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0.xml" ContentType="application/vnd.openxmlformats-officedocument.themeOverrid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1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2.xml" ContentType="application/vnd.openxmlformats-officedocument.themeOverrid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7.xml" ContentType="application/vnd.openxmlformats-officedocument.drawing+xml"/>
  <Override PartName="/xl/comments1.xml" ContentType="application/vnd.openxmlformats-officedocument.spreadsheetml.comments+xml"/>
  <Override PartName="/xl/charts/chart2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\real economy bulletin\REB Q3 2022\"/>
    </mc:Choice>
  </mc:AlternateContent>
  <bookViews>
    <workbookView xWindow="0" yWindow="0" windowWidth="19200" windowHeight="8250" firstSheet="26" activeTab="26"/>
  </bookViews>
  <sheets>
    <sheet name="1. Quarterly change in GDP" sheetId="1" r:id="rId1"/>
    <sheet name="2. Quarterly GDP in R trns" sheetId="2" r:id="rId2"/>
    <sheet name="3. Quarterly growth by sector" sheetId="3" r:id="rId3"/>
    <sheet name="4. Electricity supply" sheetId="12" r:id="rId4"/>
    <sheet name="5. Manufacturing sales" sheetId="13" r:id="rId5"/>
    <sheet name="6. Mfg sales by industry" sheetId="14" r:id="rId6"/>
    <sheet name="7. Expenditure on GDP" sheetId="5" r:id="rId7"/>
    <sheet name="8. World mining prices" sheetId="15" r:id="rId8"/>
    <sheet name="9. Employment by sector" sheetId="17" r:id="rId9"/>
    <sheet name="10. Employment by occupation" sheetId="16" r:id="rId10"/>
    <sheet name="11. Manufacturing employment" sheetId="18" r:id="rId11"/>
    <sheet name="12. Empl by mfg industry" sheetId="19" r:id="rId12"/>
    <sheet name="13. Empl in mfg vs. non-mfg" sheetId="20" r:id="rId13"/>
    <sheet name="14. Mining employment" sheetId="21" r:id="rId14"/>
    <sheet name="15. Exports, imports, BOT" sheetId="22" r:id="rId15"/>
    <sheet name="16-17 Imports exports by sector" sheetId="23" r:id="rId16"/>
    <sheet name="Table 1. Trade by mfg subsector" sheetId="24" r:id="rId17"/>
    <sheet name="18. Public &amp; private investment" sheetId="6" r:id="rId18"/>
    <sheet name="19. Investment rate" sheetId="7" r:id="rId19"/>
    <sheet name="20. Return on assets" sheetId="25" r:id="rId20"/>
    <sheet name="21. Mining &amp; mfg profits" sheetId="26" r:id="rId21"/>
    <sheet name="22. Govt bond yields" sheetId="28" r:id="rId22"/>
    <sheet name="23. Main expenditure &amp; revenue" sheetId="29" r:id="rId23"/>
    <sheet name="24. Spending on social wage" sheetId="30" r:id="rId24"/>
    <sheet name="25. Spending by function " sheetId="31" r:id="rId25"/>
    <sheet name="26. Spending on economic dev." sheetId="32" r:id="rId26"/>
    <sheet name="27. Spending on infrastructure" sheetId="33" r:id="rId27"/>
  </sheets>
  <externalReferences>
    <externalReference r:id="rId28"/>
    <externalReference r:id="rId29"/>
    <externalReference r:id="rId30"/>
    <externalReference r:id="rId31"/>
  </externalReferences>
  <definedNames>
    <definedName name="_" hidden="1">'[1]Table 2.4'!#REF!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9" hidden="1">'[1]Table 2.5'!#REF!</definedName>
    <definedName name="_AMO_SingleObject_104386094_ROM_F0.SEC2.Tabulate_1.SEC2.BDY.Cross_tabular_summary_report_Table_1" localSheetId="10" hidden="1">'[1]Table 2.5'!#REF!</definedName>
    <definedName name="_AMO_SingleObject_104386094_ROM_F0.SEC2.Tabulate_1.SEC2.BDY.Cross_tabular_summary_report_Table_1" localSheetId="11" hidden="1">'[1]Table 2.5'!#REF!</definedName>
    <definedName name="_AMO_SingleObject_104386094_ROM_F0.SEC2.Tabulate_1.SEC2.BDY.Cross_tabular_summary_report_Table_1" localSheetId="12" hidden="1">'[1]Table 2.5'!#REF!</definedName>
    <definedName name="_AMO_SingleObject_104386094_ROM_F0.SEC2.Tabulate_1.SEC2.BDY.Cross_tabular_summary_report_Table_1" localSheetId="13" hidden="1">'[1]Table 2.5'!#REF!</definedName>
    <definedName name="_AMO_SingleObject_104386094_ROM_F0.SEC2.Tabulate_1.SEC2.BDY.Cross_tabular_summary_report_Table_1" localSheetId="14" hidden="1">'[2]Table 2.5'!#REF!</definedName>
    <definedName name="_AMO_SingleObject_104386094_ROM_F0.SEC2.Tabulate_1.SEC2.BDY.Cross_tabular_summary_report_Table_1" localSheetId="15" hidden="1">'[2]Table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localSheetId="7" hidden="1">'[2]Table 2.5'!#REF!</definedName>
    <definedName name="_AMO_SingleObject_104386094_ROM_F0.SEC2.Tabulate_1.SEC2.BDY.Cross_tabular_summary_report_Table_1" localSheetId="8" hidden="1">'[2]Table 2.5'!#REF!</definedName>
    <definedName name="_AMO_SingleObject_104386094_ROM_F0.SEC2.Tabulate_1.SEC2.BDY.Cross_tabular_summary_report_Table_1" localSheetId="16" hidden="1">'[2]Table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9" hidden="1">[1]Table3.8b!#REF!</definedName>
    <definedName name="_AMO_SingleObject_205779628_ROM_F0.SEC2.Tabulate_1.SEC2.BDY.Cross_tabular_summary_report_Table_1" localSheetId="10" hidden="1">[1]Table3.8b!#REF!</definedName>
    <definedName name="_AMO_SingleObject_205779628_ROM_F0.SEC2.Tabulate_1.SEC2.BDY.Cross_tabular_summary_report_Table_1" localSheetId="11" hidden="1">[1]Table3.8b!#REF!</definedName>
    <definedName name="_AMO_SingleObject_205779628_ROM_F0.SEC2.Tabulate_1.SEC2.BDY.Cross_tabular_summary_report_Table_1" localSheetId="12" hidden="1">[1]Table3.8b!#REF!</definedName>
    <definedName name="_AMO_SingleObject_205779628_ROM_F0.SEC2.Tabulate_1.SEC2.BDY.Cross_tabular_summary_report_Table_1" localSheetId="13" hidden="1">[1]Table3.8b!#REF!</definedName>
    <definedName name="_AMO_SingleObject_205779628_ROM_F0.SEC2.Tabulate_1.SEC2.BDY.Cross_tabular_summary_report_Table_1" localSheetId="14" hidden="1">[2]Table3.8b!#REF!</definedName>
    <definedName name="_AMO_SingleObject_205779628_ROM_F0.SEC2.Tabulate_1.SEC2.BDY.Cross_tabular_summary_report_Table_1" localSheetId="15" hidden="1">[2]Table3.8b!#REF!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localSheetId="7" hidden="1">[2]Table3.8b!#REF!</definedName>
    <definedName name="_AMO_SingleObject_205779628_ROM_F0.SEC2.Tabulate_1.SEC2.BDY.Cross_tabular_summary_report_Table_1" localSheetId="8" hidden="1">[2]Table3.8b!#REF!</definedName>
    <definedName name="_AMO_SingleObject_205779628_ROM_F0.SEC2.Tabulate_1.SEC2.BDY.Cross_tabular_summary_report_Table_1" localSheetId="16" hidden="1">[2]Table3.8b!#REF!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9" hidden="1">[1]Table6!#REF!</definedName>
    <definedName name="_AMO_SingleObject_30194841_ROM_F0.SEC2.Tabulate_1.SEC1.FTR.TXT1" localSheetId="10" hidden="1">[1]Table6!#REF!</definedName>
    <definedName name="_AMO_SingleObject_30194841_ROM_F0.SEC2.Tabulate_1.SEC1.FTR.TXT1" localSheetId="11" hidden="1">[1]Table6!#REF!</definedName>
    <definedName name="_AMO_SingleObject_30194841_ROM_F0.SEC2.Tabulate_1.SEC1.FTR.TXT1" localSheetId="12" hidden="1">[1]Table6!#REF!</definedName>
    <definedName name="_AMO_SingleObject_30194841_ROM_F0.SEC2.Tabulate_1.SEC1.FTR.TXT1" localSheetId="13" hidden="1">[1]Table6!#REF!</definedName>
    <definedName name="_AMO_SingleObject_30194841_ROM_F0.SEC2.Tabulate_1.SEC1.FTR.TXT1" localSheetId="14" hidden="1">[2]Table6!#REF!</definedName>
    <definedName name="_AMO_SingleObject_30194841_ROM_F0.SEC2.Tabulate_1.SEC1.FTR.TXT1" localSheetId="15" hidden="1">[2]Table6!#REF!</definedName>
    <definedName name="_AMO_SingleObject_30194841_ROM_F0.SEC2.Tabulate_1.SEC1.FTR.TXT1" localSheetId="3" hidden="1">[1]Table6!#REF!</definedName>
    <definedName name="_AMO_SingleObject_30194841_ROM_F0.SEC2.Tabulate_1.SEC1.FTR.TXT1" localSheetId="7" hidden="1">[2]Table6!#REF!</definedName>
    <definedName name="_AMO_SingleObject_30194841_ROM_F0.SEC2.Tabulate_1.SEC1.FTR.TXT1" localSheetId="8" hidden="1">[2]Table6!#REF!</definedName>
    <definedName name="_AMO_SingleObject_30194841_ROM_F0.SEC2.Tabulate_1.SEC1.FTR.TXT1" localSheetId="16" hidden="1">[2]Table6!#REF!</definedName>
    <definedName name="_AMO_SingleObject_30194841_ROM_F0.SEC2.Tabulate_1.SEC1.FTR.TXT1" hidden="1">[1]Table6!#REF!</definedName>
    <definedName name="_AMO_SingleObject_362274166__A1">'[3]Use table 2007 '!$A$2:$BN$121</definedName>
    <definedName name="_AMO_SingleObject_37461558_ROM_F0.SEC2.Tabulate_1.SEC1.HDR.TXT1" localSheetId="9" hidden="1">'[1]Table 2.4'!#REF!</definedName>
    <definedName name="_AMO_SingleObject_37461558_ROM_F0.SEC2.Tabulate_1.SEC1.HDR.TXT1" localSheetId="10" hidden="1">'[1]Table 2.4'!#REF!</definedName>
    <definedName name="_AMO_SingleObject_37461558_ROM_F0.SEC2.Tabulate_1.SEC1.HDR.TXT1" localSheetId="11" hidden="1">'[1]Table 2.4'!#REF!</definedName>
    <definedName name="_AMO_SingleObject_37461558_ROM_F0.SEC2.Tabulate_1.SEC1.HDR.TXT1" localSheetId="12" hidden="1">'[1]Table 2.4'!#REF!</definedName>
    <definedName name="_AMO_SingleObject_37461558_ROM_F0.SEC2.Tabulate_1.SEC1.HDR.TXT1" localSheetId="13" hidden="1">'[1]Table 2.4'!#REF!</definedName>
    <definedName name="_AMO_SingleObject_37461558_ROM_F0.SEC2.Tabulate_1.SEC1.HDR.TXT1" localSheetId="14" hidden="1">'[2]Table 2.4'!#REF!</definedName>
    <definedName name="_AMO_SingleObject_37461558_ROM_F0.SEC2.Tabulate_1.SEC1.HDR.TXT1" localSheetId="15" hidden="1">'[2]Table 2.4'!#REF!</definedName>
    <definedName name="_AMO_SingleObject_37461558_ROM_F0.SEC2.Tabulate_1.SEC1.HDR.TXT1" localSheetId="3" hidden="1">'[1]Table 2.4'!#REF!</definedName>
    <definedName name="_AMO_SingleObject_37461558_ROM_F0.SEC2.Tabulate_1.SEC1.HDR.TXT1" localSheetId="7" hidden="1">'[2]Table 2.4'!#REF!</definedName>
    <definedName name="_AMO_SingleObject_37461558_ROM_F0.SEC2.Tabulate_1.SEC1.HDR.TXT1" localSheetId="8" hidden="1">'[2]Table 2.4'!#REF!</definedName>
    <definedName name="_AMO_SingleObject_37461558_ROM_F0.SEC2.Tabulate_1.SEC1.HDR.TXT1" localSheetId="16" hidden="1">'[2]Table 2.4'!#REF!</definedName>
    <definedName name="_AMO_SingleObject_37461558_ROM_F0.SEC2.Tabulate_1.SEC1.HDR.TXT1" hidden="1">'[1]Table 2.4'!#REF!</definedName>
    <definedName name="_AMO_SingleObject_732119577_ROM_F0.SEC2.Tabulate_1.SEC2.BDY.Cross_tabular_summary_report_Table_1" localSheetId="9" hidden="1">[1]Table3.8c!#REF!</definedName>
    <definedName name="_AMO_SingleObject_732119577_ROM_F0.SEC2.Tabulate_1.SEC2.BDY.Cross_tabular_summary_report_Table_1" localSheetId="10" hidden="1">[1]Table3.8c!#REF!</definedName>
    <definedName name="_AMO_SingleObject_732119577_ROM_F0.SEC2.Tabulate_1.SEC2.BDY.Cross_tabular_summary_report_Table_1" localSheetId="11" hidden="1">[1]Table3.8c!#REF!</definedName>
    <definedName name="_AMO_SingleObject_732119577_ROM_F0.SEC2.Tabulate_1.SEC2.BDY.Cross_tabular_summary_report_Table_1" localSheetId="12" hidden="1">[1]Table3.8c!#REF!</definedName>
    <definedName name="_AMO_SingleObject_732119577_ROM_F0.SEC2.Tabulate_1.SEC2.BDY.Cross_tabular_summary_report_Table_1" localSheetId="13" hidden="1">[1]Table3.8c!#REF!</definedName>
    <definedName name="_AMO_SingleObject_732119577_ROM_F0.SEC2.Tabulate_1.SEC2.BDY.Cross_tabular_summary_report_Table_1" localSheetId="14" hidden="1">[2]Table3.8c!#REF!</definedName>
    <definedName name="_AMO_SingleObject_732119577_ROM_F0.SEC2.Tabulate_1.SEC2.BDY.Cross_tabular_summary_report_Table_1" localSheetId="15" hidden="1">[2]Table3.8c!#REF!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localSheetId="7" hidden="1">[2]Table3.8c!#REF!</definedName>
    <definedName name="_AMO_SingleObject_732119577_ROM_F0.SEC2.Tabulate_1.SEC2.BDY.Cross_tabular_summary_report_Table_1" localSheetId="8" hidden="1">[2]Table3.8c!#REF!</definedName>
    <definedName name="_AMO_SingleObject_732119577_ROM_F0.SEC2.Tabulate_1.SEC2.BDY.Cross_tabular_summary_report_Table_1" localSheetId="16" hidden="1">[2]Table3.8c!#REF!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9" hidden="1">'[1]Table 2'!#REF!</definedName>
    <definedName name="_AMO_SingleObject_921006515_ROM_F0.SEC2.Tabulate_1.SEC1.FTR.TXT1" localSheetId="10" hidden="1">'[1]Table 2'!#REF!</definedName>
    <definedName name="_AMO_SingleObject_921006515_ROM_F0.SEC2.Tabulate_1.SEC1.FTR.TXT1" localSheetId="11" hidden="1">'[1]Table 2'!#REF!</definedName>
    <definedName name="_AMO_SingleObject_921006515_ROM_F0.SEC2.Tabulate_1.SEC1.FTR.TXT1" localSheetId="12" hidden="1">'[1]Table 2'!#REF!</definedName>
    <definedName name="_AMO_SingleObject_921006515_ROM_F0.SEC2.Tabulate_1.SEC1.FTR.TXT1" localSheetId="13" hidden="1">'[1]Table 2'!#REF!</definedName>
    <definedName name="_AMO_SingleObject_921006515_ROM_F0.SEC2.Tabulate_1.SEC1.FTR.TXT1" localSheetId="14" hidden="1">'[2]Table 2'!#REF!</definedName>
    <definedName name="_AMO_SingleObject_921006515_ROM_F0.SEC2.Tabulate_1.SEC1.FTR.TXT1" localSheetId="15" hidden="1">'[2]Table 2'!#REF!</definedName>
    <definedName name="_AMO_SingleObject_921006515_ROM_F0.SEC2.Tabulate_1.SEC1.FTR.TXT1" localSheetId="3" hidden="1">'[1]Table 2'!#REF!</definedName>
    <definedName name="_AMO_SingleObject_921006515_ROM_F0.SEC2.Tabulate_1.SEC1.FTR.TXT1" localSheetId="7" hidden="1">'[2]Table 2'!#REF!</definedName>
    <definedName name="_AMO_SingleObject_921006515_ROM_F0.SEC2.Tabulate_1.SEC1.FTR.TXT1" localSheetId="8" hidden="1">'[2]Table 2'!#REF!</definedName>
    <definedName name="_AMO_SingleObject_921006515_ROM_F0.SEC2.Tabulate_1.SEC1.FTR.TXT1" localSheetId="16" hidden="1">'[2]Table 2'!#REF!</definedName>
    <definedName name="_AMO_SingleObject_921006515_ROM_F0.SEC2.Tabulate_1.SEC1.FTR.TXT1" hidden="1">'[1]Table 2'!#REF!</definedName>
    <definedName name="_AMO_SingleObject_921006515_ROM_F0.SEC2.Tabulate_1.SEC1.FTR.TXT2" hidden="1">'[1]Table 2'!#REF!</definedName>
    <definedName name="_AMO_SingleObject_921006515_ROM_F0.SEC2.Tabulate_1.SEC1.HDR.TXT1" localSheetId="9" hidden="1">'[1]Table 2'!#REF!</definedName>
    <definedName name="_AMO_SingleObject_921006515_ROM_F0.SEC2.Tabulate_1.SEC1.HDR.TXT1" localSheetId="10" hidden="1">'[1]Table 2'!#REF!</definedName>
    <definedName name="_AMO_SingleObject_921006515_ROM_F0.SEC2.Tabulate_1.SEC1.HDR.TXT1" localSheetId="11" hidden="1">'[1]Table 2'!#REF!</definedName>
    <definedName name="_AMO_SingleObject_921006515_ROM_F0.SEC2.Tabulate_1.SEC1.HDR.TXT1" localSheetId="12" hidden="1">'[1]Table 2'!#REF!</definedName>
    <definedName name="_AMO_SingleObject_921006515_ROM_F0.SEC2.Tabulate_1.SEC1.HDR.TXT1" localSheetId="13" hidden="1">'[1]Table 2'!#REF!</definedName>
    <definedName name="_AMO_SingleObject_921006515_ROM_F0.SEC2.Tabulate_1.SEC1.HDR.TXT1" localSheetId="14" hidden="1">'[2]Table 2'!#REF!</definedName>
    <definedName name="_AMO_SingleObject_921006515_ROM_F0.SEC2.Tabulate_1.SEC1.HDR.TXT1" localSheetId="15" hidden="1">'[2]Table 2'!#REF!</definedName>
    <definedName name="_AMO_SingleObject_921006515_ROM_F0.SEC2.Tabulate_1.SEC1.HDR.TXT1" localSheetId="3" hidden="1">'[1]Table 2'!#REF!</definedName>
    <definedName name="_AMO_SingleObject_921006515_ROM_F0.SEC2.Tabulate_1.SEC1.HDR.TXT1" localSheetId="7" hidden="1">'[2]Table 2'!#REF!</definedName>
    <definedName name="_AMO_SingleObject_921006515_ROM_F0.SEC2.Tabulate_1.SEC1.HDR.TXT1" localSheetId="8" hidden="1">'[2]Table 2'!#REF!</definedName>
    <definedName name="_AMO_SingleObject_921006515_ROM_F0.SEC2.Tabulate_1.SEC1.HDR.TXT1" localSheetId="16" hidden="1">'[2]Table 2'!#REF!</definedName>
    <definedName name="_AMO_SingleObject_921006515_ROM_F0.SEC2.Tabulate_1.SEC1.HDR.TXT1" hidden="1">'[1]Table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1" hidden="1">"'cadcb751-a4ec-47a5-837e-d7004bbc23e1'"</definedName>
    <definedName name="_AMO_UniqueIdentifier" localSheetId="12" hidden="1">"'cadcb751-a4ec-47a5-837e-d7004bbc23e1'"</definedName>
    <definedName name="_AMO_UniqueIdentifier" localSheetId="19" hidden="1">"'cadcb751-a4ec-47a5-837e-d7004bbc23e1'"</definedName>
    <definedName name="_AMO_UniqueIdentifier" localSheetId="20" hidden="1">"'cadcb751-a4ec-47a5-837e-d7004bbc23e1'"</definedName>
    <definedName name="_AMO_UniqueIdentifier" localSheetId="7" hidden="1">"'cadcb751-a4ec-47a5-837e-d7004bbc23e1'"</definedName>
    <definedName name="_AMO_UniqueIdentifier" localSheetId="8" hidden="1">"'cadcb751-a4ec-47a5-837e-d7004bbc23e1'"</definedName>
    <definedName name="_AMO_UniqueIdentifier" hidden="1">"'1d42739f-d7fd-4229-a551-64b856bb941d'"</definedName>
    <definedName name="_AMO_XmlVersion" hidden="1">"'1'"</definedName>
    <definedName name="_xlnm._FilterDatabase" localSheetId="15" hidden="1">'16-17 Imports exports by sector'!$B$2:$C$42</definedName>
    <definedName name="_nishal" hidden="1">[1]Table3.8c!#REF!</definedName>
    <definedName name="Asanda" localSheetId="9">'[2]Table 2'!#REF!</definedName>
    <definedName name="Asanda" localSheetId="10">'[2]Table 2'!#REF!</definedName>
    <definedName name="Asanda" localSheetId="11">'[2]Table 2'!#REF!</definedName>
    <definedName name="Asanda" localSheetId="12">'[2]Table 2'!#REF!</definedName>
    <definedName name="Asanda" localSheetId="13">'[2]Table 2'!#REF!</definedName>
    <definedName name="Asanda" localSheetId="14">'[2]Table 2'!#REF!</definedName>
    <definedName name="Asanda" localSheetId="15">'[2]Table 2'!#REF!</definedName>
    <definedName name="Asanda" localSheetId="3">'[2]Table 2'!#REF!</definedName>
    <definedName name="Asanda" localSheetId="7">'[2]Table 2'!#REF!</definedName>
    <definedName name="Asanda" localSheetId="8">'[2]Table 2'!#REF!</definedName>
    <definedName name="Asanda" localSheetId="16">'[2]Table 2'!#REF!</definedName>
    <definedName name="Asanda">'[2]Table 2'!#REF!</definedName>
    <definedName name="B1_av78" localSheetId="9">#REF!</definedName>
    <definedName name="B1_av78" localSheetId="10">#REF!</definedName>
    <definedName name="B1_av78" localSheetId="11">#REF!</definedName>
    <definedName name="B1_av78" localSheetId="12">#REF!</definedName>
    <definedName name="B1_av78" localSheetId="13">#REF!</definedName>
    <definedName name="B1_av78" localSheetId="14">#REF!</definedName>
    <definedName name="B1_av78" localSheetId="15">#REF!</definedName>
    <definedName name="B1_av78" localSheetId="21">#REF!</definedName>
    <definedName name="B1_av78" localSheetId="22">#REF!</definedName>
    <definedName name="B1_av78" localSheetId="23">#REF!</definedName>
    <definedName name="B1_av78" localSheetId="24">#REF!</definedName>
    <definedName name="B1_av78" localSheetId="25">#REF!</definedName>
    <definedName name="B1_av78" localSheetId="26">#REF!</definedName>
    <definedName name="B1_av78" localSheetId="3">#REF!</definedName>
    <definedName name="B1_av78" localSheetId="7">#REF!</definedName>
    <definedName name="B1_av78" localSheetId="8">#REF!</definedName>
    <definedName name="B1_av78" localSheetId="16">#REF!</definedName>
    <definedName name="B1_av78">#REF!</definedName>
    <definedName name="Budget_adjusted_96_97" localSheetId="9">#REF!</definedName>
    <definedName name="Budget_adjusted_96_97" localSheetId="10">#REF!</definedName>
    <definedName name="Budget_adjusted_96_97" localSheetId="11">#REF!</definedName>
    <definedName name="Budget_adjusted_96_97" localSheetId="12">#REF!</definedName>
    <definedName name="Budget_adjusted_96_97" localSheetId="13">#REF!</definedName>
    <definedName name="Budget_adjusted_96_97" localSheetId="14">#REF!</definedName>
    <definedName name="Budget_adjusted_96_97" localSheetId="15">#REF!</definedName>
    <definedName name="Budget_adjusted_96_97" localSheetId="21">#REF!</definedName>
    <definedName name="Budget_adjusted_96_97" localSheetId="22">#REF!</definedName>
    <definedName name="Budget_adjusted_96_97" localSheetId="23">#REF!</definedName>
    <definedName name="Budget_adjusted_96_97" localSheetId="24">#REF!</definedName>
    <definedName name="Budget_adjusted_96_97" localSheetId="25">#REF!</definedName>
    <definedName name="Budget_adjusted_96_97" localSheetId="26">#REF!</definedName>
    <definedName name="Budget_adjusted_96_97" localSheetId="3">#REF!</definedName>
    <definedName name="Budget_adjusted_96_97" localSheetId="7">#REF!</definedName>
    <definedName name="Budget_adjusted_96_97" localSheetId="8">#REF!</definedName>
    <definedName name="Budget_adjusted_96_97" localSheetId="16">#REF!</definedName>
    <definedName name="Budget_adjusted_96_97">#REF!</definedName>
    <definedName name="Budget_main_96_97" localSheetId="9">#REF!</definedName>
    <definedName name="Budget_main_96_97" localSheetId="10">#REF!</definedName>
    <definedName name="Budget_main_96_97" localSheetId="11">#REF!</definedName>
    <definedName name="Budget_main_96_97" localSheetId="12">#REF!</definedName>
    <definedName name="Budget_main_96_97" localSheetId="13">#REF!</definedName>
    <definedName name="Budget_main_96_97" localSheetId="14">#REF!</definedName>
    <definedName name="Budget_main_96_97" localSheetId="15">#REF!</definedName>
    <definedName name="Budget_main_96_97" localSheetId="21">#REF!</definedName>
    <definedName name="Budget_main_96_97" localSheetId="22">#REF!</definedName>
    <definedName name="Budget_main_96_97" localSheetId="23">#REF!</definedName>
    <definedName name="Budget_main_96_97" localSheetId="24">#REF!</definedName>
    <definedName name="Budget_main_96_97" localSheetId="25">#REF!</definedName>
    <definedName name="Budget_main_96_97" localSheetId="26">#REF!</definedName>
    <definedName name="Budget_main_96_97" localSheetId="3">#REF!</definedName>
    <definedName name="Budget_main_96_97" localSheetId="7">#REF!</definedName>
    <definedName name="Budget_main_96_97" localSheetId="8">#REF!</definedName>
    <definedName name="Budget_main_96_97" localSheetId="16">#REF!</definedName>
    <definedName name="Budget_main_96_97">#REF!</definedName>
    <definedName name="Budget_main_97_98" localSheetId="9">#REF!</definedName>
    <definedName name="Budget_main_97_98" localSheetId="10">#REF!</definedName>
    <definedName name="Budget_main_97_98" localSheetId="11">#REF!</definedName>
    <definedName name="Budget_main_97_98" localSheetId="12">#REF!</definedName>
    <definedName name="Budget_main_97_98" localSheetId="13">#REF!</definedName>
    <definedName name="Budget_main_97_98" localSheetId="14">#REF!</definedName>
    <definedName name="Budget_main_97_98" localSheetId="15">#REF!</definedName>
    <definedName name="Budget_main_97_98" localSheetId="21">#REF!</definedName>
    <definedName name="Budget_main_97_98" localSheetId="22">#REF!</definedName>
    <definedName name="Budget_main_97_98" localSheetId="23">#REF!</definedName>
    <definedName name="Budget_main_97_98" localSheetId="24">#REF!</definedName>
    <definedName name="Budget_main_97_98" localSheetId="25">#REF!</definedName>
    <definedName name="Budget_main_97_98" localSheetId="26">#REF!</definedName>
    <definedName name="Budget_main_97_98" localSheetId="3">#REF!</definedName>
    <definedName name="Budget_main_97_98" localSheetId="7">#REF!</definedName>
    <definedName name="Budget_main_97_98" localSheetId="8">#REF!</definedName>
    <definedName name="Budget_main_97_98" localSheetId="16">#REF!</definedName>
    <definedName name="Budget_main_97_98">#REF!</definedName>
    <definedName name="DEC08_SML" localSheetId="9">#REF!</definedName>
    <definedName name="DEC08_SML" localSheetId="10">#REF!</definedName>
    <definedName name="DEC08_SML" localSheetId="11">#REF!</definedName>
    <definedName name="DEC08_SML" localSheetId="12">#REF!</definedName>
    <definedName name="DEC08_SML" localSheetId="13">#REF!</definedName>
    <definedName name="DEC08_SML" localSheetId="19">#REF!</definedName>
    <definedName name="DEC08_SML" localSheetId="20">#REF!</definedName>
    <definedName name="DEC08_SML" localSheetId="3">#REF!</definedName>
    <definedName name="DEC08_SML" localSheetId="7">#REF!</definedName>
    <definedName name="DEC08_SML" localSheetId="8">#REF!</definedName>
    <definedName name="DEC08_SML">#REF!</definedName>
    <definedName name="DHDHDH" localSheetId="9">#REF!</definedName>
    <definedName name="DHDHDH" localSheetId="10">#REF!</definedName>
    <definedName name="DHDHDH" localSheetId="11">#REF!</definedName>
    <definedName name="DHDHDH" localSheetId="12">#REF!</definedName>
    <definedName name="DHDHDH" localSheetId="13">#REF!</definedName>
    <definedName name="DHDHDH" localSheetId="14">#REF!</definedName>
    <definedName name="DHDHDH" localSheetId="15">#REF!</definedName>
    <definedName name="DHDHDH" localSheetId="3">#REF!</definedName>
    <definedName name="DHDHDH" localSheetId="7">#REF!</definedName>
    <definedName name="DHDHDH" localSheetId="8">#REF!</definedName>
    <definedName name="DHDHDH" localSheetId="16">#REF!</definedName>
    <definedName name="DHDHDH">#REF!</definedName>
    <definedName name="Emp" localSheetId="9" hidden="1">'[1]Table 2'!#REF!</definedName>
    <definedName name="Emp" localSheetId="10" hidden="1">'[1]Table 2'!#REF!</definedName>
    <definedName name="Emp" localSheetId="11" hidden="1">'[1]Table 2'!#REF!</definedName>
    <definedName name="Emp" localSheetId="12" hidden="1">'[1]Table 2'!#REF!</definedName>
    <definedName name="Emp" localSheetId="13" hidden="1">'[1]Table 2'!#REF!</definedName>
    <definedName name="Emp" localSheetId="3" hidden="1">'[1]Table 2'!#REF!</definedName>
    <definedName name="Emp" localSheetId="7" hidden="1">'[1]Table 2'!#REF!</definedName>
    <definedName name="Emp" localSheetId="8" hidden="1">'[1]Table 2'!#REF!</definedName>
    <definedName name="Emp" hidden="1">'[1]Table 2'!#REF!</definedName>
    <definedName name="End_column" localSheetId="9">#REF!</definedName>
    <definedName name="End_column" localSheetId="10">#REF!</definedName>
    <definedName name="End_column" localSheetId="11">#REF!</definedName>
    <definedName name="End_column" localSheetId="12">#REF!</definedName>
    <definedName name="End_column" localSheetId="13">#REF!</definedName>
    <definedName name="End_column" localSheetId="14">#REF!</definedName>
    <definedName name="End_column" localSheetId="15">#REF!</definedName>
    <definedName name="End_column" localSheetId="21">#REF!</definedName>
    <definedName name="End_column" localSheetId="22">#REF!</definedName>
    <definedName name="End_column" localSheetId="23">#REF!</definedName>
    <definedName name="End_column" localSheetId="24">#REF!</definedName>
    <definedName name="End_column" localSheetId="25">#REF!</definedName>
    <definedName name="End_column" localSheetId="26">#REF!</definedName>
    <definedName name="End_column" localSheetId="3">#REF!</definedName>
    <definedName name="End_column" localSheetId="7">#REF!</definedName>
    <definedName name="End_column" localSheetId="8">#REF!</definedName>
    <definedName name="End_column" localSheetId="16">#REF!</definedName>
    <definedName name="End_column">#REF!</definedName>
    <definedName name="End_Row" localSheetId="9">#REF!</definedName>
    <definedName name="End_Row" localSheetId="10">#REF!</definedName>
    <definedName name="End_Row" localSheetId="11">#REF!</definedName>
    <definedName name="End_Row" localSheetId="12">#REF!</definedName>
    <definedName name="End_Row" localSheetId="13">#REF!</definedName>
    <definedName name="End_Row" localSheetId="14">#REF!</definedName>
    <definedName name="End_Row" localSheetId="15">#REF!</definedName>
    <definedName name="End_Row" localSheetId="21">#REF!</definedName>
    <definedName name="End_Row" localSheetId="22">#REF!</definedName>
    <definedName name="End_Row" localSheetId="23">#REF!</definedName>
    <definedName name="End_Row" localSheetId="24">#REF!</definedName>
    <definedName name="End_Row" localSheetId="25">#REF!</definedName>
    <definedName name="End_Row" localSheetId="26">#REF!</definedName>
    <definedName name="End_Row" localSheetId="3">#REF!</definedName>
    <definedName name="End_Row" localSheetId="7">#REF!</definedName>
    <definedName name="End_Row" localSheetId="8">#REF!</definedName>
    <definedName name="End_Row" localSheetId="16">#REF!</definedName>
    <definedName name="End_Row">#REF!</definedName>
    <definedName name="End_sheet" localSheetId="9">#REF!</definedName>
    <definedName name="End_sheet" localSheetId="10">#REF!</definedName>
    <definedName name="End_sheet" localSheetId="11">#REF!</definedName>
    <definedName name="End_sheet" localSheetId="12">#REF!</definedName>
    <definedName name="End_sheet" localSheetId="13">#REF!</definedName>
    <definedName name="End_sheet" localSheetId="14">#REF!</definedName>
    <definedName name="End_sheet" localSheetId="15">#REF!</definedName>
    <definedName name="End_sheet" localSheetId="21">#REF!</definedName>
    <definedName name="End_sheet" localSheetId="22">#REF!</definedName>
    <definedName name="End_sheet" localSheetId="23">#REF!</definedName>
    <definedName name="End_sheet" localSheetId="24">#REF!</definedName>
    <definedName name="End_sheet" localSheetId="25">#REF!</definedName>
    <definedName name="End_sheet" localSheetId="26">#REF!</definedName>
    <definedName name="End_sheet" localSheetId="3">#REF!</definedName>
    <definedName name="End_sheet" localSheetId="7">#REF!</definedName>
    <definedName name="End_sheet" localSheetId="8">#REF!</definedName>
    <definedName name="End_sheet" localSheetId="16">#REF!</definedName>
    <definedName name="End_sheet">#REF!</definedName>
    <definedName name="Expend_actual_96_97" localSheetId="9">#REF!</definedName>
    <definedName name="Expend_actual_96_97" localSheetId="10">#REF!</definedName>
    <definedName name="Expend_actual_96_97" localSheetId="11">#REF!</definedName>
    <definedName name="Expend_actual_96_97" localSheetId="12">#REF!</definedName>
    <definedName name="Expend_actual_96_97" localSheetId="13">#REF!</definedName>
    <definedName name="Expend_actual_96_97" localSheetId="14">#REF!</definedName>
    <definedName name="Expend_actual_96_97" localSheetId="15">#REF!</definedName>
    <definedName name="Expend_actual_96_97" localSheetId="21">#REF!</definedName>
    <definedName name="Expend_actual_96_97" localSheetId="22">#REF!</definedName>
    <definedName name="Expend_actual_96_97" localSheetId="23">#REF!</definedName>
    <definedName name="Expend_actual_96_97" localSheetId="24">#REF!</definedName>
    <definedName name="Expend_actual_96_97" localSheetId="25">#REF!</definedName>
    <definedName name="Expend_actual_96_97" localSheetId="26">#REF!</definedName>
    <definedName name="Expend_actual_96_97" localSheetId="3">#REF!</definedName>
    <definedName name="Expend_actual_96_97" localSheetId="7">#REF!</definedName>
    <definedName name="Expend_actual_96_97" localSheetId="8">#REF!</definedName>
    <definedName name="Expend_actual_96_97" localSheetId="16">#REF!</definedName>
    <definedName name="Expend_actual_96_97">#REF!</definedName>
    <definedName name="FitTall" localSheetId="9">#REF!</definedName>
    <definedName name="FitTall" localSheetId="10">#REF!</definedName>
    <definedName name="FitTall" localSheetId="11">#REF!</definedName>
    <definedName name="FitTall" localSheetId="12">#REF!</definedName>
    <definedName name="FitTall" localSheetId="13">#REF!</definedName>
    <definedName name="FitTall" localSheetId="14">#REF!</definedName>
    <definedName name="FitTall" localSheetId="15">#REF!</definedName>
    <definedName name="FitTall" localSheetId="21">#REF!</definedName>
    <definedName name="FitTall" localSheetId="22">#REF!</definedName>
    <definedName name="FitTall" localSheetId="23">#REF!</definedName>
    <definedName name="FitTall" localSheetId="24">#REF!</definedName>
    <definedName name="FitTall" localSheetId="25">#REF!</definedName>
    <definedName name="FitTall" localSheetId="26">#REF!</definedName>
    <definedName name="FitTall" localSheetId="3">#REF!</definedName>
    <definedName name="FitTall" localSheetId="7">#REF!</definedName>
    <definedName name="FitTall" localSheetId="8">#REF!</definedName>
    <definedName name="FitTall" localSheetId="16">#REF!</definedName>
    <definedName name="FitTall">#REF!</definedName>
    <definedName name="FitWide" localSheetId="9">#REF!</definedName>
    <definedName name="FitWide" localSheetId="10">#REF!</definedName>
    <definedName name="FitWide" localSheetId="11">#REF!</definedName>
    <definedName name="FitWide" localSheetId="12">#REF!</definedName>
    <definedName name="FitWide" localSheetId="13">#REF!</definedName>
    <definedName name="FitWide" localSheetId="14">#REF!</definedName>
    <definedName name="FitWide" localSheetId="15">#REF!</definedName>
    <definedName name="FitWide" localSheetId="21">#REF!</definedName>
    <definedName name="FitWide" localSheetId="22">#REF!</definedName>
    <definedName name="FitWide" localSheetId="23">#REF!</definedName>
    <definedName name="FitWide" localSheetId="24">#REF!</definedName>
    <definedName name="FitWide" localSheetId="25">#REF!</definedName>
    <definedName name="FitWide" localSheetId="26">#REF!</definedName>
    <definedName name="FitWide" localSheetId="3">#REF!</definedName>
    <definedName name="FitWide" localSheetId="7">#REF!</definedName>
    <definedName name="FitWide" localSheetId="8">#REF!</definedName>
    <definedName name="FitWide" localSheetId="16">#REF!</definedName>
    <definedName name="FitWide">#REF!</definedName>
    <definedName name="FooterLeft1" localSheetId="9">#REF!</definedName>
    <definedName name="FooterLeft1" localSheetId="10">#REF!</definedName>
    <definedName name="FooterLeft1" localSheetId="11">#REF!</definedName>
    <definedName name="FooterLeft1" localSheetId="12">#REF!</definedName>
    <definedName name="FooterLeft1" localSheetId="13">#REF!</definedName>
    <definedName name="FooterLeft1" localSheetId="14">#REF!</definedName>
    <definedName name="FooterLeft1" localSheetId="15">#REF!</definedName>
    <definedName name="FooterLeft1" localSheetId="21">#REF!</definedName>
    <definedName name="FooterLeft1" localSheetId="22">#REF!</definedName>
    <definedName name="FooterLeft1" localSheetId="23">#REF!</definedName>
    <definedName name="FooterLeft1" localSheetId="24">#REF!</definedName>
    <definedName name="FooterLeft1" localSheetId="25">#REF!</definedName>
    <definedName name="FooterLeft1" localSheetId="26">#REF!</definedName>
    <definedName name="FooterLeft1" localSheetId="3">#REF!</definedName>
    <definedName name="FooterLeft1" localSheetId="7">#REF!</definedName>
    <definedName name="FooterLeft1" localSheetId="8">#REF!</definedName>
    <definedName name="FooterLeft1" localSheetId="16">#REF!</definedName>
    <definedName name="FooterLeft1">#REF!</definedName>
    <definedName name="FooterLeft2" localSheetId="9">#REF!</definedName>
    <definedName name="FooterLeft2" localSheetId="10">#REF!</definedName>
    <definedName name="FooterLeft2" localSheetId="11">#REF!</definedName>
    <definedName name="FooterLeft2" localSheetId="12">#REF!</definedName>
    <definedName name="FooterLeft2" localSheetId="13">#REF!</definedName>
    <definedName name="FooterLeft2" localSheetId="14">#REF!</definedName>
    <definedName name="FooterLeft2" localSheetId="15">#REF!</definedName>
    <definedName name="FooterLeft2" localSheetId="21">#REF!</definedName>
    <definedName name="FooterLeft2" localSheetId="22">#REF!</definedName>
    <definedName name="FooterLeft2" localSheetId="23">#REF!</definedName>
    <definedName name="FooterLeft2" localSheetId="24">#REF!</definedName>
    <definedName name="FooterLeft2" localSheetId="25">#REF!</definedName>
    <definedName name="FooterLeft2" localSheetId="26">#REF!</definedName>
    <definedName name="FooterLeft2" localSheetId="3">#REF!</definedName>
    <definedName name="FooterLeft2" localSheetId="7">#REF!</definedName>
    <definedName name="FooterLeft2" localSheetId="8">#REF!</definedName>
    <definedName name="FooterLeft2" localSheetId="16">#REF!</definedName>
    <definedName name="FooterLeft2">#REF!</definedName>
    <definedName name="FooterLeft3" localSheetId="9">#REF!</definedName>
    <definedName name="FooterLeft3" localSheetId="10">#REF!</definedName>
    <definedName name="FooterLeft3" localSheetId="11">#REF!</definedName>
    <definedName name="FooterLeft3" localSheetId="12">#REF!</definedName>
    <definedName name="FooterLeft3" localSheetId="13">#REF!</definedName>
    <definedName name="FooterLeft3" localSheetId="14">#REF!</definedName>
    <definedName name="FooterLeft3" localSheetId="15">#REF!</definedName>
    <definedName name="FooterLeft3" localSheetId="21">#REF!</definedName>
    <definedName name="FooterLeft3" localSheetId="22">#REF!</definedName>
    <definedName name="FooterLeft3" localSheetId="23">#REF!</definedName>
    <definedName name="FooterLeft3" localSheetId="24">#REF!</definedName>
    <definedName name="FooterLeft3" localSheetId="25">#REF!</definedName>
    <definedName name="FooterLeft3" localSheetId="26">#REF!</definedName>
    <definedName name="FooterLeft3" localSheetId="3">#REF!</definedName>
    <definedName name="FooterLeft3" localSheetId="7">#REF!</definedName>
    <definedName name="FooterLeft3" localSheetId="8">#REF!</definedName>
    <definedName name="FooterLeft3" localSheetId="16">#REF!</definedName>
    <definedName name="FooterLeft3">#REF!</definedName>
    <definedName name="FooterLeft4" localSheetId="9">#REF!</definedName>
    <definedName name="FooterLeft4" localSheetId="10">#REF!</definedName>
    <definedName name="FooterLeft4" localSheetId="11">#REF!</definedName>
    <definedName name="FooterLeft4" localSheetId="12">#REF!</definedName>
    <definedName name="FooterLeft4" localSheetId="13">#REF!</definedName>
    <definedName name="FooterLeft4" localSheetId="14">#REF!</definedName>
    <definedName name="FooterLeft4" localSheetId="15">#REF!</definedName>
    <definedName name="FooterLeft4" localSheetId="21">#REF!</definedName>
    <definedName name="FooterLeft4" localSheetId="22">#REF!</definedName>
    <definedName name="FooterLeft4" localSheetId="23">#REF!</definedName>
    <definedName name="FooterLeft4" localSheetId="24">#REF!</definedName>
    <definedName name="FooterLeft4" localSheetId="25">#REF!</definedName>
    <definedName name="FooterLeft4" localSheetId="26">#REF!</definedName>
    <definedName name="FooterLeft4" localSheetId="3">#REF!</definedName>
    <definedName name="FooterLeft4" localSheetId="7">#REF!</definedName>
    <definedName name="FooterLeft4" localSheetId="8">#REF!</definedName>
    <definedName name="FooterLeft4" localSheetId="16">#REF!</definedName>
    <definedName name="FooterLeft4">#REF!</definedName>
    <definedName name="FooterLeft5" localSheetId="9">#REF!</definedName>
    <definedName name="FooterLeft5" localSheetId="10">#REF!</definedName>
    <definedName name="FooterLeft5" localSheetId="11">#REF!</definedName>
    <definedName name="FooterLeft5" localSheetId="12">#REF!</definedName>
    <definedName name="FooterLeft5" localSheetId="13">#REF!</definedName>
    <definedName name="FooterLeft5" localSheetId="14">#REF!</definedName>
    <definedName name="FooterLeft5" localSheetId="15">#REF!</definedName>
    <definedName name="FooterLeft5" localSheetId="21">#REF!</definedName>
    <definedName name="FooterLeft5" localSheetId="22">#REF!</definedName>
    <definedName name="FooterLeft5" localSheetId="23">#REF!</definedName>
    <definedName name="FooterLeft5" localSheetId="24">#REF!</definedName>
    <definedName name="FooterLeft5" localSheetId="25">#REF!</definedName>
    <definedName name="FooterLeft5" localSheetId="26">#REF!</definedName>
    <definedName name="FooterLeft5" localSheetId="3">#REF!</definedName>
    <definedName name="FooterLeft5" localSheetId="7">#REF!</definedName>
    <definedName name="FooterLeft5" localSheetId="8">#REF!</definedName>
    <definedName name="FooterLeft5" localSheetId="16">#REF!</definedName>
    <definedName name="FooterLeft5">#REF!</definedName>
    <definedName name="FooterLeft6" localSheetId="9">#REF!</definedName>
    <definedName name="FooterLeft6" localSheetId="10">#REF!</definedName>
    <definedName name="FooterLeft6" localSheetId="11">#REF!</definedName>
    <definedName name="FooterLeft6" localSheetId="12">#REF!</definedName>
    <definedName name="FooterLeft6" localSheetId="13">#REF!</definedName>
    <definedName name="FooterLeft6" localSheetId="14">#REF!</definedName>
    <definedName name="FooterLeft6" localSheetId="15">#REF!</definedName>
    <definedName name="FooterLeft6" localSheetId="21">#REF!</definedName>
    <definedName name="FooterLeft6" localSheetId="22">#REF!</definedName>
    <definedName name="FooterLeft6" localSheetId="23">#REF!</definedName>
    <definedName name="FooterLeft6" localSheetId="24">#REF!</definedName>
    <definedName name="FooterLeft6" localSheetId="25">#REF!</definedName>
    <definedName name="FooterLeft6" localSheetId="26">#REF!</definedName>
    <definedName name="FooterLeft6" localSheetId="3">#REF!</definedName>
    <definedName name="FooterLeft6" localSheetId="7">#REF!</definedName>
    <definedName name="FooterLeft6" localSheetId="8">#REF!</definedName>
    <definedName name="FooterLeft6" localSheetId="16">#REF!</definedName>
    <definedName name="FooterLeft6">#REF!</definedName>
    <definedName name="FooterRight1" localSheetId="9">#REF!</definedName>
    <definedName name="FooterRight1" localSheetId="10">#REF!</definedName>
    <definedName name="FooterRight1" localSheetId="11">#REF!</definedName>
    <definedName name="FooterRight1" localSheetId="12">#REF!</definedName>
    <definedName name="FooterRight1" localSheetId="13">#REF!</definedName>
    <definedName name="FooterRight1" localSheetId="14">#REF!</definedName>
    <definedName name="FooterRight1" localSheetId="15">#REF!</definedName>
    <definedName name="FooterRight1" localSheetId="21">#REF!</definedName>
    <definedName name="FooterRight1" localSheetId="22">#REF!</definedName>
    <definedName name="FooterRight1" localSheetId="23">#REF!</definedName>
    <definedName name="FooterRight1" localSheetId="24">#REF!</definedName>
    <definedName name="FooterRight1" localSheetId="25">#REF!</definedName>
    <definedName name="FooterRight1" localSheetId="26">#REF!</definedName>
    <definedName name="FooterRight1" localSheetId="3">#REF!</definedName>
    <definedName name="FooterRight1" localSheetId="7">#REF!</definedName>
    <definedName name="FooterRight1" localSheetId="8">#REF!</definedName>
    <definedName name="FooterRight1" localSheetId="16">#REF!</definedName>
    <definedName name="FooterRight1">#REF!</definedName>
    <definedName name="FooterRight2" localSheetId="9">#REF!</definedName>
    <definedName name="FooterRight2" localSheetId="10">#REF!</definedName>
    <definedName name="FooterRight2" localSheetId="11">#REF!</definedName>
    <definedName name="FooterRight2" localSheetId="12">#REF!</definedName>
    <definedName name="FooterRight2" localSheetId="13">#REF!</definedName>
    <definedName name="FooterRight2" localSheetId="14">#REF!</definedName>
    <definedName name="FooterRight2" localSheetId="15">#REF!</definedName>
    <definedName name="FooterRight2" localSheetId="21">#REF!</definedName>
    <definedName name="FooterRight2" localSheetId="22">#REF!</definedName>
    <definedName name="FooterRight2" localSheetId="23">#REF!</definedName>
    <definedName name="FooterRight2" localSheetId="24">#REF!</definedName>
    <definedName name="FooterRight2" localSheetId="25">#REF!</definedName>
    <definedName name="FooterRight2" localSheetId="26">#REF!</definedName>
    <definedName name="FooterRight2" localSheetId="3">#REF!</definedName>
    <definedName name="FooterRight2" localSheetId="7">#REF!</definedName>
    <definedName name="FooterRight2" localSheetId="8">#REF!</definedName>
    <definedName name="FooterRight2" localSheetId="16">#REF!</definedName>
    <definedName name="FooterRight2">#REF!</definedName>
    <definedName name="FooterRight3" localSheetId="9">#REF!</definedName>
    <definedName name="FooterRight3" localSheetId="10">#REF!</definedName>
    <definedName name="FooterRight3" localSheetId="11">#REF!</definedName>
    <definedName name="FooterRight3" localSheetId="12">#REF!</definedName>
    <definedName name="FooterRight3" localSheetId="13">#REF!</definedName>
    <definedName name="FooterRight3" localSheetId="14">#REF!</definedName>
    <definedName name="FooterRight3" localSheetId="15">#REF!</definedName>
    <definedName name="FooterRight3" localSheetId="21">#REF!</definedName>
    <definedName name="FooterRight3" localSheetId="22">#REF!</definedName>
    <definedName name="FooterRight3" localSheetId="23">#REF!</definedName>
    <definedName name="FooterRight3" localSheetId="24">#REF!</definedName>
    <definedName name="FooterRight3" localSheetId="25">#REF!</definedName>
    <definedName name="FooterRight3" localSheetId="26">#REF!</definedName>
    <definedName name="FooterRight3" localSheetId="3">#REF!</definedName>
    <definedName name="FooterRight3" localSheetId="7">#REF!</definedName>
    <definedName name="FooterRight3" localSheetId="8">#REF!</definedName>
    <definedName name="FooterRight3" localSheetId="16">#REF!</definedName>
    <definedName name="FooterRight3">#REF!</definedName>
    <definedName name="FooterRight4" localSheetId="9">#REF!</definedName>
    <definedName name="FooterRight4" localSheetId="10">#REF!</definedName>
    <definedName name="FooterRight4" localSheetId="11">#REF!</definedName>
    <definedName name="FooterRight4" localSheetId="12">#REF!</definedName>
    <definedName name="FooterRight4" localSheetId="13">#REF!</definedName>
    <definedName name="FooterRight4" localSheetId="14">#REF!</definedName>
    <definedName name="FooterRight4" localSheetId="15">#REF!</definedName>
    <definedName name="FooterRight4" localSheetId="21">#REF!</definedName>
    <definedName name="FooterRight4" localSheetId="22">#REF!</definedName>
    <definedName name="FooterRight4" localSheetId="23">#REF!</definedName>
    <definedName name="FooterRight4" localSheetId="24">#REF!</definedName>
    <definedName name="FooterRight4" localSheetId="25">#REF!</definedName>
    <definedName name="FooterRight4" localSheetId="26">#REF!</definedName>
    <definedName name="FooterRight4" localSheetId="3">#REF!</definedName>
    <definedName name="FooterRight4" localSheetId="7">#REF!</definedName>
    <definedName name="FooterRight4" localSheetId="8">#REF!</definedName>
    <definedName name="FooterRight4" localSheetId="16">#REF!</definedName>
    <definedName name="FooterRight4">#REF!</definedName>
    <definedName name="FooterRight5" localSheetId="9">#REF!</definedName>
    <definedName name="FooterRight5" localSheetId="10">#REF!</definedName>
    <definedName name="FooterRight5" localSheetId="11">#REF!</definedName>
    <definedName name="FooterRight5" localSheetId="12">#REF!</definedName>
    <definedName name="FooterRight5" localSheetId="13">#REF!</definedName>
    <definedName name="FooterRight5" localSheetId="14">#REF!</definedName>
    <definedName name="FooterRight5" localSheetId="15">#REF!</definedName>
    <definedName name="FooterRight5" localSheetId="21">#REF!</definedName>
    <definedName name="FooterRight5" localSheetId="22">#REF!</definedName>
    <definedName name="FooterRight5" localSheetId="23">#REF!</definedName>
    <definedName name="FooterRight5" localSheetId="24">#REF!</definedName>
    <definedName name="FooterRight5" localSheetId="25">#REF!</definedName>
    <definedName name="FooterRight5" localSheetId="26">#REF!</definedName>
    <definedName name="FooterRight5" localSheetId="3">#REF!</definedName>
    <definedName name="FooterRight5" localSheetId="7">#REF!</definedName>
    <definedName name="FooterRight5" localSheetId="8">#REF!</definedName>
    <definedName name="FooterRight5" localSheetId="16">#REF!</definedName>
    <definedName name="FooterRight5">#REF!</definedName>
    <definedName name="FooterRight6" localSheetId="9">#REF!</definedName>
    <definedName name="FooterRight6" localSheetId="10">#REF!</definedName>
    <definedName name="FooterRight6" localSheetId="11">#REF!</definedName>
    <definedName name="FooterRight6" localSheetId="12">#REF!</definedName>
    <definedName name="FooterRight6" localSheetId="13">#REF!</definedName>
    <definedName name="FooterRight6" localSheetId="14">#REF!</definedName>
    <definedName name="FooterRight6" localSheetId="15">#REF!</definedName>
    <definedName name="FooterRight6" localSheetId="21">#REF!</definedName>
    <definedName name="FooterRight6" localSheetId="22">#REF!</definedName>
    <definedName name="FooterRight6" localSheetId="23">#REF!</definedName>
    <definedName name="FooterRight6" localSheetId="24">#REF!</definedName>
    <definedName name="FooterRight6" localSheetId="25">#REF!</definedName>
    <definedName name="FooterRight6" localSheetId="26">#REF!</definedName>
    <definedName name="FooterRight6" localSheetId="3">#REF!</definedName>
    <definedName name="FooterRight6" localSheetId="7">#REF!</definedName>
    <definedName name="FooterRight6" localSheetId="8">#REF!</definedName>
    <definedName name="FooterRight6" localSheetId="16">#REF!</definedName>
    <definedName name="FooterRight6">#REF!</definedName>
    <definedName name="HeaderLeft1" localSheetId="9">#REF!</definedName>
    <definedName name="HeaderLeft1" localSheetId="10">#REF!</definedName>
    <definedName name="HeaderLeft1" localSheetId="11">#REF!</definedName>
    <definedName name="HeaderLeft1" localSheetId="12">#REF!</definedName>
    <definedName name="HeaderLeft1" localSheetId="13">#REF!</definedName>
    <definedName name="HeaderLeft1" localSheetId="14">#REF!</definedName>
    <definedName name="HeaderLeft1" localSheetId="15">#REF!</definedName>
    <definedName name="HeaderLeft1" localSheetId="21">#REF!</definedName>
    <definedName name="HeaderLeft1" localSheetId="22">#REF!</definedName>
    <definedName name="HeaderLeft1" localSheetId="23">#REF!</definedName>
    <definedName name="HeaderLeft1" localSheetId="24">#REF!</definedName>
    <definedName name="HeaderLeft1" localSheetId="25">#REF!</definedName>
    <definedName name="HeaderLeft1" localSheetId="26">#REF!</definedName>
    <definedName name="HeaderLeft1" localSheetId="3">#REF!</definedName>
    <definedName name="HeaderLeft1" localSheetId="7">#REF!</definedName>
    <definedName name="HeaderLeft1" localSheetId="8">#REF!</definedName>
    <definedName name="HeaderLeft1" localSheetId="16">#REF!</definedName>
    <definedName name="HeaderLeft1">#REF!</definedName>
    <definedName name="HeaderLeft2" localSheetId="9">#REF!</definedName>
    <definedName name="HeaderLeft2" localSheetId="10">#REF!</definedName>
    <definedName name="HeaderLeft2" localSheetId="11">#REF!</definedName>
    <definedName name="HeaderLeft2" localSheetId="12">#REF!</definedName>
    <definedName name="HeaderLeft2" localSheetId="13">#REF!</definedName>
    <definedName name="HeaderLeft2" localSheetId="14">#REF!</definedName>
    <definedName name="HeaderLeft2" localSheetId="15">#REF!</definedName>
    <definedName name="HeaderLeft2" localSheetId="21">#REF!</definedName>
    <definedName name="HeaderLeft2" localSheetId="22">#REF!</definedName>
    <definedName name="HeaderLeft2" localSheetId="23">#REF!</definedName>
    <definedName name="HeaderLeft2" localSheetId="24">#REF!</definedName>
    <definedName name="HeaderLeft2" localSheetId="25">#REF!</definedName>
    <definedName name="HeaderLeft2" localSheetId="26">#REF!</definedName>
    <definedName name="HeaderLeft2" localSheetId="3">#REF!</definedName>
    <definedName name="HeaderLeft2" localSheetId="7">#REF!</definedName>
    <definedName name="HeaderLeft2" localSheetId="8">#REF!</definedName>
    <definedName name="HeaderLeft2" localSheetId="16">#REF!</definedName>
    <definedName name="HeaderLeft2">#REF!</definedName>
    <definedName name="HeaderLeft3" localSheetId="9">#REF!</definedName>
    <definedName name="HeaderLeft3" localSheetId="10">#REF!</definedName>
    <definedName name="HeaderLeft3" localSheetId="11">#REF!</definedName>
    <definedName name="HeaderLeft3" localSheetId="12">#REF!</definedName>
    <definedName name="HeaderLeft3" localSheetId="13">#REF!</definedName>
    <definedName name="HeaderLeft3" localSheetId="14">#REF!</definedName>
    <definedName name="HeaderLeft3" localSheetId="15">#REF!</definedName>
    <definedName name="HeaderLeft3" localSheetId="21">#REF!</definedName>
    <definedName name="HeaderLeft3" localSheetId="22">#REF!</definedName>
    <definedName name="HeaderLeft3" localSheetId="23">#REF!</definedName>
    <definedName name="HeaderLeft3" localSheetId="24">#REF!</definedName>
    <definedName name="HeaderLeft3" localSheetId="25">#REF!</definedName>
    <definedName name="HeaderLeft3" localSheetId="26">#REF!</definedName>
    <definedName name="HeaderLeft3" localSheetId="3">#REF!</definedName>
    <definedName name="HeaderLeft3" localSheetId="7">#REF!</definedName>
    <definedName name="HeaderLeft3" localSheetId="8">#REF!</definedName>
    <definedName name="HeaderLeft3" localSheetId="16">#REF!</definedName>
    <definedName name="HeaderLeft3">#REF!</definedName>
    <definedName name="HeaderLeft4" localSheetId="9">#REF!</definedName>
    <definedName name="HeaderLeft4" localSheetId="10">#REF!</definedName>
    <definedName name="HeaderLeft4" localSheetId="11">#REF!</definedName>
    <definedName name="HeaderLeft4" localSheetId="12">#REF!</definedName>
    <definedName name="HeaderLeft4" localSheetId="13">#REF!</definedName>
    <definedName name="HeaderLeft4" localSheetId="14">#REF!</definedName>
    <definedName name="HeaderLeft4" localSheetId="15">#REF!</definedName>
    <definedName name="HeaderLeft4" localSheetId="21">#REF!</definedName>
    <definedName name="HeaderLeft4" localSheetId="22">#REF!</definedName>
    <definedName name="HeaderLeft4" localSheetId="23">#REF!</definedName>
    <definedName name="HeaderLeft4" localSheetId="24">#REF!</definedName>
    <definedName name="HeaderLeft4" localSheetId="25">#REF!</definedName>
    <definedName name="HeaderLeft4" localSheetId="26">#REF!</definedName>
    <definedName name="HeaderLeft4" localSheetId="3">#REF!</definedName>
    <definedName name="HeaderLeft4" localSheetId="7">#REF!</definedName>
    <definedName name="HeaderLeft4" localSheetId="8">#REF!</definedName>
    <definedName name="HeaderLeft4" localSheetId="16">#REF!</definedName>
    <definedName name="HeaderLeft4">#REF!</definedName>
    <definedName name="HeaderLeft5" localSheetId="9">#REF!</definedName>
    <definedName name="HeaderLeft5" localSheetId="10">#REF!</definedName>
    <definedName name="HeaderLeft5" localSheetId="11">#REF!</definedName>
    <definedName name="HeaderLeft5" localSheetId="12">#REF!</definedName>
    <definedName name="HeaderLeft5" localSheetId="13">#REF!</definedName>
    <definedName name="HeaderLeft5" localSheetId="14">#REF!</definedName>
    <definedName name="HeaderLeft5" localSheetId="15">#REF!</definedName>
    <definedName name="HeaderLeft5" localSheetId="21">#REF!</definedName>
    <definedName name="HeaderLeft5" localSheetId="22">#REF!</definedName>
    <definedName name="HeaderLeft5" localSheetId="23">#REF!</definedName>
    <definedName name="HeaderLeft5" localSheetId="24">#REF!</definedName>
    <definedName name="HeaderLeft5" localSheetId="25">#REF!</definedName>
    <definedName name="HeaderLeft5" localSheetId="26">#REF!</definedName>
    <definedName name="HeaderLeft5" localSheetId="3">#REF!</definedName>
    <definedName name="HeaderLeft5" localSheetId="7">#REF!</definedName>
    <definedName name="HeaderLeft5" localSheetId="8">#REF!</definedName>
    <definedName name="HeaderLeft5" localSheetId="16">#REF!</definedName>
    <definedName name="HeaderLeft5">#REF!</definedName>
    <definedName name="HeaderLeft6" localSheetId="9">#REF!</definedName>
    <definedName name="HeaderLeft6" localSheetId="10">#REF!</definedName>
    <definedName name="HeaderLeft6" localSheetId="11">#REF!</definedName>
    <definedName name="HeaderLeft6" localSheetId="12">#REF!</definedName>
    <definedName name="HeaderLeft6" localSheetId="13">#REF!</definedName>
    <definedName name="HeaderLeft6" localSheetId="14">#REF!</definedName>
    <definedName name="HeaderLeft6" localSheetId="15">#REF!</definedName>
    <definedName name="HeaderLeft6" localSheetId="21">#REF!</definedName>
    <definedName name="HeaderLeft6" localSheetId="22">#REF!</definedName>
    <definedName name="HeaderLeft6" localSheetId="23">#REF!</definedName>
    <definedName name="HeaderLeft6" localSheetId="24">#REF!</definedName>
    <definedName name="HeaderLeft6" localSheetId="25">#REF!</definedName>
    <definedName name="HeaderLeft6" localSheetId="26">#REF!</definedName>
    <definedName name="HeaderLeft6" localSheetId="3">#REF!</definedName>
    <definedName name="HeaderLeft6" localSheetId="7">#REF!</definedName>
    <definedName name="HeaderLeft6" localSheetId="8">#REF!</definedName>
    <definedName name="HeaderLeft6" localSheetId="16">#REF!</definedName>
    <definedName name="HeaderLeft6">#REF!</definedName>
    <definedName name="HeaderRight1" localSheetId="9">#REF!</definedName>
    <definedName name="HeaderRight1" localSheetId="10">#REF!</definedName>
    <definedName name="HeaderRight1" localSheetId="11">#REF!</definedName>
    <definedName name="HeaderRight1" localSheetId="12">#REF!</definedName>
    <definedName name="HeaderRight1" localSheetId="13">#REF!</definedName>
    <definedName name="HeaderRight1" localSheetId="14">#REF!</definedName>
    <definedName name="HeaderRight1" localSheetId="15">#REF!</definedName>
    <definedName name="HeaderRight1" localSheetId="21">#REF!</definedName>
    <definedName name="HeaderRight1" localSheetId="22">#REF!</definedName>
    <definedName name="HeaderRight1" localSheetId="23">#REF!</definedName>
    <definedName name="HeaderRight1" localSheetId="24">#REF!</definedName>
    <definedName name="HeaderRight1" localSheetId="25">#REF!</definedName>
    <definedName name="HeaderRight1" localSheetId="26">#REF!</definedName>
    <definedName name="HeaderRight1" localSheetId="3">#REF!</definedName>
    <definedName name="HeaderRight1" localSheetId="7">#REF!</definedName>
    <definedName name="HeaderRight1" localSheetId="8">#REF!</definedName>
    <definedName name="HeaderRight1" localSheetId="16">#REF!</definedName>
    <definedName name="HeaderRight1">#REF!</definedName>
    <definedName name="HeaderRight2" localSheetId="9">#REF!</definedName>
    <definedName name="HeaderRight2" localSheetId="10">#REF!</definedName>
    <definedName name="HeaderRight2" localSheetId="11">#REF!</definedName>
    <definedName name="HeaderRight2" localSheetId="12">#REF!</definedName>
    <definedName name="HeaderRight2" localSheetId="13">#REF!</definedName>
    <definedName name="HeaderRight2" localSheetId="14">#REF!</definedName>
    <definedName name="HeaderRight2" localSheetId="15">#REF!</definedName>
    <definedName name="HeaderRight2" localSheetId="21">#REF!</definedName>
    <definedName name="HeaderRight2" localSheetId="22">#REF!</definedName>
    <definedName name="HeaderRight2" localSheetId="23">#REF!</definedName>
    <definedName name="HeaderRight2" localSheetId="24">#REF!</definedName>
    <definedName name="HeaderRight2" localSheetId="25">#REF!</definedName>
    <definedName name="HeaderRight2" localSheetId="26">#REF!</definedName>
    <definedName name="HeaderRight2" localSheetId="3">#REF!</definedName>
    <definedName name="HeaderRight2" localSheetId="7">#REF!</definedName>
    <definedName name="HeaderRight2" localSheetId="8">#REF!</definedName>
    <definedName name="HeaderRight2" localSheetId="16">#REF!</definedName>
    <definedName name="HeaderRight2">#REF!</definedName>
    <definedName name="HeaderRight3" localSheetId="9">#REF!</definedName>
    <definedName name="HeaderRight3" localSheetId="10">#REF!</definedName>
    <definedName name="HeaderRight3" localSheetId="11">#REF!</definedName>
    <definedName name="HeaderRight3" localSheetId="12">#REF!</definedName>
    <definedName name="HeaderRight3" localSheetId="13">#REF!</definedName>
    <definedName name="HeaderRight3" localSheetId="14">#REF!</definedName>
    <definedName name="HeaderRight3" localSheetId="15">#REF!</definedName>
    <definedName name="HeaderRight3" localSheetId="21">#REF!</definedName>
    <definedName name="HeaderRight3" localSheetId="22">#REF!</definedName>
    <definedName name="HeaderRight3" localSheetId="23">#REF!</definedName>
    <definedName name="HeaderRight3" localSheetId="24">#REF!</definedName>
    <definedName name="HeaderRight3" localSheetId="25">#REF!</definedName>
    <definedName name="HeaderRight3" localSheetId="26">#REF!</definedName>
    <definedName name="HeaderRight3" localSheetId="3">#REF!</definedName>
    <definedName name="HeaderRight3" localSheetId="7">#REF!</definedName>
    <definedName name="HeaderRight3" localSheetId="8">#REF!</definedName>
    <definedName name="HeaderRight3" localSheetId="16">#REF!</definedName>
    <definedName name="HeaderRight3">#REF!</definedName>
    <definedName name="HeaderRight4" localSheetId="9">#REF!</definedName>
    <definedName name="HeaderRight4" localSheetId="10">#REF!</definedName>
    <definedName name="HeaderRight4" localSheetId="11">#REF!</definedName>
    <definedName name="HeaderRight4" localSheetId="12">#REF!</definedName>
    <definedName name="HeaderRight4" localSheetId="13">#REF!</definedName>
    <definedName name="HeaderRight4" localSheetId="14">#REF!</definedName>
    <definedName name="HeaderRight4" localSheetId="15">#REF!</definedName>
    <definedName name="HeaderRight4" localSheetId="21">#REF!</definedName>
    <definedName name="HeaderRight4" localSheetId="22">#REF!</definedName>
    <definedName name="HeaderRight4" localSheetId="23">#REF!</definedName>
    <definedName name="HeaderRight4" localSheetId="24">#REF!</definedName>
    <definedName name="HeaderRight4" localSheetId="25">#REF!</definedName>
    <definedName name="HeaderRight4" localSheetId="26">#REF!</definedName>
    <definedName name="HeaderRight4" localSheetId="3">#REF!</definedName>
    <definedName name="HeaderRight4" localSheetId="7">#REF!</definedName>
    <definedName name="HeaderRight4" localSheetId="8">#REF!</definedName>
    <definedName name="HeaderRight4" localSheetId="16">#REF!</definedName>
    <definedName name="HeaderRight4">#REF!</definedName>
    <definedName name="HeaderRight5" localSheetId="9">#REF!</definedName>
    <definedName name="HeaderRight5" localSheetId="10">#REF!</definedName>
    <definedName name="HeaderRight5" localSheetId="11">#REF!</definedName>
    <definedName name="HeaderRight5" localSheetId="12">#REF!</definedName>
    <definedName name="HeaderRight5" localSheetId="13">#REF!</definedName>
    <definedName name="HeaderRight5" localSheetId="14">#REF!</definedName>
    <definedName name="HeaderRight5" localSheetId="15">#REF!</definedName>
    <definedName name="HeaderRight5" localSheetId="21">#REF!</definedName>
    <definedName name="HeaderRight5" localSheetId="22">#REF!</definedName>
    <definedName name="HeaderRight5" localSheetId="23">#REF!</definedName>
    <definedName name="HeaderRight5" localSheetId="24">#REF!</definedName>
    <definedName name="HeaderRight5" localSheetId="25">#REF!</definedName>
    <definedName name="HeaderRight5" localSheetId="26">#REF!</definedName>
    <definedName name="HeaderRight5" localSheetId="3">#REF!</definedName>
    <definedName name="HeaderRight5" localSheetId="7">#REF!</definedName>
    <definedName name="HeaderRight5" localSheetId="8">#REF!</definedName>
    <definedName name="HeaderRight5" localSheetId="16">#REF!</definedName>
    <definedName name="HeaderRight5">#REF!</definedName>
    <definedName name="HeaderRight6" localSheetId="9">#REF!</definedName>
    <definedName name="HeaderRight6" localSheetId="10">#REF!</definedName>
    <definedName name="HeaderRight6" localSheetId="11">#REF!</definedName>
    <definedName name="HeaderRight6" localSheetId="12">#REF!</definedName>
    <definedName name="HeaderRight6" localSheetId="13">#REF!</definedName>
    <definedName name="HeaderRight6" localSheetId="14">#REF!</definedName>
    <definedName name="HeaderRight6" localSheetId="15">#REF!</definedName>
    <definedName name="HeaderRight6" localSheetId="21">#REF!</definedName>
    <definedName name="HeaderRight6" localSheetId="22">#REF!</definedName>
    <definedName name="HeaderRight6" localSheetId="23">#REF!</definedName>
    <definedName name="HeaderRight6" localSheetId="24">#REF!</definedName>
    <definedName name="HeaderRight6" localSheetId="25">#REF!</definedName>
    <definedName name="HeaderRight6" localSheetId="26">#REF!</definedName>
    <definedName name="HeaderRight6" localSheetId="3">#REF!</definedName>
    <definedName name="HeaderRight6" localSheetId="7">#REF!</definedName>
    <definedName name="HeaderRight6" localSheetId="8">#REF!</definedName>
    <definedName name="HeaderRight6" localSheetId="16">#REF!</definedName>
    <definedName name="HeaderRight6">#REF!</definedName>
    <definedName name="hello">#REF!</definedName>
    <definedName name="hellooo">[2]Table3.8c!#REF!</definedName>
    <definedName name="Hennie_Table_5_Page_1" localSheetId="9">#REF!</definedName>
    <definedName name="Hennie_Table_5_Page_1" localSheetId="10">#REF!</definedName>
    <definedName name="Hennie_Table_5_Page_1" localSheetId="11">#REF!</definedName>
    <definedName name="Hennie_Table_5_Page_1" localSheetId="12">#REF!</definedName>
    <definedName name="Hennie_Table_5_Page_1" localSheetId="13">#REF!</definedName>
    <definedName name="Hennie_Table_5_Page_1" localSheetId="14">#REF!</definedName>
    <definedName name="Hennie_Table_5_Page_1" localSheetId="15">#REF!</definedName>
    <definedName name="Hennie_Table_5_Page_1" localSheetId="3">#REF!</definedName>
    <definedName name="Hennie_Table_5_Page_1" localSheetId="7">#REF!</definedName>
    <definedName name="Hennie_Table_5_Page_1" localSheetId="8">#REF!</definedName>
    <definedName name="Hennie_Table_5_Page_1" localSheetId="16">#REF!</definedName>
    <definedName name="Hennie_Table_5_Page_1">#REF!</definedName>
    <definedName name="Hennie_Table_5_page_2" localSheetId="9">#REF!</definedName>
    <definedName name="Hennie_Table_5_page_2" localSheetId="10">#REF!</definedName>
    <definedName name="Hennie_Table_5_page_2" localSheetId="11">#REF!</definedName>
    <definedName name="Hennie_Table_5_page_2" localSheetId="12">#REF!</definedName>
    <definedName name="Hennie_Table_5_page_2" localSheetId="13">#REF!</definedName>
    <definedName name="Hennie_Table_5_page_2" localSheetId="14">#REF!</definedName>
    <definedName name="Hennie_Table_5_page_2" localSheetId="15">#REF!</definedName>
    <definedName name="Hennie_Table_5_page_2" localSheetId="3">#REF!</definedName>
    <definedName name="Hennie_Table_5_page_2" localSheetId="7">#REF!</definedName>
    <definedName name="Hennie_Table_5_page_2" localSheetId="8">#REF!</definedName>
    <definedName name="Hennie_Table_5_page_2" localSheetId="16">#REF!</definedName>
    <definedName name="Hennie_Table_5_page_2">#REF!</definedName>
    <definedName name="hhuh" localSheetId="9">#REF!</definedName>
    <definedName name="hhuh" localSheetId="10">#REF!</definedName>
    <definedName name="hhuh" localSheetId="11">#REF!</definedName>
    <definedName name="hhuh" localSheetId="12">#REF!</definedName>
    <definedName name="hhuh" localSheetId="13">#REF!</definedName>
    <definedName name="hhuh" localSheetId="3">#REF!</definedName>
    <definedName name="hhuh" localSheetId="7">#REF!</definedName>
    <definedName name="hhuh" localSheetId="8">#REF!</definedName>
    <definedName name="hhuh">#REF!</definedName>
    <definedName name="huh" localSheetId="9">#REF!</definedName>
    <definedName name="huh" localSheetId="10">#REF!</definedName>
    <definedName name="huh" localSheetId="11">#REF!</definedName>
    <definedName name="huh" localSheetId="12">#REF!</definedName>
    <definedName name="huh" localSheetId="13">#REF!</definedName>
    <definedName name="huh" localSheetId="14">#REF!</definedName>
    <definedName name="huh" localSheetId="15">#REF!</definedName>
    <definedName name="huh" localSheetId="3">#REF!</definedName>
    <definedName name="huh" localSheetId="7">#REF!</definedName>
    <definedName name="huh" localSheetId="8">#REF!</definedName>
    <definedName name="huh" localSheetId="16">#REF!</definedName>
    <definedName name="huh">#REF!</definedName>
    <definedName name="Index_Sheet_Kutools" localSheetId="9">#REF!</definedName>
    <definedName name="Index_Sheet_Kutools" localSheetId="10">#REF!</definedName>
    <definedName name="Index_Sheet_Kutools" localSheetId="11">#REF!</definedName>
    <definedName name="Index_Sheet_Kutools" localSheetId="12">#REF!</definedName>
    <definedName name="Index_Sheet_Kutools" localSheetId="13">#REF!</definedName>
    <definedName name="Index_Sheet_Kutools" localSheetId="3">#REF!</definedName>
    <definedName name="Index_Sheet_Kutools" localSheetId="7">#REF!</definedName>
    <definedName name="Index_Sheet_Kutools" localSheetId="8">#REF!</definedName>
    <definedName name="Index_Sheet_Kutools">#REF!</definedName>
    <definedName name="j" localSheetId="9" hidden="1">'[1]Table 2.5'!#REF!</definedName>
    <definedName name="j" localSheetId="10" hidden="1">'[1]Table 2.5'!#REF!</definedName>
    <definedName name="j" localSheetId="11" hidden="1">'[1]Table 2.5'!#REF!</definedName>
    <definedName name="j" localSheetId="12" hidden="1">'[1]Table 2.5'!#REF!</definedName>
    <definedName name="j" localSheetId="13" hidden="1">'[1]Table 2.5'!#REF!</definedName>
    <definedName name="j" localSheetId="14" hidden="1">'[2]Table 2.5'!#REF!</definedName>
    <definedName name="j" localSheetId="15" hidden="1">'[2]Table 2.5'!#REF!</definedName>
    <definedName name="j" localSheetId="3" hidden="1">'[1]Table 2.5'!#REF!</definedName>
    <definedName name="j" localSheetId="7" hidden="1">'[2]Table 2.5'!#REF!</definedName>
    <definedName name="j" localSheetId="8" hidden="1">'[2]Table 2.5'!#REF!</definedName>
    <definedName name="j" localSheetId="16" hidden="1">'[2]Table 2.5'!#REF!</definedName>
    <definedName name="j" hidden="1">'[1]Table 2.5'!#REF!</definedName>
    <definedName name="MAR09_SML" localSheetId="9">#REF!</definedName>
    <definedName name="MAR09_SML" localSheetId="10">#REF!</definedName>
    <definedName name="MAR09_SML" localSheetId="11">#REF!</definedName>
    <definedName name="MAR09_SML" localSheetId="12">#REF!</definedName>
    <definedName name="MAR09_SML" localSheetId="13">#REF!</definedName>
    <definedName name="MAR09_SML" localSheetId="19">#REF!</definedName>
    <definedName name="MAR09_SML" localSheetId="20">#REF!</definedName>
    <definedName name="MAR09_SML" localSheetId="3">#REF!</definedName>
    <definedName name="MAR09_SML" localSheetId="7">#REF!</definedName>
    <definedName name="MAR09_SML" localSheetId="8">#REF!</definedName>
    <definedName name="MAR09_SML">#REF!</definedName>
    <definedName name="mmm" localSheetId="9" hidden="1">[1]Table6!#REF!</definedName>
    <definedName name="mmm" localSheetId="10" hidden="1">[1]Table6!#REF!</definedName>
    <definedName name="mmm" localSheetId="11" hidden="1">[1]Table6!#REF!</definedName>
    <definedName name="mmm" localSheetId="12" hidden="1">[1]Table6!#REF!</definedName>
    <definedName name="mmm" localSheetId="13" hidden="1">[1]Table6!#REF!</definedName>
    <definedName name="mmm" localSheetId="3" hidden="1">[1]Table6!#REF!</definedName>
    <definedName name="mmm" localSheetId="7" hidden="1">[1]Table6!#REF!</definedName>
    <definedName name="mmm" localSheetId="8" hidden="1">[1]Table6!#REF!</definedName>
    <definedName name="mmm" hidden="1">[1]Table6!#REF!</definedName>
    <definedName name="MTEF_initial_00_01" localSheetId="9">#REF!</definedName>
    <definedName name="MTEF_initial_00_01" localSheetId="10">#REF!</definedName>
    <definedName name="MTEF_initial_00_01" localSheetId="11">#REF!</definedName>
    <definedName name="MTEF_initial_00_01" localSheetId="12">#REF!</definedName>
    <definedName name="MTEF_initial_00_01" localSheetId="13">#REF!</definedName>
    <definedName name="MTEF_initial_00_01" localSheetId="14">#REF!</definedName>
    <definedName name="MTEF_initial_00_01" localSheetId="15">#REF!</definedName>
    <definedName name="MTEF_initial_00_01" localSheetId="21">#REF!</definedName>
    <definedName name="MTEF_initial_00_01" localSheetId="22">#REF!</definedName>
    <definedName name="MTEF_initial_00_01" localSheetId="23">#REF!</definedName>
    <definedName name="MTEF_initial_00_01" localSheetId="24">#REF!</definedName>
    <definedName name="MTEF_initial_00_01" localSheetId="25">#REF!</definedName>
    <definedName name="MTEF_initial_00_01" localSheetId="26">#REF!</definedName>
    <definedName name="MTEF_initial_00_01" localSheetId="3">#REF!</definedName>
    <definedName name="MTEF_initial_00_01" localSheetId="7">#REF!</definedName>
    <definedName name="MTEF_initial_00_01" localSheetId="8">#REF!</definedName>
    <definedName name="MTEF_initial_00_01" localSheetId="16">#REF!</definedName>
    <definedName name="MTEF_initial_00_01">#REF!</definedName>
    <definedName name="MTEF_initial_98_99" localSheetId="9">#REF!</definedName>
    <definedName name="MTEF_initial_98_99" localSheetId="10">#REF!</definedName>
    <definedName name="MTEF_initial_98_99" localSheetId="11">#REF!</definedName>
    <definedName name="MTEF_initial_98_99" localSheetId="12">#REF!</definedName>
    <definedName name="MTEF_initial_98_99" localSheetId="13">#REF!</definedName>
    <definedName name="MTEF_initial_98_99" localSheetId="14">#REF!</definedName>
    <definedName name="MTEF_initial_98_99" localSheetId="15">#REF!</definedName>
    <definedName name="MTEF_initial_98_99" localSheetId="21">#REF!</definedName>
    <definedName name="MTEF_initial_98_99" localSheetId="22">#REF!</definedName>
    <definedName name="MTEF_initial_98_99" localSheetId="23">#REF!</definedName>
    <definedName name="MTEF_initial_98_99" localSheetId="24">#REF!</definedName>
    <definedName name="MTEF_initial_98_99" localSheetId="25">#REF!</definedName>
    <definedName name="MTEF_initial_98_99" localSheetId="26">#REF!</definedName>
    <definedName name="MTEF_initial_98_99" localSheetId="3">#REF!</definedName>
    <definedName name="MTEF_initial_98_99" localSheetId="7">#REF!</definedName>
    <definedName name="MTEF_initial_98_99" localSheetId="8">#REF!</definedName>
    <definedName name="MTEF_initial_98_99" localSheetId="16">#REF!</definedName>
    <definedName name="MTEF_initial_98_99">#REF!</definedName>
    <definedName name="MTEF_initial_99_00" localSheetId="9">#REF!</definedName>
    <definedName name="MTEF_initial_99_00" localSheetId="10">#REF!</definedName>
    <definedName name="MTEF_initial_99_00" localSheetId="11">#REF!</definedName>
    <definedName name="MTEF_initial_99_00" localSheetId="12">#REF!</definedName>
    <definedName name="MTEF_initial_99_00" localSheetId="13">#REF!</definedName>
    <definedName name="MTEF_initial_99_00" localSheetId="14">#REF!</definedName>
    <definedName name="MTEF_initial_99_00" localSheetId="15">#REF!</definedName>
    <definedName name="MTEF_initial_99_00" localSheetId="21">#REF!</definedName>
    <definedName name="MTEF_initial_99_00" localSheetId="22">#REF!</definedName>
    <definedName name="MTEF_initial_99_00" localSheetId="23">#REF!</definedName>
    <definedName name="MTEF_initial_99_00" localSheetId="24">#REF!</definedName>
    <definedName name="MTEF_initial_99_00" localSheetId="25">#REF!</definedName>
    <definedName name="MTEF_initial_99_00" localSheetId="26">#REF!</definedName>
    <definedName name="MTEF_initial_99_00" localSheetId="3">#REF!</definedName>
    <definedName name="MTEF_initial_99_00" localSheetId="7">#REF!</definedName>
    <definedName name="MTEF_initial_99_00" localSheetId="8">#REF!</definedName>
    <definedName name="MTEF_initial_99_00" localSheetId="16">#REF!</definedName>
    <definedName name="MTEF_initial_99_00">#REF!</definedName>
    <definedName name="MTEF_revised_00_01" localSheetId="9">#REF!</definedName>
    <definedName name="MTEF_revised_00_01" localSheetId="10">#REF!</definedName>
    <definedName name="MTEF_revised_00_01" localSheetId="11">#REF!</definedName>
    <definedName name="MTEF_revised_00_01" localSheetId="12">#REF!</definedName>
    <definedName name="MTEF_revised_00_01" localSheetId="13">#REF!</definedName>
    <definedName name="MTEF_revised_00_01" localSheetId="14">#REF!</definedName>
    <definedName name="MTEF_revised_00_01" localSheetId="15">#REF!</definedName>
    <definedName name="MTEF_revised_00_01" localSheetId="21">#REF!</definedName>
    <definedName name="MTEF_revised_00_01" localSheetId="22">#REF!</definedName>
    <definedName name="MTEF_revised_00_01" localSheetId="23">#REF!</definedName>
    <definedName name="MTEF_revised_00_01" localSheetId="24">#REF!</definedName>
    <definedName name="MTEF_revised_00_01" localSheetId="25">#REF!</definedName>
    <definedName name="MTEF_revised_00_01" localSheetId="26">#REF!</definedName>
    <definedName name="MTEF_revised_00_01" localSheetId="3">#REF!</definedName>
    <definedName name="MTEF_revised_00_01" localSheetId="7">#REF!</definedName>
    <definedName name="MTEF_revised_00_01" localSheetId="8">#REF!</definedName>
    <definedName name="MTEF_revised_00_01" localSheetId="16">#REF!</definedName>
    <definedName name="MTEF_revised_00_01">#REF!</definedName>
    <definedName name="MTEF_revised_98_99" localSheetId="9">#REF!</definedName>
    <definedName name="MTEF_revised_98_99" localSheetId="10">#REF!</definedName>
    <definedName name="MTEF_revised_98_99" localSheetId="11">#REF!</definedName>
    <definedName name="MTEF_revised_98_99" localSheetId="12">#REF!</definedName>
    <definedName name="MTEF_revised_98_99" localSheetId="13">#REF!</definedName>
    <definedName name="MTEF_revised_98_99" localSheetId="14">#REF!</definedName>
    <definedName name="MTEF_revised_98_99" localSheetId="15">#REF!</definedName>
    <definedName name="MTEF_revised_98_99" localSheetId="21">#REF!</definedName>
    <definedName name="MTEF_revised_98_99" localSheetId="22">#REF!</definedName>
    <definedName name="MTEF_revised_98_99" localSheetId="23">#REF!</definedName>
    <definedName name="MTEF_revised_98_99" localSheetId="24">#REF!</definedName>
    <definedName name="MTEF_revised_98_99" localSheetId="25">#REF!</definedName>
    <definedName name="MTEF_revised_98_99" localSheetId="26">#REF!</definedName>
    <definedName name="MTEF_revised_98_99" localSheetId="3">#REF!</definedName>
    <definedName name="MTEF_revised_98_99" localSheetId="7">#REF!</definedName>
    <definedName name="MTEF_revised_98_99" localSheetId="8">#REF!</definedName>
    <definedName name="MTEF_revised_98_99" localSheetId="16">#REF!</definedName>
    <definedName name="MTEF_revised_98_99">#REF!</definedName>
    <definedName name="MTEF_revised_99_00" localSheetId="9">#REF!</definedName>
    <definedName name="MTEF_revised_99_00" localSheetId="10">#REF!</definedName>
    <definedName name="MTEF_revised_99_00" localSheetId="11">#REF!</definedName>
    <definedName name="MTEF_revised_99_00" localSheetId="12">#REF!</definedName>
    <definedName name="MTEF_revised_99_00" localSheetId="13">#REF!</definedName>
    <definedName name="MTEF_revised_99_00" localSheetId="14">#REF!</definedName>
    <definedName name="MTEF_revised_99_00" localSheetId="15">#REF!</definedName>
    <definedName name="MTEF_revised_99_00" localSheetId="21">#REF!</definedName>
    <definedName name="MTEF_revised_99_00" localSheetId="22">#REF!</definedName>
    <definedName name="MTEF_revised_99_00" localSheetId="23">#REF!</definedName>
    <definedName name="MTEF_revised_99_00" localSheetId="24">#REF!</definedName>
    <definedName name="MTEF_revised_99_00" localSheetId="25">#REF!</definedName>
    <definedName name="MTEF_revised_99_00" localSheetId="26">#REF!</definedName>
    <definedName name="MTEF_revised_99_00" localSheetId="3">#REF!</definedName>
    <definedName name="MTEF_revised_99_00" localSheetId="7">#REF!</definedName>
    <definedName name="MTEF_revised_99_00" localSheetId="8">#REF!</definedName>
    <definedName name="MTEF_revised_99_00" localSheetId="16">#REF!</definedName>
    <definedName name="MTEF_revised_99_00">#REF!</definedName>
    <definedName name="MyCurYear" localSheetId="9">#REF!</definedName>
    <definedName name="MyCurYear" localSheetId="10">#REF!</definedName>
    <definedName name="MyCurYear" localSheetId="11">#REF!</definedName>
    <definedName name="MyCurYear" localSheetId="12">#REF!</definedName>
    <definedName name="MyCurYear" localSheetId="13">#REF!</definedName>
    <definedName name="MyCurYear" localSheetId="14">#REF!</definedName>
    <definedName name="MyCurYear" localSheetId="15">#REF!</definedName>
    <definedName name="MyCurYear" localSheetId="3">#REF!</definedName>
    <definedName name="MyCurYear" localSheetId="7">#REF!</definedName>
    <definedName name="MyCurYear" localSheetId="8">#REF!</definedName>
    <definedName name="MyCurYear" localSheetId="16">#REF!</definedName>
    <definedName name="MyCurYear">#REF!</definedName>
    <definedName name="myHeight" localSheetId="9">#REF!</definedName>
    <definedName name="myHeight" localSheetId="10">#REF!</definedName>
    <definedName name="myHeight" localSheetId="11">#REF!</definedName>
    <definedName name="myHeight" localSheetId="12">#REF!</definedName>
    <definedName name="myHeight" localSheetId="13">#REF!</definedName>
    <definedName name="myHeight" localSheetId="14">#REF!</definedName>
    <definedName name="myHeight" localSheetId="15">#REF!</definedName>
    <definedName name="myHeight" localSheetId="3">#REF!</definedName>
    <definedName name="myHeight" localSheetId="7">#REF!</definedName>
    <definedName name="myHeight" localSheetId="8">#REF!</definedName>
    <definedName name="myHeight" localSheetId="16">#REF!</definedName>
    <definedName name="myHeight">#REF!</definedName>
    <definedName name="myWidth" localSheetId="9">#REF!</definedName>
    <definedName name="myWidth" localSheetId="10">#REF!</definedName>
    <definedName name="myWidth" localSheetId="11">#REF!</definedName>
    <definedName name="myWidth" localSheetId="12">#REF!</definedName>
    <definedName name="myWidth" localSheetId="13">#REF!</definedName>
    <definedName name="myWidth" localSheetId="14">#REF!</definedName>
    <definedName name="myWidth" localSheetId="15">#REF!</definedName>
    <definedName name="myWidth" localSheetId="3">#REF!</definedName>
    <definedName name="myWidth" localSheetId="7">#REF!</definedName>
    <definedName name="myWidth" localSheetId="8">#REF!</definedName>
    <definedName name="myWidth" localSheetId="16">#REF!</definedName>
    <definedName name="myWidth">#REF!</definedName>
    <definedName name="myWodth" localSheetId="9">#REF!</definedName>
    <definedName name="myWodth" localSheetId="10">#REF!</definedName>
    <definedName name="myWodth" localSheetId="11">#REF!</definedName>
    <definedName name="myWodth" localSheetId="12">#REF!</definedName>
    <definedName name="myWodth" localSheetId="13">#REF!</definedName>
    <definedName name="myWodth" localSheetId="14">#REF!</definedName>
    <definedName name="myWodth" localSheetId="15">#REF!</definedName>
    <definedName name="myWodth" localSheetId="3">#REF!</definedName>
    <definedName name="myWodth" localSheetId="7">#REF!</definedName>
    <definedName name="myWodth" localSheetId="8">#REF!</definedName>
    <definedName name="myWodth" localSheetId="16">#REF!</definedName>
    <definedName name="myWodth">#REF!</definedName>
    <definedName name="PrintArea" localSheetId="9">#REF!</definedName>
    <definedName name="PrintArea" localSheetId="10">#REF!</definedName>
    <definedName name="PrintArea" localSheetId="11">#REF!</definedName>
    <definedName name="PrintArea" localSheetId="12">#REF!</definedName>
    <definedName name="PrintArea" localSheetId="13">#REF!</definedName>
    <definedName name="PrintArea" localSheetId="14">#REF!</definedName>
    <definedName name="PrintArea" localSheetId="15">#REF!</definedName>
    <definedName name="PrintArea" localSheetId="21">#REF!</definedName>
    <definedName name="PrintArea" localSheetId="22">#REF!</definedName>
    <definedName name="PrintArea" localSheetId="23">#REF!</definedName>
    <definedName name="PrintArea" localSheetId="24">#REF!</definedName>
    <definedName name="PrintArea" localSheetId="25">#REF!</definedName>
    <definedName name="PrintArea" localSheetId="26">#REF!</definedName>
    <definedName name="PrintArea" localSheetId="3">#REF!</definedName>
    <definedName name="PrintArea" localSheetId="7">#REF!</definedName>
    <definedName name="PrintArea" localSheetId="8">#REF!</definedName>
    <definedName name="PrintArea" localSheetId="16">#REF!</definedName>
    <definedName name="PrintArea">#REF!</definedName>
    <definedName name="Projection_adjusted_97_98" localSheetId="9">#REF!</definedName>
    <definedName name="Projection_adjusted_97_98" localSheetId="10">#REF!</definedName>
    <definedName name="Projection_adjusted_97_98" localSheetId="11">#REF!</definedName>
    <definedName name="Projection_adjusted_97_98" localSheetId="12">#REF!</definedName>
    <definedName name="Projection_adjusted_97_98" localSheetId="13">#REF!</definedName>
    <definedName name="Projection_adjusted_97_98" localSheetId="14">#REF!</definedName>
    <definedName name="Projection_adjusted_97_98" localSheetId="15">#REF!</definedName>
    <definedName name="Projection_adjusted_97_98" localSheetId="21">#REF!</definedName>
    <definedName name="Projection_adjusted_97_98" localSheetId="22">#REF!</definedName>
    <definedName name="Projection_adjusted_97_98" localSheetId="23">#REF!</definedName>
    <definedName name="Projection_adjusted_97_98" localSheetId="24">#REF!</definedName>
    <definedName name="Projection_adjusted_97_98" localSheetId="25">#REF!</definedName>
    <definedName name="Projection_adjusted_97_98" localSheetId="26">#REF!</definedName>
    <definedName name="Projection_adjusted_97_98" localSheetId="3">#REF!</definedName>
    <definedName name="Projection_adjusted_97_98" localSheetId="7">#REF!</definedName>
    <definedName name="Projection_adjusted_97_98" localSheetId="8">#REF!</definedName>
    <definedName name="Projection_adjusted_97_98" localSheetId="16">#REF!</definedName>
    <definedName name="Projection_adjusted_97_98">#REF!</definedName>
    <definedName name="Projection_arithmetic_97_98" localSheetId="9">#REF!</definedName>
    <definedName name="Projection_arithmetic_97_98" localSheetId="10">#REF!</definedName>
    <definedName name="Projection_arithmetic_97_98" localSheetId="11">#REF!</definedName>
    <definedName name="Projection_arithmetic_97_98" localSheetId="12">#REF!</definedName>
    <definedName name="Projection_arithmetic_97_98" localSheetId="13">#REF!</definedName>
    <definedName name="Projection_arithmetic_97_98" localSheetId="14">#REF!</definedName>
    <definedName name="Projection_arithmetic_97_98" localSheetId="15">#REF!</definedName>
    <definedName name="Projection_arithmetic_97_98" localSheetId="21">#REF!</definedName>
    <definedName name="Projection_arithmetic_97_98" localSheetId="22">#REF!</definedName>
    <definedName name="Projection_arithmetic_97_98" localSheetId="23">#REF!</definedName>
    <definedName name="Projection_arithmetic_97_98" localSheetId="24">#REF!</definedName>
    <definedName name="Projection_arithmetic_97_98" localSheetId="25">#REF!</definedName>
    <definedName name="Projection_arithmetic_97_98" localSheetId="26">#REF!</definedName>
    <definedName name="Projection_arithmetic_97_98" localSheetId="3">#REF!</definedName>
    <definedName name="Projection_arithmetic_97_98" localSheetId="7">#REF!</definedName>
    <definedName name="Projection_arithmetic_97_98" localSheetId="8">#REF!</definedName>
    <definedName name="Projection_arithmetic_97_98" localSheetId="16">#REF!</definedName>
    <definedName name="Projection_arithmetic_97_98">#REF!</definedName>
    <definedName name="Projection_initial_97_98" localSheetId="9">#REF!</definedName>
    <definedName name="Projection_initial_97_98" localSheetId="10">#REF!</definedName>
    <definedName name="Projection_initial_97_98" localSheetId="11">#REF!</definedName>
    <definedName name="Projection_initial_97_98" localSheetId="12">#REF!</definedName>
    <definedName name="Projection_initial_97_98" localSheetId="13">#REF!</definedName>
    <definedName name="Projection_initial_97_98" localSheetId="14">#REF!</definedName>
    <definedName name="Projection_initial_97_98" localSheetId="15">#REF!</definedName>
    <definedName name="Projection_initial_97_98" localSheetId="21">#REF!</definedName>
    <definedName name="Projection_initial_97_98" localSheetId="22">#REF!</definedName>
    <definedName name="Projection_initial_97_98" localSheetId="23">#REF!</definedName>
    <definedName name="Projection_initial_97_98" localSheetId="24">#REF!</definedName>
    <definedName name="Projection_initial_97_98" localSheetId="25">#REF!</definedName>
    <definedName name="Projection_initial_97_98" localSheetId="26">#REF!</definedName>
    <definedName name="Projection_initial_97_98" localSheetId="3">#REF!</definedName>
    <definedName name="Projection_initial_97_98" localSheetId="7">#REF!</definedName>
    <definedName name="Projection_initial_97_98" localSheetId="8">#REF!</definedName>
    <definedName name="Projection_initial_97_98" localSheetId="16">#REF!</definedName>
    <definedName name="Projection_initial_97_98">#REF!</definedName>
    <definedName name="RowSettings" localSheetId="9">#REF!</definedName>
    <definedName name="RowSettings" localSheetId="10">#REF!</definedName>
    <definedName name="RowSettings" localSheetId="11">#REF!</definedName>
    <definedName name="RowSettings" localSheetId="12">#REF!</definedName>
    <definedName name="RowSettings" localSheetId="13">#REF!</definedName>
    <definedName name="RowSettings" localSheetId="14">#REF!</definedName>
    <definedName name="RowSettings" localSheetId="15">#REF!</definedName>
    <definedName name="RowSettings" localSheetId="21">#REF!</definedName>
    <definedName name="RowSettings" localSheetId="22">#REF!</definedName>
    <definedName name="RowSettings" localSheetId="23">#REF!</definedName>
    <definedName name="RowSettings" localSheetId="24">#REF!</definedName>
    <definedName name="RowSettings" localSheetId="25">#REF!</definedName>
    <definedName name="RowSettings" localSheetId="26">#REF!</definedName>
    <definedName name="RowSettings" localSheetId="3">#REF!</definedName>
    <definedName name="RowSettings" localSheetId="7">#REF!</definedName>
    <definedName name="RowSettings" localSheetId="8">#REF!</definedName>
    <definedName name="RowSettings" localSheetId="16">#REF!</definedName>
    <definedName name="RowSettings">#REF!</definedName>
    <definedName name="SASApp_GDPDATA_DISCREPANCY_TABLE" localSheetId="9">#REF!</definedName>
    <definedName name="SASApp_GDPDATA_DISCREPANCY_TABLE" localSheetId="10">#REF!</definedName>
    <definedName name="SASApp_GDPDATA_DISCREPANCY_TABLE" localSheetId="11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4">#REF!</definedName>
    <definedName name="SASApp_GDPDATA_DISCREPANCY_TABLE" localSheetId="15">#REF!</definedName>
    <definedName name="SASApp_GDPDATA_DISCREPANCY_TABLE" localSheetId="3">#REF!</definedName>
    <definedName name="SASApp_GDPDATA_DISCREPANCY_TABLE" localSheetId="7">#REF!</definedName>
    <definedName name="SASApp_GDPDATA_DISCREPANCY_TABLE" localSheetId="8">#REF!</definedName>
    <definedName name="SASApp_GDPDATA_DISCREPANCY_TABLE" localSheetId="16">#REF!</definedName>
    <definedName name="SASApp_GDPDATA_DISCREPANCY_TABLE">#REF!</definedName>
    <definedName name="SASApp_GDPDATA_SUPPLY_TABLE_FIRST" localSheetId="9">#REF!</definedName>
    <definedName name="SASApp_GDPDATA_SUPPLY_TABLE_FIRST" localSheetId="10">#REF!</definedName>
    <definedName name="SASApp_GDPDATA_SUPPLY_TABLE_FIRST" localSheetId="11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4">#REF!</definedName>
    <definedName name="SASApp_GDPDATA_SUPPLY_TABLE_FIRST" localSheetId="15">#REF!</definedName>
    <definedName name="SASApp_GDPDATA_SUPPLY_TABLE_FIRST" localSheetId="3">#REF!</definedName>
    <definedName name="SASApp_GDPDATA_SUPPLY_TABLE_FIRST" localSheetId="7">#REF!</definedName>
    <definedName name="SASApp_GDPDATA_SUPPLY_TABLE_FIRST" localSheetId="8">#REF!</definedName>
    <definedName name="SASApp_GDPDATA_SUPPLY_TABLE_FIRST" localSheetId="16">#REF!</definedName>
    <definedName name="SASApp_GDPDATA_SUPPLY_TABLE_FIRST">#REF!</definedName>
    <definedName name="SASApp_GDPDATA_SUPPLY_TABLE_SECOND" localSheetId="9">#REF!</definedName>
    <definedName name="SASApp_GDPDATA_SUPPLY_TABLE_SECOND" localSheetId="10">#REF!</definedName>
    <definedName name="SASApp_GDPDATA_SUPPLY_TABLE_SECOND" localSheetId="11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4">#REF!</definedName>
    <definedName name="SASApp_GDPDATA_SUPPLY_TABLE_SECOND" localSheetId="15">#REF!</definedName>
    <definedName name="SASApp_GDPDATA_SUPPLY_TABLE_SECOND" localSheetId="3">#REF!</definedName>
    <definedName name="SASApp_GDPDATA_SUPPLY_TABLE_SECOND" localSheetId="7">#REF!</definedName>
    <definedName name="SASApp_GDPDATA_SUPPLY_TABLE_SECOND" localSheetId="8">#REF!</definedName>
    <definedName name="SASApp_GDPDATA_SUPPLY_TABLE_SECOND" localSheetId="16">#REF!</definedName>
    <definedName name="SASApp_GDPDATA_SUPPLY_TABLE_SECOND">#REF!</definedName>
    <definedName name="SASApp_GDPDATA_USE_TABLE_FIRST" localSheetId="9">#REF!</definedName>
    <definedName name="SASApp_GDPDATA_USE_TABLE_FIRST" localSheetId="10">#REF!</definedName>
    <definedName name="SASApp_GDPDATA_USE_TABLE_FIRST" localSheetId="11">#REF!</definedName>
    <definedName name="SASApp_GDPDATA_USE_TABLE_FIRST" localSheetId="12">#REF!</definedName>
    <definedName name="SASApp_GDPDATA_USE_TABLE_FIRST" localSheetId="13">#REF!</definedName>
    <definedName name="SASApp_GDPDATA_USE_TABLE_FIRST" localSheetId="14">#REF!</definedName>
    <definedName name="SASApp_GDPDATA_USE_TABLE_FIRST" localSheetId="15">#REF!</definedName>
    <definedName name="SASApp_GDPDATA_USE_TABLE_FIRST" localSheetId="3">#REF!</definedName>
    <definedName name="SASApp_GDPDATA_USE_TABLE_FIRST" localSheetId="7">#REF!</definedName>
    <definedName name="SASApp_GDPDATA_USE_TABLE_FIRST" localSheetId="8">#REF!</definedName>
    <definedName name="SASApp_GDPDATA_USE_TABLE_FIRST" localSheetId="16">#REF!</definedName>
    <definedName name="SASApp_GDPDATA_USE_TABLE_FIRST">#REF!</definedName>
    <definedName name="SASApp_GDPDATA_USE_TABLE_SECOND" localSheetId="9">#REF!</definedName>
    <definedName name="SASApp_GDPDATA_USE_TABLE_SECOND" localSheetId="10">#REF!</definedName>
    <definedName name="SASApp_GDPDATA_USE_TABLE_SECOND" localSheetId="11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4">#REF!</definedName>
    <definedName name="SASApp_GDPDATA_USE_TABLE_SECOND" localSheetId="15">#REF!</definedName>
    <definedName name="SASApp_GDPDATA_USE_TABLE_SECOND" localSheetId="3">#REF!</definedName>
    <definedName name="SASApp_GDPDATA_USE_TABLE_SECOND" localSheetId="7">#REF!</definedName>
    <definedName name="SASApp_GDPDATA_USE_TABLE_SECOND" localSheetId="8">#REF!</definedName>
    <definedName name="SASApp_GDPDATA_USE_TABLE_SECOND" localSheetId="16">#REF!</definedName>
    <definedName name="SASApp_GDPDATA_USE_TABLE_SECOND">#REF!</definedName>
    <definedName name="SEP08N_SML" localSheetId="9">#REF!</definedName>
    <definedName name="SEP08N_SML" localSheetId="10">#REF!</definedName>
    <definedName name="SEP08N_SML" localSheetId="11">#REF!</definedName>
    <definedName name="SEP08N_SML" localSheetId="12">#REF!</definedName>
    <definedName name="SEP08N_SML" localSheetId="13">#REF!</definedName>
    <definedName name="SEP08N_SML" localSheetId="14">#REF!</definedName>
    <definedName name="SEP08N_SML" localSheetId="15">#REF!</definedName>
    <definedName name="SEP08N_SML" localSheetId="3">#REF!</definedName>
    <definedName name="SEP08N_SML" localSheetId="7">#REF!</definedName>
    <definedName name="SEP08N_SML" localSheetId="8">#REF!</definedName>
    <definedName name="SEP08N_SML" localSheetId="16">#REF!</definedName>
    <definedName name="SEP08N_SML">#REF!</definedName>
    <definedName name="Start_column" localSheetId="9">#REF!</definedName>
    <definedName name="Start_column" localSheetId="10">#REF!</definedName>
    <definedName name="Start_column" localSheetId="11">#REF!</definedName>
    <definedName name="Start_column" localSheetId="12">#REF!</definedName>
    <definedName name="Start_column" localSheetId="13">#REF!</definedName>
    <definedName name="Start_column" localSheetId="14">#REF!</definedName>
    <definedName name="Start_column" localSheetId="15">#REF!</definedName>
    <definedName name="Start_column" localSheetId="21">#REF!</definedName>
    <definedName name="Start_column" localSheetId="22">#REF!</definedName>
    <definedName name="Start_column" localSheetId="23">#REF!</definedName>
    <definedName name="Start_column" localSheetId="24">#REF!</definedName>
    <definedName name="Start_column" localSheetId="25">#REF!</definedName>
    <definedName name="Start_column" localSheetId="26">#REF!</definedName>
    <definedName name="Start_column" localSheetId="3">#REF!</definedName>
    <definedName name="Start_column" localSheetId="7">#REF!</definedName>
    <definedName name="Start_column" localSheetId="8">#REF!</definedName>
    <definedName name="Start_column" localSheetId="16">#REF!</definedName>
    <definedName name="Start_column">#REF!</definedName>
    <definedName name="Start_Row" localSheetId="9">#REF!</definedName>
    <definedName name="Start_Row" localSheetId="10">#REF!</definedName>
    <definedName name="Start_Row" localSheetId="11">#REF!</definedName>
    <definedName name="Start_Row" localSheetId="12">#REF!</definedName>
    <definedName name="Start_Row" localSheetId="13">#REF!</definedName>
    <definedName name="Start_Row" localSheetId="14">#REF!</definedName>
    <definedName name="Start_Row" localSheetId="15">#REF!</definedName>
    <definedName name="Start_Row" localSheetId="21">#REF!</definedName>
    <definedName name="Start_Row" localSheetId="22">#REF!</definedName>
    <definedName name="Start_Row" localSheetId="23">#REF!</definedName>
    <definedName name="Start_Row" localSheetId="24">#REF!</definedName>
    <definedName name="Start_Row" localSheetId="25">#REF!</definedName>
    <definedName name="Start_Row" localSheetId="26">#REF!</definedName>
    <definedName name="Start_Row" localSheetId="3">#REF!</definedName>
    <definedName name="Start_Row" localSheetId="7">#REF!</definedName>
    <definedName name="Start_Row" localSheetId="8">#REF!</definedName>
    <definedName name="Start_Row" localSheetId="16">#REF!</definedName>
    <definedName name="Start_Row">#REF!</definedName>
    <definedName name="Start_sheet" localSheetId="9">#REF!</definedName>
    <definedName name="Start_sheet" localSheetId="10">#REF!</definedName>
    <definedName name="Start_sheet" localSheetId="11">#REF!</definedName>
    <definedName name="Start_sheet" localSheetId="12">#REF!</definedName>
    <definedName name="Start_sheet" localSheetId="13">#REF!</definedName>
    <definedName name="Start_sheet" localSheetId="14">#REF!</definedName>
    <definedName name="Start_sheet" localSheetId="15">#REF!</definedName>
    <definedName name="Start_sheet" localSheetId="21">#REF!</definedName>
    <definedName name="Start_sheet" localSheetId="22">#REF!</definedName>
    <definedName name="Start_sheet" localSheetId="23">#REF!</definedName>
    <definedName name="Start_sheet" localSheetId="24">#REF!</definedName>
    <definedName name="Start_sheet" localSheetId="25">#REF!</definedName>
    <definedName name="Start_sheet" localSheetId="26">#REF!</definedName>
    <definedName name="Start_sheet" localSheetId="3">#REF!</definedName>
    <definedName name="Start_sheet" localSheetId="7">#REF!</definedName>
    <definedName name="Start_sheet" localSheetId="8">#REF!</definedName>
    <definedName name="Start_sheet" localSheetId="16">#REF!</definedName>
    <definedName name="Start_sheet">#REF!</definedName>
    <definedName name="Summary_Tables" localSheetId="9">[2]Table1!#REF!</definedName>
    <definedName name="Summary_Tables" localSheetId="10">[2]Table1!#REF!</definedName>
    <definedName name="Summary_Tables" localSheetId="11">[2]Table1!#REF!</definedName>
    <definedName name="Summary_Tables" localSheetId="12">[2]Table1!#REF!</definedName>
    <definedName name="Summary_Tables" localSheetId="13">[2]Table1!#REF!</definedName>
    <definedName name="Summary_Tables" localSheetId="14">[2]Table1!#REF!</definedName>
    <definedName name="Summary_Tables" localSheetId="15">[2]Table1!#REF!</definedName>
    <definedName name="Summary_Tables" localSheetId="3">[2]Table1!#REF!</definedName>
    <definedName name="Summary_Tables" localSheetId="7">[2]Table1!#REF!</definedName>
    <definedName name="Summary_Tables" localSheetId="8">[2]Table1!#REF!</definedName>
    <definedName name="Summary_Tables" localSheetId="16">[2]Table1!#REF!</definedName>
    <definedName name="Summary_Tables">[2]Table1!#REF!</definedName>
    <definedName name="Summary_Tables_10" localSheetId="9">#REF!</definedName>
    <definedName name="Summary_Tables_10" localSheetId="10">#REF!</definedName>
    <definedName name="Summary_Tables_10" localSheetId="11">#REF!</definedName>
    <definedName name="Summary_Tables_10" localSheetId="12">#REF!</definedName>
    <definedName name="Summary_Tables_10" localSheetId="13">#REF!</definedName>
    <definedName name="Summary_Tables_10" localSheetId="14">#REF!</definedName>
    <definedName name="Summary_Tables_10" localSheetId="15">#REF!</definedName>
    <definedName name="Summary_Tables_10" localSheetId="3">#REF!</definedName>
    <definedName name="Summary_Tables_10" localSheetId="7">#REF!</definedName>
    <definedName name="Summary_Tables_10" localSheetId="8">#REF!</definedName>
    <definedName name="Summary_Tables_10" localSheetId="16">#REF!</definedName>
    <definedName name="Summary_Tables_10">#REF!</definedName>
    <definedName name="Summary_Tables_11" localSheetId="9">[2]Table2.1!#REF!</definedName>
    <definedName name="Summary_Tables_11" localSheetId="10">[2]Table2.1!#REF!</definedName>
    <definedName name="Summary_Tables_11" localSheetId="11">[2]Table2.1!#REF!</definedName>
    <definedName name="Summary_Tables_11" localSheetId="12">[2]Table2.1!#REF!</definedName>
    <definedName name="Summary_Tables_11" localSheetId="13">[2]Table2.1!#REF!</definedName>
    <definedName name="Summary_Tables_11" localSheetId="14">[2]Table2.1!#REF!</definedName>
    <definedName name="Summary_Tables_11" localSheetId="15">[2]Table2.1!#REF!</definedName>
    <definedName name="Summary_Tables_11" localSheetId="3">[2]Table2.1!#REF!</definedName>
    <definedName name="Summary_Tables_11" localSheetId="7">[2]Table2.1!#REF!</definedName>
    <definedName name="Summary_Tables_11" localSheetId="8">[2]Table2.1!#REF!</definedName>
    <definedName name="Summary_Tables_11" localSheetId="16">[2]Table2.1!#REF!</definedName>
    <definedName name="Summary_Tables_11">[2]Table2.1!#REF!</definedName>
    <definedName name="Summary_Tables_14" localSheetId="9">#REF!</definedName>
    <definedName name="Summary_Tables_14" localSheetId="10">#REF!</definedName>
    <definedName name="Summary_Tables_14" localSheetId="11">#REF!</definedName>
    <definedName name="Summary_Tables_14" localSheetId="12">#REF!</definedName>
    <definedName name="Summary_Tables_14" localSheetId="13">#REF!</definedName>
    <definedName name="Summary_Tables_14" localSheetId="14">#REF!</definedName>
    <definedName name="Summary_Tables_14" localSheetId="15">#REF!</definedName>
    <definedName name="Summary_Tables_14" localSheetId="3">#REF!</definedName>
    <definedName name="Summary_Tables_14" localSheetId="7">#REF!</definedName>
    <definedName name="Summary_Tables_14" localSheetId="8">#REF!</definedName>
    <definedName name="Summary_Tables_14" localSheetId="16">#REF!</definedName>
    <definedName name="Summary_Tables_14">#REF!</definedName>
    <definedName name="Summary_Tables_15" localSheetId="9">#REF!</definedName>
    <definedName name="Summary_Tables_15" localSheetId="10">#REF!</definedName>
    <definedName name="Summary_Tables_15" localSheetId="11">#REF!</definedName>
    <definedName name="Summary_Tables_15" localSheetId="12">#REF!</definedName>
    <definedName name="Summary_Tables_15" localSheetId="13">#REF!</definedName>
    <definedName name="Summary_Tables_15" localSheetId="14">#REF!</definedName>
    <definedName name="Summary_Tables_15" localSheetId="15">#REF!</definedName>
    <definedName name="Summary_Tables_15" localSheetId="3">#REF!</definedName>
    <definedName name="Summary_Tables_15" localSheetId="7">#REF!</definedName>
    <definedName name="Summary_Tables_15" localSheetId="8">#REF!</definedName>
    <definedName name="Summary_Tables_15" localSheetId="16">#REF!</definedName>
    <definedName name="Summary_Tables_15">#REF!</definedName>
    <definedName name="Summary_Tables_17" localSheetId="9">[2]Table3.7!#REF!</definedName>
    <definedName name="Summary_Tables_17" localSheetId="10">[2]Table3.7!#REF!</definedName>
    <definedName name="Summary_Tables_17" localSheetId="11">[2]Table3.7!#REF!</definedName>
    <definedName name="Summary_Tables_17" localSheetId="12">[2]Table3.7!#REF!</definedName>
    <definedName name="Summary_Tables_17" localSheetId="13">[2]Table3.7!#REF!</definedName>
    <definedName name="Summary_Tables_17" localSheetId="14">[2]Table3.7!#REF!</definedName>
    <definedName name="Summary_Tables_17" localSheetId="15">[2]Table3.7!#REF!</definedName>
    <definedName name="Summary_Tables_17" localSheetId="3">[2]Table3.7!#REF!</definedName>
    <definedName name="Summary_Tables_17" localSheetId="7">[2]Table3.7!#REF!</definedName>
    <definedName name="Summary_Tables_17" localSheetId="8">[2]Table3.7!#REF!</definedName>
    <definedName name="Summary_Tables_17" localSheetId="16">[2]Table3.7!#REF!</definedName>
    <definedName name="Summary_Tables_17">[2]Table3.7!#REF!</definedName>
    <definedName name="Summary_Tables_18" localSheetId="9">[2]Table3.6!#REF!</definedName>
    <definedName name="Summary_Tables_18" localSheetId="10">[2]Table3.6!#REF!</definedName>
    <definedName name="Summary_Tables_18" localSheetId="11">[2]Table3.6!#REF!</definedName>
    <definedName name="Summary_Tables_18" localSheetId="12">[2]Table3.6!#REF!</definedName>
    <definedName name="Summary_Tables_18" localSheetId="13">[2]Table3.6!#REF!</definedName>
    <definedName name="Summary_Tables_18" localSheetId="14">[2]Table3.6!#REF!</definedName>
    <definedName name="Summary_Tables_18" localSheetId="15">[2]Table3.6!#REF!</definedName>
    <definedName name="Summary_Tables_18" localSheetId="3">[2]Table3.6!#REF!</definedName>
    <definedName name="Summary_Tables_18" localSheetId="7">[2]Table3.6!#REF!</definedName>
    <definedName name="Summary_Tables_18" localSheetId="8">[2]Table3.6!#REF!</definedName>
    <definedName name="Summary_Tables_18" localSheetId="16">[2]Table3.6!#REF!</definedName>
    <definedName name="Summary_Tables_18">[2]Table3.6!#REF!</definedName>
    <definedName name="Summary_Tables_19" localSheetId="9">#REF!</definedName>
    <definedName name="Summary_Tables_19" localSheetId="10">#REF!</definedName>
    <definedName name="Summary_Tables_19" localSheetId="11">#REF!</definedName>
    <definedName name="Summary_Tables_19" localSheetId="12">#REF!</definedName>
    <definedName name="Summary_Tables_19" localSheetId="13">#REF!</definedName>
    <definedName name="Summary_Tables_19" localSheetId="14">#REF!</definedName>
    <definedName name="Summary_Tables_19" localSheetId="15">#REF!</definedName>
    <definedName name="Summary_Tables_19" localSheetId="3">#REF!</definedName>
    <definedName name="Summary_Tables_19" localSheetId="7">#REF!</definedName>
    <definedName name="Summary_Tables_19" localSheetId="8">#REF!</definedName>
    <definedName name="Summary_Tables_19" localSheetId="16">#REF!</definedName>
    <definedName name="Summary_Tables_19">#REF!</definedName>
    <definedName name="Summary_Tables_2" localSheetId="9">[2]Table1!#REF!</definedName>
    <definedName name="Summary_Tables_2" localSheetId="10">[2]Table1!#REF!</definedName>
    <definedName name="Summary_Tables_2" localSheetId="11">[2]Table1!#REF!</definedName>
    <definedName name="Summary_Tables_2" localSheetId="12">[2]Table1!#REF!</definedName>
    <definedName name="Summary_Tables_2" localSheetId="13">[2]Table1!#REF!</definedName>
    <definedName name="Summary_Tables_2" localSheetId="14">[2]Table1!#REF!</definedName>
    <definedName name="Summary_Tables_2" localSheetId="15">[2]Table1!#REF!</definedName>
    <definedName name="Summary_Tables_2" localSheetId="3">[2]Table1!#REF!</definedName>
    <definedName name="Summary_Tables_2" localSheetId="7">[2]Table1!#REF!</definedName>
    <definedName name="Summary_Tables_2" localSheetId="8">[2]Table1!#REF!</definedName>
    <definedName name="Summary_Tables_2" localSheetId="16">[2]Table1!#REF!</definedName>
    <definedName name="Summary_Tables_2">[2]Table1!#REF!</definedName>
    <definedName name="Summary_Tables_20" localSheetId="9">[2]Table4!#REF!</definedName>
    <definedName name="Summary_Tables_20" localSheetId="10">[2]Table4!#REF!</definedName>
    <definedName name="Summary_Tables_20" localSheetId="11">[2]Table4!#REF!</definedName>
    <definedName name="Summary_Tables_20" localSheetId="12">[2]Table4!#REF!</definedName>
    <definedName name="Summary_Tables_20" localSheetId="13">[2]Table4!#REF!</definedName>
    <definedName name="Summary_Tables_20" localSheetId="14">[2]Table4!#REF!</definedName>
    <definedName name="Summary_Tables_20" localSheetId="15">[2]Table4!#REF!</definedName>
    <definedName name="Summary_Tables_20" localSheetId="3">[2]Table4!#REF!</definedName>
    <definedName name="Summary_Tables_20" localSheetId="7">[2]Table4!#REF!</definedName>
    <definedName name="Summary_Tables_20" localSheetId="8">[2]Table4!#REF!</definedName>
    <definedName name="Summary_Tables_20" localSheetId="16">[2]Table4!#REF!</definedName>
    <definedName name="Summary_Tables_20">[2]Table4!#REF!</definedName>
    <definedName name="Summary_Tables_24" localSheetId="9">[2]Table8!#REF!</definedName>
    <definedName name="Summary_Tables_24" localSheetId="10">[2]Table8!#REF!</definedName>
    <definedName name="Summary_Tables_24" localSheetId="11">[2]Table8!#REF!</definedName>
    <definedName name="Summary_Tables_24" localSheetId="12">[2]Table8!#REF!</definedName>
    <definedName name="Summary_Tables_24" localSheetId="13">[2]Table8!#REF!</definedName>
    <definedName name="Summary_Tables_24" localSheetId="14">[2]Table8!#REF!</definedName>
    <definedName name="Summary_Tables_24" localSheetId="15">[2]Table8!#REF!</definedName>
    <definedName name="Summary_Tables_24" localSheetId="3">[2]Table8!#REF!</definedName>
    <definedName name="Summary_Tables_24" localSheetId="7">[2]Table8!#REF!</definedName>
    <definedName name="Summary_Tables_24" localSheetId="8">[2]Table8!#REF!</definedName>
    <definedName name="Summary_Tables_24" localSheetId="16">[2]Table8!#REF!</definedName>
    <definedName name="Summary_Tables_24">[2]Table8!#REF!</definedName>
    <definedName name="Summary_Tables_25" localSheetId="9">[2]Table2.2!#REF!</definedName>
    <definedName name="Summary_Tables_25" localSheetId="10">[2]Table2.2!#REF!</definedName>
    <definedName name="Summary_Tables_25" localSheetId="11">[2]Table2.2!#REF!</definedName>
    <definedName name="Summary_Tables_25" localSheetId="12">[2]Table2.2!#REF!</definedName>
    <definedName name="Summary_Tables_25" localSheetId="13">[2]Table2.2!#REF!</definedName>
    <definedName name="Summary_Tables_25" localSheetId="14">[2]Table2.2!#REF!</definedName>
    <definedName name="Summary_Tables_25" localSheetId="15">[2]Table2.2!#REF!</definedName>
    <definedName name="Summary_Tables_25" localSheetId="3">[2]Table2.2!#REF!</definedName>
    <definedName name="Summary_Tables_25" localSheetId="7">[2]Table2.2!#REF!</definedName>
    <definedName name="Summary_Tables_25" localSheetId="8">[2]Table2.2!#REF!</definedName>
    <definedName name="Summary_Tables_25" localSheetId="16">[2]Table2.2!#REF!</definedName>
    <definedName name="Summary_Tables_25">[2]Table2.2!#REF!</definedName>
    <definedName name="Summary_Tables_26" localSheetId="9">[2]Table2.2!#REF!</definedName>
    <definedName name="Summary_Tables_26" localSheetId="10">[2]Table2.2!#REF!</definedName>
    <definedName name="Summary_Tables_26" localSheetId="11">[2]Table2.2!#REF!</definedName>
    <definedName name="Summary_Tables_26" localSheetId="12">[2]Table2.2!#REF!</definedName>
    <definedName name="Summary_Tables_26" localSheetId="13">[2]Table2.2!#REF!</definedName>
    <definedName name="Summary_Tables_26" localSheetId="14">[2]Table2.2!#REF!</definedName>
    <definedName name="Summary_Tables_26" localSheetId="15">[2]Table2.2!#REF!</definedName>
    <definedName name="Summary_Tables_26" localSheetId="3">[2]Table2.2!#REF!</definedName>
    <definedName name="Summary_Tables_26" localSheetId="7">[2]Table2.2!#REF!</definedName>
    <definedName name="Summary_Tables_26" localSheetId="8">[2]Table2.2!#REF!</definedName>
    <definedName name="Summary_Tables_26" localSheetId="16">[2]Table2.2!#REF!</definedName>
    <definedName name="Summary_Tables_26">[2]Table2.2!#REF!</definedName>
    <definedName name="Summary_Tables_27" localSheetId="9">#REF!</definedName>
    <definedName name="Summary_Tables_27" localSheetId="10">#REF!</definedName>
    <definedName name="Summary_Tables_27" localSheetId="11">#REF!</definedName>
    <definedName name="Summary_Tables_27" localSheetId="12">#REF!</definedName>
    <definedName name="Summary_Tables_27" localSheetId="13">#REF!</definedName>
    <definedName name="Summary_Tables_27" localSheetId="14">#REF!</definedName>
    <definedName name="Summary_Tables_27" localSheetId="15">#REF!</definedName>
    <definedName name="Summary_Tables_27" localSheetId="3">#REF!</definedName>
    <definedName name="Summary_Tables_27" localSheetId="7">#REF!</definedName>
    <definedName name="Summary_Tables_27" localSheetId="8">#REF!</definedName>
    <definedName name="Summary_Tables_27" localSheetId="16">#REF!</definedName>
    <definedName name="Summary_Tables_27">#REF!</definedName>
    <definedName name="Summary_Tables_28" localSheetId="9">'[2]Table 2'!#REF!</definedName>
    <definedName name="Summary_Tables_28" localSheetId="10">'[2]Table 2'!#REF!</definedName>
    <definedName name="Summary_Tables_28" localSheetId="11">'[2]Table 2'!#REF!</definedName>
    <definedName name="Summary_Tables_28" localSheetId="12">'[2]Table 2'!#REF!</definedName>
    <definedName name="Summary_Tables_28" localSheetId="13">'[2]Table 2'!#REF!</definedName>
    <definedName name="Summary_Tables_28" localSheetId="14">'[2]Table 2'!#REF!</definedName>
    <definedName name="Summary_Tables_28" localSheetId="15">'[2]Table 2'!#REF!</definedName>
    <definedName name="Summary_Tables_28" localSheetId="3">'[2]Table 2'!#REF!</definedName>
    <definedName name="Summary_Tables_28" localSheetId="7">'[2]Table 2'!#REF!</definedName>
    <definedName name="Summary_Tables_28" localSheetId="8">'[2]Table 2'!#REF!</definedName>
    <definedName name="Summary_Tables_28" localSheetId="16">'[2]Table 2'!#REF!</definedName>
    <definedName name="Summary_Tables_28">'[2]Table 2'!#REF!</definedName>
    <definedName name="Summary_Tables_29" localSheetId="9">'[2]Table 2'!#REF!</definedName>
    <definedName name="Summary_Tables_29" localSheetId="10">'[2]Table 2'!#REF!</definedName>
    <definedName name="Summary_Tables_29" localSheetId="11">'[2]Table 2'!#REF!</definedName>
    <definedName name="Summary_Tables_29" localSheetId="12">'[2]Table 2'!#REF!</definedName>
    <definedName name="Summary_Tables_29" localSheetId="13">'[2]Table 2'!#REF!</definedName>
    <definedName name="Summary_Tables_29" localSheetId="14">'[2]Table 2'!#REF!</definedName>
    <definedName name="Summary_Tables_29" localSheetId="15">'[2]Table 2'!#REF!</definedName>
    <definedName name="Summary_Tables_29" localSheetId="3">'[2]Table 2'!#REF!</definedName>
    <definedName name="Summary_Tables_29" localSheetId="7">'[2]Table 2'!#REF!</definedName>
    <definedName name="Summary_Tables_29" localSheetId="8">'[2]Table 2'!#REF!</definedName>
    <definedName name="Summary_Tables_29" localSheetId="16">'[2]Table 2'!#REF!</definedName>
    <definedName name="Summary_Tables_29">'[2]Table 2'!#REF!</definedName>
    <definedName name="Summary_Tables_3" localSheetId="9">[4]Table2.2!#REF!</definedName>
    <definedName name="Summary_Tables_3" localSheetId="10">[4]Table2.2!#REF!</definedName>
    <definedName name="Summary_Tables_3" localSheetId="11">[4]Table2.2!#REF!</definedName>
    <definedName name="Summary_Tables_3" localSheetId="12">[4]Table2.2!#REF!</definedName>
    <definedName name="Summary_Tables_3" localSheetId="13">[4]Table2.2!#REF!</definedName>
    <definedName name="Summary_Tables_3" localSheetId="14">[4]Table2.2!#REF!</definedName>
    <definedName name="Summary_Tables_3" localSheetId="15">[4]Table2.2!#REF!</definedName>
    <definedName name="Summary_Tables_3" localSheetId="3">[4]Table2.2!#REF!</definedName>
    <definedName name="Summary_Tables_3" localSheetId="7">[4]Table2.2!#REF!</definedName>
    <definedName name="Summary_Tables_3" localSheetId="8">[4]Table2.2!#REF!</definedName>
    <definedName name="Summary_Tables_3" localSheetId="16">[4]Table2.2!#REF!</definedName>
    <definedName name="Summary_Tables_3">[4]Table2.2!#REF!</definedName>
    <definedName name="Summary_Tables_30" localSheetId="9">'[2]Table 2'!#REF!</definedName>
    <definedName name="Summary_Tables_30" localSheetId="10">'[2]Table 2'!#REF!</definedName>
    <definedName name="Summary_Tables_30" localSheetId="11">'[2]Table 2'!#REF!</definedName>
    <definedName name="Summary_Tables_30" localSheetId="12">'[2]Table 2'!#REF!</definedName>
    <definedName name="Summary_Tables_30" localSheetId="13">'[2]Table 2'!#REF!</definedName>
    <definedName name="Summary_Tables_30" localSheetId="14">'[2]Table 2'!#REF!</definedName>
    <definedName name="Summary_Tables_30" localSheetId="15">'[2]Table 2'!#REF!</definedName>
    <definedName name="Summary_Tables_30" localSheetId="3">'[2]Table 2'!#REF!</definedName>
    <definedName name="Summary_Tables_30" localSheetId="7">'[2]Table 2'!#REF!</definedName>
    <definedName name="Summary_Tables_30" localSheetId="8">'[2]Table 2'!#REF!</definedName>
    <definedName name="Summary_Tables_30" localSheetId="16">'[2]Table 2'!#REF!</definedName>
    <definedName name="Summary_Tables_30">'[2]Table 2'!#REF!</definedName>
    <definedName name="Summary_Tables_31" localSheetId="9">#REF!</definedName>
    <definedName name="Summary_Tables_31" localSheetId="10">#REF!</definedName>
    <definedName name="Summary_Tables_31" localSheetId="11">#REF!</definedName>
    <definedName name="Summary_Tables_31" localSheetId="12">#REF!</definedName>
    <definedName name="Summary_Tables_31" localSheetId="13">#REF!</definedName>
    <definedName name="Summary_Tables_31" localSheetId="14">#REF!</definedName>
    <definedName name="Summary_Tables_31" localSheetId="15">#REF!</definedName>
    <definedName name="Summary_Tables_31" localSheetId="3">#REF!</definedName>
    <definedName name="Summary_Tables_31" localSheetId="7">#REF!</definedName>
    <definedName name="Summary_Tables_31" localSheetId="8">#REF!</definedName>
    <definedName name="Summary_Tables_31" localSheetId="16">#REF!</definedName>
    <definedName name="Summary_Tables_31">#REF!</definedName>
    <definedName name="Summary_Tables_32" localSheetId="9">#REF!</definedName>
    <definedName name="Summary_Tables_32" localSheetId="10">#REF!</definedName>
    <definedName name="Summary_Tables_32" localSheetId="11">#REF!</definedName>
    <definedName name="Summary_Tables_32" localSheetId="12">#REF!</definedName>
    <definedName name="Summary_Tables_32" localSheetId="13">#REF!</definedName>
    <definedName name="Summary_Tables_32" localSheetId="14">#REF!</definedName>
    <definedName name="Summary_Tables_32" localSheetId="15">#REF!</definedName>
    <definedName name="Summary_Tables_32" localSheetId="3">#REF!</definedName>
    <definedName name="Summary_Tables_32" localSheetId="7">#REF!</definedName>
    <definedName name="Summary_Tables_32" localSheetId="8">#REF!</definedName>
    <definedName name="Summary_Tables_32" localSheetId="16">#REF!</definedName>
    <definedName name="Summary_Tables_32">#REF!</definedName>
    <definedName name="Summary_Tables_34" localSheetId="9">[2]Table3.8a!#REF!</definedName>
    <definedName name="Summary_Tables_34" localSheetId="10">[2]Table3.8a!#REF!</definedName>
    <definedName name="Summary_Tables_34" localSheetId="11">[2]Table3.8a!#REF!</definedName>
    <definedName name="Summary_Tables_34" localSheetId="12">[2]Table3.8a!#REF!</definedName>
    <definedName name="Summary_Tables_34" localSheetId="13">[2]Table3.8a!#REF!</definedName>
    <definedName name="Summary_Tables_34" localSheetId="14">[2]Table3.8a!#REF!</definedName>
    <definedName name="Summary_Tables_34" localSheetId="15">[2]Table3.8a!#REF!</definedName>
    <definedName name="Summary_Tables_34" localSheetId="3">[2]Table3.8a!#REF!</definedName>
    <definedName name="Summary_Tables_34" localSheetId="7">[2]Table3.8a!#REF!</definedName>
    <definedName name="Summary_Tables_34" localSheetId="8">[2]Table3.8a!#REF!</definedName>
    <definedName name="Summary_Tables_34" localSheetId="16">[2]Table3.8a!#REF!</definedName>
    <definedName name="Summary_Tables_34">[2]Table3.8a!#REF!</definedName>
    <definedName name="Summary_Tables_35" localSheetId="9">[2]Table3.8b!#REF!</definedName>
    <definedName name="Summary_Tables_35" localSheetId="10">[2]Table3.8b!#REF!</definedName>
    <definedName name="Summary_Tables_35" localSheetId="11">[2]Table3.8b!#REF!</definedName>
    <definedName name="Summary_Tables_35" localSheetId="12">[2]Table3.8b!#REF!</definedName>
    <definedName name="Summary_Tables_35" localSheetId="13">[2]Table3.8b!#REF!</definedName>
    <definedName name="Summary_Tables_35" localSheetId="14">[2]Table3.8b!#REF!</definedName>
    <definedName name="Summary_Tables_35" localSheetId="15">[2]Table3.8b!#REF!</definedName>
    <definedName name="Summary_Tables_35" localSheetId="3">[2]Table3.8b!#REF!</definedName>
    <definedName name="Summary_Tables_35" localSheetId="7">[2]Table3.8b!#REF!</definedName>
    <definedName name="Summary_Tables_35" localSheetId="8">[2]Table3.8b!#REF!</definedName>
    <definedName name="Summary_Tables_35" localSheetId="16">[2]Table3.8b!#REF!</definedName>
    <definedName name="Summary_Tables_35">[2]Table3.8b!#REF!</definedName>
    <definedName name="Summary_Tables_36" localSheetId="9">#REF!</definedName>
    <definedName name="Summary_Tables_36" localSheetId="10">#REF!</definedName>
    <definedName name="Summary_Tables_36" localSheetId="11">#REF!</definedName>
    <definedName name="Summary_Tables_36" localSheetId="12">#REF!</definedName>
    <definedName name="Summary_Tables_36" localSheetId="13">#REF!</definedName>
    <definedName name="Summary_Tables_36" localSheetId="14">#REF!</definedName>
    <definedName name="Summary_Tables_36" localSheetId="15">#REF!</definedName>
    <definedName name="Summary_Tables_36" localSheetId="3">#REF!</definedName>
    <definedName name="Summary_Tables_36" localSheetId="7">#REF!</definedName>
    <definedName name="Summary_Tables_36" localSheetId="8">#REF!</definedName>
    <definedName name="Summary_Tables_36" localSheetId="16">#REF!</definedName>
    <definedName name="Summary_Tables_36">#REF!</definedName>
    <definedName name="Summary_Tables_37" localSheetId="9">[2]Table3.8c!#REF!</definedName>
    <definedName name="Summary_Tables_37" localSheetId="10">[2]Table3.8c!#REF!</definedName>
    <definedName name="Summary_Tables_37" localSheetId="11">[2]Table3.8c!#REF!</definedName>
    <definedName name="Summary_Tables_37" localSheetId="12">[2]Table3.8c!#REF!</definedName>
    <definedName name="Summary_Tables_37" localSheetId="13">[2]Table3.8c!#REF!</definedName>
    <definedName name="Summary_Tables_37" localSheetId="14">[2]Table3.8c!#REF!</definedName>
    <definedName name="Summary_Tables_37" localSheetId="15">[2]Table3.8c!#REF!</definedName>
    <definedName name="Summary_Tables_37" localSheetId="3">[2]Table3.8c!#REF!</definedName>
    <definedName name="Summary_Tables_37" localSheetId="7">[2]Table3.8c!#REF!</definedName>
    <definedName name="Summary_Tables_37" localSheetId="8">[2]Table3.8c!#REF!</definedName>
    <definedName name="Summary_Tables_37" localSheetId="16">[2]Table3.8c!#REF!</definedName>
    <definedName name="Summary_Tables_37">[2]Table3.8c!#REF!</definedName>
    <definedName name="Summary_Tables_38" localSheetId="9">[2]Table3.6!#REF!</definedName>
    <definedName name="Summary_Tables_38" localSheetId="10">[2]Table3.6!#REF!</definedName>
    <definedName name="Summary_Tables_38" localSheetId="11">[2]Table3.6!#REF!</definedName>
    <definedName name="Summary_Tables_38" localSheetId="12">[2]Table3.6!#REF!</definedName>
    <definedName name="Summary_Tables_38" localSheetId="13">[2]Table3.6!#REF!</definedName>
    <definedName name="Summary_Tables_38" localSheetId="14">[2]Table3.6!#REF!</definedName>
    <definedName name="Summary_Tables_38" localSheetId="15">[2]Table3.6!#REF!</definedName>
    <definedName name="Summary_Tables_38" localSheetId="3">[2]Table3.6!#REF!</definedName>
    <definedName name="Summary_Tables_38" localSheetId="7">[2]Table3.6!#REF!</definedName>
    <definedName name="Summary_Tables_38" localSheetId="8">[2]Table3.6!#REF!</definedName>
    <definedName name="Summary_Tables_38" localSheetId="16">[2]Table3.6!#REF!</definedName>
    <definedName name="Summary_Tables_38">[2]Table3.6!#REF!</definedName>
    <definedName name="Summary_Tables_4" localSheetId="9">[4]Table2.2!#REF!</definedName>
    <definedName name="Summary_Tables_4" localSheetId="10">[4]Table2.2!#REF!</definedName>
    <definedName name="Summary_Tables_4" localSheetId="11">[4]Table2.2!#REF!</definedName>
    <definedName name="Summary_Tables_4" localSheetId="12">[4]Table2.2!#REF!</definedName>
    <definedName name="Summary_Tables_4" localSheetId="13">[4]Table2.2!#REF!</definedName>
    <definedName name="Summary_Tables_4" localSheetId="14">[4]Table2.2!#REF!</definedName>
    <definedName name="Summary_Tables_4" localSheetId="15">[4]Table2.2!#REF!</definedName>
    <definedName name="Summary_Tables_4" localSheetId="3">[4]Table2.2!#REF!</definedName>
    <definedName name="Summary_Tables_4" localSheetId="7">[4]Table2.2!#REF!</definedName>
    <definedName name="Summary_Tables_4" localSheetId="8">[4]Table2.2!#REF!</definedName>
    <definedName name="Summary_Tables_4" localSheetId="16">[4]Table2.2!#REF!</definedName>
    <definedName name="Summary_Tables_4">[4]Table2.2!#REF!</definedName>
    <definedName name="Summary_Tables_44" localSheetId="9">[2]Table2.1!#REF!</definedName>
    <definedName name="Summary_Tables_44" localSheetId="10">[2]Table2.1!#REF!</definedName>
    <definedName name="Summary_Tables_44" localSheetId="11">[2]Table2.1!#REF!</definedName>
    <definedName name="Summary_Tables_44" localSheetId="12">[2]Table2.1!#REF!</definedName>
    <definedName name="Summary_Tables_44" localSheetId="13">[2]Table2.1!#REF!</definedName>
    <definedName name="Summary_Tables_44" localSheetId="14">[2]Table2.1!#REF!</definedName>
    <definedName name="Summary_Tables_44" localSheetId="15">[2]Table2.1!#REF!</definedName>
    <definedName name="Summary_Tables_44" localSheetId="3">[2]Table2.1!#REF!</definedName>
    <definedName name="Summary_Tables_44" localSheetId="7">[2]Table2.1!#REF!</definedName>
    <definedName name="Summary_Tables_44" localSheetId="8">[2]Table2.1!#REF!</definedName>
    <definedName name="Summary_Tables_44" localSheetId="16">[2]Table2.1!#REF!</definedName>
    <definedName name="Summary_Tables_44">[2]Table2.1!#REF!</definedName>
    <definedName name="Summary_Tables_45" localSheetId="9">[2]Table2.2!#REF!</definedName>
    <definedName name="Summary_Tables_45" localSheetId="10">[2]Table2.2!#REF!</definedName>
    <definedName name="Summary_Tables_45" localSheetId="11">[2]Table2.2!#REF!</definedName>
    <definedName name="Summary_Tables_45" localSheetId="12">[2]Table2.2!#REF!</definedName>
    <definedName name="Summary_Tables_45" localSheetId="13">[2]Table2.2!#REF!</definedName>
    <definedName name="Summary_Tables_45" localSheetId="14">[2]Table2.2!#REF!</definedName>
    <definedName name="Summary_Tables_45" localSheetId="15">[2]Table2.2!#REF!</definedName>
    <definedName name="Summary_Tables_45" localSheetId="3">[2]Table2.2!#REF!</definedName>
    <definedName name="Summary_Tables_45" localSheetId="7">[2]Table2.2!#REF!</definedName>
    <definedName name="Summary_Tables_45" localSheetId="8">[2]Table2.2!#REF!</definedName>
    <definedName name="Summary_Tables_45" localSheetId="16">[2]Table2.2!#REF!</definedName>
    <definedName name="Summary_Tables_45">[2]Table2.2!#REF!</definedName>
    <definedName name="Summary_Tables_46" localSheetId="9">[2]Table2.2!#REF!</definedName>
    <definedName name="Summary_Tables_46" localSheetId="10">[2]Table2.2!#REF!</definedName>
    <definedName name="Summary_Tables_46" localSheetId="11">[2]Table2.2!#REF!</definedName>
    <definedName name="Summary_Tables_46" localSheetId="12">[2]Table2.2!#REF!</definedName>
    <definedName name="Summary_Tables_46" localSheetId="13">[2]Table2.2!#REF!</definedName>
    <definedName name="Summary_Tables_46" localSheetId="14">[2]Table2.2!#REF!</definedName>
    <definedName name="Summary_Tables_46" localSheetId="15">[2]Table2.2!#REF!</definedName>
    <definedName name="Summary_Tables_46" localSheetId="3">[2]Table2.2!#REF!</definedName>
    <definedName name="Summary_Tables_46" localSheetId="7">[2]Table2.2!#REF!</definedName>
    <definedName name="Summary_Tables_46" localSheetId="8">[2]Table2.2!#REF!</definedName>
    <definedName name="Summary_Tables_46" localSheetId="16">[2]Table2.2!#REF!</definedName>
    <definedName name="Summary_Tables_46">[2]Table2.2!#REF!</definedName>
    <definedName name="Summary_Tables_5" localSheetId="9">[4]Table2.2!#REF!</definedName>
    <definedName name="Summary_Tables_5" localSheetId="10">[4]Table2.2!#REF!</definedName>
    <definedName name="Summary_Tables_5" localSheetId="11">[4]Table2.2!#REF!</definedName>
    <definedName name="Summary_Tables_5" localSheetId="12">[4]Table2.2!#REF!</definedName>
    <definedName name="Summary_Tables_5" localSheetId="13">[4]Table2.2!#REF!</definedName>
    <definedName name="Summary_Tables_5" localSheetId="14">[4]Table2.2!#REF!</definedName>
    <definedName name="Summary_Tables_5" localSheetId="15">[4]Table2.2!#REF!</definedName>
    <definedName name="Summary_Tables_5" localSheetId="3">[4]Table2.2!#REF!</definedName>
    <definedName name="Summary_Tables_5" localSheetId="7">[4]Table2.2!#REF!</definedName>
    <definedName name="Summary_Tables_5" localSheetId="8">[4]Table2.2!#REF!</definedName>
    <definedName name="Summary_Tables_5" localSheetId="16">[4]Table2.2!#REF!</definedName>
    <definedName name="Summary_Tables_5">[4]Table2.2!#REF!</definedName>
    <definedName name="TRNR_1058b38c512e4b938d6e377ad229a322_41_6" hidden="1">'22. Govt bond yields'!$B$2</definedName>
    <definedName name="TRNR_27252d25533b49a2ae5d652998b4ec22_125_6" hidden="1">'22. Govt bond yields'!#REF!</definedName>
    <definedName name="TRNR_286eb7c66b76479492d98b3cfcfc556b_65_6" hidden="1">'22. Govt bond yields'!$B$2</definedName>
    <definedName name="TRNR_4a25bddce7e94a4691b613e1f447ec80_125_6" hidden="1">'22. Govt bond yields'!#REF!</definedName>
    <definedName name="TRNR_6739ec7f7b7148c6bb8d7b9d3aaea340_65_6" hidden="1">'22. Govt bond yields'!$B$2</definedName>
    <definedName name="TRNR_7007fe3f72ae40e59bbca4679c247091_65_6" hidden="1">'22. Govt bond yields'!$B$2</definedName>
    <definedName name="TRNR_8834841dd5134ebb8743db6226aa1d57_125_6" hidden="1">'22. Govt bond yields'!#REF!</definedName>
    <definedName name="TRNR_92eb308c1a6b4f98a5b174949911b31e_40_5" hidden="1">'22. Govt bond yields'!$B$2</definedName>
    <definedName name="TRNR_93fda65b34ef4468bc0e176e1fc49700_125_6" hidden="1">'22. Govt bond yields'!#REF!</definedName>
    <definedName name="TRNR_9a1f6f35f6a34ec2ae2cc7e9f8d408de_125_6" hidden="1">'22. Govt bond yields'!#REF!</definedName>
    <definedName name="TRNR_a0797764f0d8457f91f598ca4e180462_125_6" hidden="1">'22. Govt bond yields'!#REF!</definedName>
    <definedName name="TRNR_b82114740f634c1fb9a10248c154a1b9_125_6" hidden="1">'22. Govt bond yields'!#REF!</definedName>
    <definedName name="TRNR_c8e1fd250ba84d838163ed0e6cd38c4c_41_6" hidden="1">'22. Govt bond yields'!$B$2</definedName>
    <definedName name="TRNR_d9166fe0221c4074aed36a46b684215b_125_6" hidden="1">'22. Govt bond yields'!#REF!</definedName>
    <definedName name="TRNR_f8530f1de0a7463284c941bfe9e4e249_125_6" hidden="1">'22. Govt bond yields'!#REF!</definedName>
    <definedName name="TRNR_f86c585bc31248c8bc2b3a1a46c88b17_65_6" hidden="1">'22. Govt bond yields'!#REF!</definedName>
    <definedName name="xxx">#REF!</definedName>
    <definedName name="xxxxx" hidden="1">'[2]Table 2.5'!#REF!</definedName>
    <definedName name="Z_14A37906_4245_11D2_A0DD_006008720D93_.wvu.PrintArea" hidden="1">#REF!</definedName>
    <definedName name="Z_8EEF5401_87C6_11D3_BF6F_444553540000_.wvu.PrintArea" hidden="1">#REF!</definedName>
    <definedName name="Z_B5B3C281_3E7C_11D3_BF6D_444553540000_.wvu.Cols" localSheetId="9" hidden="1">#REF!,#REF!,#REF!,#REF!</definedName>
    <definedName name="Z_B5B3C281_3E7C_11D3_BF6D_444553540000_.wvu.Cols" localSheetId="10" hidden="1">#REF!,#REF!,#REF!,#REF!</definedName>
    <definedName name="Z_B5B3C281_3E7C_11D3_BF6D_444553540000_.wvu.Cols" localSheetId="11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4" hidden="1">#REF!,#REF!,#REF!,#REF!</definedName>
    <definedName name="Z_B5B3C281_3E7C_11D3_BF6D_444553540000_.wvu.Cols" localSheetId="15" hidden="1">#REF!,#REF!,#REF!,#REF!</definedName>
    <definedName name="Z_B5B3C281_3E7C_11D3_BF6D_444553540000_.wvu.Cols" localSheetId="21" hidden="1">#REF!,#REF!,#REF!,#REF!</definedName>
    <definedName name="Z_B5B3C281_3E7C_11D3_BF6D_444553540000_.wvu.Cols" localSheetId="22" hidden="1">#REF!,#REF!,#REF!,#REF!</definedName>
    <definedName name="Z_B5B3C281_3E7C_11D3_BF6D_444553540000_.wvu.Cols" localSheetId="23" hidden="1">#REF!,#REF!,#REF!,#REF!</definedName>
    <definedName name="Z_B5B3C281_3E7C_11D3_BF6D_444553540000_.wvu.Cols" localSheetId="24" hidden="1">#REF!,#REF!,#REF!,#REF!</definedName>
    <definedName name="Z_B5B3C281_3E7C_11D3_BF6D_444553540000_.wvu.Cols" localSheetId="25" hidden="1">#REF!,#REF!,#REF!,#REF!</definedName>
    <definedName name="Z_B5B3C281_3E7C_11D3_BF6D_444553540000_.wvu.Cols" localSheetId="26" hidden="1">#REF!,#REF!,#REF!,#REF!</definedName>
    <definedName name="Z_B5B3C281_3E7C_11D3_BF6D_444553540000_.wvu.Cols" localSheetId="3" hidden="1">#REF!,#REF!,#REF!,#REF!</definedName>
    <definedName name="Z_B5B3C281_3E7C_11D3_BF6D_444553540000_.wvu.Cols" localSheetId="7" hidden="1">#REF!,#REF!,#REF!,#REF!</definedName>
    <definedName name="Z_B5B3C281_3E7C_11D3_BF6D_444553540000_.wvu.Cols" localSheetId="8" hidden="1">#REF!,#REF!,#REF!,#REF!</definedName>
    <definedName name="Z_B5B3C281_3E7C_11D3_BF6D_444553540000_.wvu.Cols" localSheetId="16" hidden="1">#REF!,#REF!,#REF!,#REF!</definedName>
    <definedName name="Z_B5B3C281_3E7C_11D3_BF6D_444553540000_.wvu.Cols" hidden="1">#REF!,#REF!,#REF!,#REF!</definedName>
    <definedName name="Z_B5B3C281_3E7C_11D3_BF6D_444553540000_.wvu.PrintArea" localSheetId="9" hidden="1">#REF!</definedName>
    <definedName name="Z_B5B3C281_3E7C_11D3_BF6D_444553540000_.wvu.PrintArea" localSheetId="10" hidden="1">#REF!</definedName>
    <definedName name="Z_B5B3C281_3E7C_11D3_BF6D_444553540000_.wvu.PrintArea" localSheetId="11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4" hidden="1">#REF!</definedName>
    <definedName name="Z_B5B3C281_3E7C_11D3_BF6D_444553540000_.wvu.PrintArea" localSheetId="15" hidden="1">#REF!</definedName>
    <definedName name="Z_B5B3C281_3E7C_11D3_BF6D_444553540000_.wvu.PrintArea" localSheetId="21" hidden="1">#REF!</definedName>
    <definedName name="Z_B5B3C281_3E7C_11D3_BF6D_444553540000_.wvu.PrintArea" localSheetId="22" hidden="1">#REF!</definedName>
    <definedName name="Z_B5B3C281_3E7C_11D3_BF6D_444553540000_.wvu.PrintArea" localSheetId="23" hidden="1">#REF!</definedName>
    <definedName name="Z_B5B3C281_3E7C_11D3_BF6D_444553540000_.wvu.PrintArea" localSheetId="24" hidden="1">#REF!</definedName>
    <definedName name="Z_B5B3C281_3E7C_11D3_BF6D_444553540000_.wvu.PrintArea" localSheetId="25" hidden="1">#REF!</definedName>
    <definedName name="Z_B5B3C281_3E7C_11D3_BF6D_444553540000_.wvu.PrintArea" localSheetId="26" hidden="1">#REF!</definedName>
    <definedName name="Z_B5B3C281_3E7C_11D3_BF6D_444553540000_.wvu.PrintArea" localSheetId="3" hidden="1">#REF!</definedName>
    <definedName name="Z_B5B3C281_3E7C_11D3_BF6D_444553540000_.wvu.PrintArea" localSheetId="7" hidden="1">#REF!</definedName>
    <definedName name="Z_B5B3C281_3E7C_11D3_BF6D_444553540000_.wvu.PrintArea" localSheetId="8" hidden="1">#REF!</definedName>
    <definedName name="Z_B5B3C281_3E7C_11D3_BF6D_444553540000_.wvu.PrintArea" localSheetId="16" hidden="1">#REF!</definedName>
    <definedName name="Z_B5B3C281_3E7C_11D3_BF6D_444553540000_.wvu.PrintArea" hidden="1">#REF!</definedName>
    <definedName name="Z_B5B3C281_3E7C_11D3_BF6D_444553540000_.wvu.Rows" localSheetId="9" hidden="1">#REF!</definedName>
    <definedName name="Z_B5B3C281_3E7C_11D3_BF6D_444553540000_.wvu.Rows" localSheetId="10" hidden="1">#REF!</definedName>
    <definedName name="Z_B5B3C281_3E7C_11D3_BF6D_444553540000_.wvu.Rows" localSheetId="11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4" hidden="1">#REF!</definedName>
    <definedName name="Z_B5B3C281_3E7C_11D3_BF6D_444553540000_.wvu.Rows" localSheetId="15" hidden="1">#REF!</definedName>
    <definedName name="Z_B5B3C281_3E7C_11D3_BF6D_444553540000_.wvu.Rows" localSheetId="21" hidden="1">#REF!</definedName>
    <definedName name="Z_B5B3C281_3E7C_11D3_BF6D_444553540000_.wvu.Rows" localSheetId="22" hidden="1">#REF!</definedName>
    <definedName name="Z_B5B3C281_3E7C_11D3_BF6D_444553540000_.wvu.Rows" localSheetId="23" hidden="1">#REF!</definedName>
    <definedName name="Z_B5B3C281_3E7C_11D3_BF6D_444553540000_.wvu.Rows" localSheetId="24" hidden="1">#REF!</definedName>
    <definedName name="Z_B5B3C281_3E7C_11D3_BF6D_444553540000_.wvu.Rows" localSheetId="25" hidden="1">#REF!</definedName>
    <definedName name="Z_B5B3C281_3E7C_11D3_BF6D_444553540000_.wvu.Rows" localSheetId="26" hidden="1">#REF!</definedName>
    <definedName name="Z_B5B3C281_3E7C_11D3_BF6D_444553540000_.wvu.Rows" localSheetId="3" hidden="1">#REF!</definedName>
    <definedName name="Z_B5B3C281_3E7C_11D3_BF6D_444553540000_.wvu.Rows" localSheetId="7" hidden="1">#REF!</definedName>
    <definedName name="Z_B5B3C281_3E7C_11D3_BF6D_444553540000_.wvu.Rows" localSheetId="8" hidden="1">#REF!</definedName>
    <definedName name="Z_B5B3C281_3E7C_11D3_BF6D_444553540000_.wvu.Rows" localSheetId="16" hidden="1">#REF!</definedName>
    <definedName name="Z_B5B3C281_3E7C_11D3_BF6D_444553540000_.wvu.Rows" hidden="1">#REF!</definedName>
    <definedName name="Z_E06AAC6B_EB02_4A68_A314_AB97A5C2BEF4_.wvu.PrintArea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7" l="1"/>
  <c r="S6" i="17"/>
  <c r="E14" i="25" l="1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E9" i="25"/>
  <c r="D9" i="25"/>
  <c r="C9" i="25"/>
  <c r="B9" i="25"/>
  <c r="E8" i="25"/>
  <c r="D8" i="25"/>
  <c r="C8" i="25"/>
  <c r="B8" i="25"/>
  <c r="E7" i="25"/>
  <c r="D7" i="25"/>
  <c r="C7" i="25"/>
  <c r="B7" i="25"/>
  <c r="E6" i="25"/>
  <c r="D6" i="25"/>
  <c r="C6" i="25"/>
  <c r="B6" i="25"/>
  <c r="E5" i="25"/>
  <c r="D5" i="25"/>
  <c r="C5" i="25"/>
  <c r="B5" i="25"/>
  <c r="S54" i="22"/>
  <c r="R54" i="22"/>
  <c r="Q54" i="22"/>
  <c r="L54" i="22"/>
  <c r="M54" i="22" s="1"/>
  <c r="K54" i="22"/>
  <c r="R53" i="22"/>
  <c r="Q53" i="22"/>
  <c r="S53" i="22" s="1"/>
  <c r="L53" i="22"/>
  <c r="K53" i="22"/>
  <c r="M53" i="22" s="1"/>
  <c r="S52" i="22"/>
  <c r="R52" i="22"/>
  <c r="Q52" i="22"/>
  <c r="L52" i="22"/>
  <c r="M52" i="22" s="1"/>
  <c r="K52" i="22"/>
  <c r="R51" i="22"/>
  <c r="Q51" i="22"/>
  <c r="S51" i="22" s="1"/>
  <c r="L51" i="22"/>
  <c r="K51" i="22"/>
  <c r="M51" i="22" s="1"/>
  <c r="S50" i="22"/>
  <c r="R50" i="22"/>
  <c r="Q50" i="22"/>
  <c r="L50" i="22"/>
  <c r="M50" i="22" s="1"/>
  <c r="K50" i="22"/>
  <c r="R49" i="22"/>
  <c r="Q49" i="22"/>
  <c r="S49" i="22" s="1"/>
  <c r="L49" i="22"/>
  <c r="K49" i="22"/>
  <c r="M49" i="22" s="1"/>
  <c r="S48" i="22"/>
  <c r="R48" i="22"/>
  <c r="Q48" i="22"/>
  <c r="L48" i="22"/>
  <c r="M48" i="22" s="1"/>
  <c r="K48" i="22"/>
  <c r="R47" i="22"/>
  <c r="Q47" i="22"/>
  <c r="S47" i="22" s="1"/>
  <c r="L47" i="22"/>
  <c r="K47" i="22"/>
  <c r="M47" i="22" s="1"/>
  <c r="S46" i="22"/>
  <c r="R46" i="22"/>
  <c r="Q46" i="22"/>
  <c r="L46" i="22"/>
  <c r="M46" i="22" s="1"/>
  <c r="K46" i="22"/>
  <c r="R45" i="22"/>
  <c r="Q45" i="22"/>
  <c r="S45" i="22" s="1"/>
  <c r="L45" i="22"/>
  <c r="K45" i="22"/>
  <c r="M45" i="22" s="1"/>
  <c r="S44" i="22"/>
  <c r="R44" i="22"/>
  <c r="Q44" i="22"/>
  <c r="L44" i="22"/>
  <c r="M44" i="22" s="1"/>
  <c r="K44" i="22"/>
  <c r="Q43" i="22"/>
  <c r="K43" i="22"/>
  <c r="D43" i="22"/>
  <c r="R43" i="22" s="1"/>
  <c r="C43" i="22"/>
  <c r="Q42" i="22"/>
  <c r="S42" i="22" s="1"/>
  <c r="K42" i="22"/>
  <c r="D42" i="22"/>
  <c r="R42" i="22" s="1"/>
  <c r="C42" i="22"/>
  <c r="Q41" i="22"/>
  <c r="K41" i="22"/>
  <c r="D41" i="22"/>
  <c r="R41" i="22" s="1"/>
  <c r="C41" i="22"/>
  <c r="R40" i="22"/>
  <c r="Q40" i="22"/>
  <c r="S40" i="22" s="1"/>
  <c r="L40" i="22"/>
  <c r="K40" i="22"/>
  <c r="M40" i="22" s="1"/>
  <c r="S39" i="22"/>
  <c r="R39" i="22"/>
  <c r="Q39" i="22"/>
  <c r="L39" i="22"/>
  <c r="M39" i="22" s="1"/>
  <c r="K39" i="22"/>
  <c r="R38" i="22"/>
  <c r="Q38" i="22"/>
  <c r="S38" i="22" s="1"/>
  <c r="L38" i="22"/>
  <c r="K38" i="22"/>
  <c r="M38" i="22" s="1"/>
  <c r="S37" i="22"/>
  <c r="R37" i="22"/>
  <c r="Q37" i="22"/>
  <c r="L37" i="22"/>
  <c r="M37" i="22" s="1"/>
  <c r="K37" i="22"/>
  <c r="R36" i="22"/>
  <c r="Q36" i="22"/>
  <c r="S36" i="22" s="1"/>
  <c r="L36" i="22"/>
  <c r="K36" i="22"/>
  <c r="M36" i="22" s="1"/>
  <c r="S35" i="22"/>
  <c r="R35" i="22"/>
  <c r="Q35" i="22"/>
  <c r="L35" i="22"/>
  <c r="M35" i="22" s="1"/>
  <c r="K35" i="22"/>
  <c r="R34" i="22"/>
  <c r="Q34" i="22"/>
  <c r="S34" i="22" s="1"/>
  <c r="L34" i="22"/>
  <c r="K34" i="22"/>
  <c r="M34" i="22" s="1"/>
  <c r="S33" i="22"/>
  <c r="R33" i="22"/>
  <c r="Q33" i="22"/>
  <c r="L33" i="22"/>
  <c r="M33" i="22" s="1"/>
  <c r="K33" i="22"/>
  <c r="R32" i="22"/>
  <c r="Q32" i="22"/>
  <c r="S32" i="22" s="1"/>
  <c r="L32" i="22"/>
  <c r="K32" i="22"/>
  <c r="M32" i="22" s="1"/>
  <c r="S31" i="22"/>
  <c r="R31" i="22"/>
  <c r="Q31" i="22"/>
  <c r="L31" i="22"/>
  <c r="M31" i="22" s="1"/>
  <c r="K31" i="22"/>
  <c r="R30" i="22"/>
  <c r="Q30" i="22"/>
  <c r="S30" i="22" s="1"/>
  <c r="L30" i="22"/>
  <c r="K30" i="22"/>
  <c r="M30" i="22" s="1"/>
  <c r="S29" i="22"/>
  <c r="R29" i="22"/>
  <c r="Q29" i="22"/>
  <c r="L29" i="22"/>
  <c r="M29" i="22" s="1"/>
  <c r="K29" i="22"/>
  <c r="R28" i="22"/>
  <c r="Q28" i="22"/>
  <c r="S28" i="22" s="1"/>
  <c r="L28" i="22"/>
  <c r="K28" i="22"/>
  <c r="M28" i="22" s="1"/>
  <c r="S27" i="22"/>
  <c r="R27" i="22"/>
  <c r="Q27" i="22"/>
  <c r="L27" i="22"/>
  <c r="M27" i="22" s="1"/>
  <c r="K27" i="22"/>
  <c r="R26" i="22"/>
  <c r="Q26" i="22"/>
  <c r="S26" i="22" s="1"/>
  <c r="L26" i="22"/>
  <c r="K26" i="22"/>
  <c r="M26" i="22" s="1"/>
  <c r="S25" i="22"/>
  <c r="R25" i="22"/>
  <c r="Q25" i="22"/>
  <c r="L25" i="22"/>
  <c r="M25" i="22" s="1"/>
  <c r="K25" i="22"/>
  <c r="R24" i="22"/>
  <c r="Q24" i="22"/>
  <c r="S24" i="22" s="1"/>
  <c r="L24" i="22"/>
  <c r="K24" i="22"/>
  <c r="M24" i="22" s="1"/>
  <c r="S23" i="22"/>
  <c r="R23" i="22"/>
  <c r="Q23" i="22"/>
  <c r="L23" i="22"/>
  <c r="M23" i="22" s="1"/>
  <c r="K23" i="22"/>
  <c r="R22" i="22"/>
  <c r="Q22" i="22"/>
  <c r="S22" i="22" s="1"/>
  <c r="L22" i="22"/>
  <c r="K22" i="22"/>
  <c r="M22" i="22" s="1"/>
  <c r="S21" i="22"/>
  <c r="R21" i="22"/>
  <c r="Q21" i="22"/>
  <c r="L21" i="22"/>
  <c r="M21" i="22" s="1"/>
  <c r="K21" i="22"/>
  <c r="R20" i="22"/>
  <c r="Q20" i="22"/>
  <c r="S20" i="22" s="1"/>
  <c r="L20" i="22"/>
  <c r="K20" i="22"/>
  <c r="M20" i="22" s="1"/>
  <c r="S19" i="22"/>
  <c r="R19" i="22"/>
  <c r="Q19" i="22"/>
  <c r="L19" i="22"/>
  <c r="M19" i="22" s="1"/>
  <c r="K19" i="22"/>
  <c r="R18" i="22"/>
  <c r="Q18" i="22"/>
  <c r="S18" i="22" s="1"/>
  <c r="L18" i="22"/>
  <c r="K18" i="22"/>
  <c r="M18" i="22" s="1"/>
  <c r="S17" i="22"/>
  <c r="R17" i="22"/>
  <c r="Q17" i="22"/>
  <c r="L17" i="22"/>
  <c r="M17" i="22" s="1"/>
  <c r="K17" i="22"/>
  <c r="R16" i="22"/>
  <c r="Q16" i="22"/>
  <c r="S16" i="22" s="1"/>
  <c r="L16" i="22"/>
  <c r="K16" i="22"/>
  <c r="M16" i="22" s="1"/>
  <c r="S15" i="22"/>
  <c r="R15" i="22"/>
  <c r="Q15" i="22"/>
  <c r="L15" i="22"/>
  <c r="M15" i="22" s="1"/>
  <c r="K15" i="22"/>
  <c r="R14" i="22"/>
  <c r="Q14" i="22"/>
  <c r="S14" i="22" s="1"/>
  <c r="L14" i="22"/>
  <c r="K14" i="22"/>
  <c r="M14" i="22" s="1"/>
  <c r="S13" i="22"/>
  <c r="R13" i="22"/>
  <c r="Q13" i="22"/>
  <c r="L13" i="22"/>
  <c r="M13" i="22" s="1"/>
  <c r="K13" i="22"/>
  <c r="R12" i="22"/>
  <c r="Q12" i="22"/>
  <c r="S12" i="22" s="1"/>
  <c r="L12" i="22"/>
  <c r="K12" i="22"/>
  <c r="M12" i="22" s="1"/>
  <c r="S11" i="22"/>
  <c r="R11" i="22"/>
  <c r="Q11" i="22"/>
  <c r="L11" i="22"/>
  <c r="M11" i="22" s="1"/>
  <c r="K11" i="22"/>
  <c r="R10" i="22"/>
  <c r="Q10" i="22"/>
  <c r="S10" i="22" s="1"/>
  <c r="L10" i="22"/>
  <c r="K10" i="22"/>
  <c r="M10" i="22" s="1"/>
  <c r="S9" i="22"/>
  <c r="R9" i="22"/>
  <c r="Q9" i="22"/>
  <c r="L9" i="22"/>
  <c r="M9" i="22" s="1"/>
  <c r="K9" i="22"/>
  <c r="R8" i="22"/>
  <c r="Q8" i="22"/>
  <c r="S8" i="22" s="1"/>
  <c r="L8" i="22"/>
  <c r="K8" i="22"/>
  <c r="M8" i="22" s="1"/>
  <c r="S7" i="22"/>
  <c r="R7" i="22"/>
  <c r="Q7" i="22"/>
  <c r="L7" i="22"/>
  <c r="M7" i="22" s="1"/>
  <c r="K7" i="22"/>
  <c r="R6" i="22"/>
  <c r="Q6" i="22"/>
  <c r="S6" i="22" s="1"/>
  <c r="L6" i="22"/>
  <c r="K6" i="22"/>
  <c r="M6" i="22" s="1"/>
  <c r="S5" i="22"/>
  <c r="R5" i="22"/>
  <c r="Q5" i="22"/>
  <c r="L5" i="22"/>
  <c r="M5" i="22" s="1"/>
  <c r="K5" i="22"/>
  <c r="R4" i="22"/>
  <c r="Q4" i="22"/>
  <c r="S4" i="22" s="1"/>
  <c r="L4" i="22"/>
  <c r="K4" i="22"/>
  <c r="M4" i="22" s="1"/>
  <c r="S41" i="22" l="1"/>
  <c r="S43" i="22"/>
  <c r="L41" i="22"/>
  <c r="M41" i="22" s="1"/>
  <c r="L42" i="22"/>
  <c r="M42" i="22" s="1"/>
  <c r="L43" i="22"/>
  <c r="M43" i="22" s="1"/>
  <c r="C53" i="21" l="1"/>
  <c r="D53" i="21" s="1"/>
  <c r="C52" i="21"/>
  <c r="D52" i="21" s="1"/>
  <c r="C51" i="21"/>
  <c r="D51" i="21" s="1"/>
  <c r="C50" i="21"/>
  <c r="D50" i="21" s="1"/>
  <c r="C49" i="21"/>
  <c r="D49" i="21" s="1"/>
  <c r="C48" i="21"/>
  <c r="D48" i="21" s="1"/>
  <c r="D47" i="21"/>
  <c r="C47" i="21"/>
  <c r="C46" i="21"/>
  <c r="D46" i="21" s="1"/>
  <c r="C45" i="21"/>
  <c r="D45" i="21" s="1"/>
  <c r="C44" i="21"/>
  <c r="D44" i="21" s="1"/>
  <c r="C43" i="21"/>
  <c r="D43" i="21" s="1"/>
  <c r="C42" i="21"/>
  <c r="D42" i="21" s="1"/>
  <c r="D41" i="21"/>
  <c r="C41" i="21"/>
  <c r="C40" i="21"/>
  <c r="D40" i="21" s="1"/>
  <c r="D39" i="21"/>
  <c r="C39" i="21"/>
  <c r="D38" i="21"/>
  <c r="C38" i="21"/>
  <c r="C37" i="21"/>
  <c r="D37" i="21" s="1"/>
  <c r="C36" i="21"/>
  <c r="D36" i="21" s="1"/>
  <c r="C35" i="21"/>
  <c r="D35" i="21" s="1"/>
  <c r="C34" i="21"/>
  <c r="D34" i="21" s="1"/>
  <c r="C33" i="21"/>
  <c r="D33" i="21" s="1"/>
  <c r="C32" i="21"/>
  <c r="D32" i="21" s="1"/>
  <c r="C31" i="21"/>
  <c r="D31" i="21" s="1"/>
  <c r="D30" i="21"/>
  <c r="C30" i="21"/>
  <c r="D29" i="21"/>
  <c r="C29" i="21"/>
  <c r="C28" i="21"/>
  <c r="D28" i="21" s="1"/>
  <c r="D27" i="21"/>
  <c r="C27" i="21"/>
  <c r="C26" i="21"/>
  <c r="D26" i="21" s="1"/>
  <c r="C25" i="21"/>
  <c r="D25" i="21" s="1"/>
  <c r="C24" i="21"/>
  <c r="D24" i="21" s="1"/>
  <c r="C23" i="21"/>
  <c r="D23" i="21" s="1"/>
  <c r="C22" i="21"/>
  <c r="D22" i="21" s="1"/>
  <c r="D21" i="21"/>
  <c r="C21" i="21"/>
  <c r="C20" i="21"/>
  <c r="D20" i="21" s="1"/>
  <c r="C19" i="21"/>
  <c r="D19" i="21" s="1"/>
  <c r="D18" i="21"/>
  <c r="C18" i="21"/>
  <c r="C17" i="21"/>
  <c r="D17" i="21" s="1"/>
  <c r="C16" i="21"/>
  <c r="D16" i="21" s="1"/>
  <c r="D15" i="21"/>
  <c r="C15" i="21"/>
  <c r="C14" i="21"/>
  <c r="D14" i="21" s="1"/>
  <c r="C13" i="21"/>
  <c r="D13" i="21" s="1"/>
  <c r="C12" i="21"/>
  <c r="D12" i="21" s="1"/>
  <c r="D11" i="21"/>
  <c r="C11" i="21"/>
  <c r="C10" i="21"/>
  <c r="D10" i="21" s="1"/>
  <c r="C9" i="21"/>
  <c r="D9" i="21" s="1"/>
  <c r="C8" i="21"/>
  <c r="D8" i="21" s="1"/>
  <c r="C7" i="21"/>
  <c r="D7" i="21" s="1"/>
  <c r="C6" i="21"/>
  <c r="D6" i="21" s="1"/>
  <c r="C5" i="21"/>
  <c r="D5" i="21" s="1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T25" i="17"/>
  <c r="S25" i="17"/>
  <c r="T23" i="17"/>
  <c r="S23" i="17"/>
  <c r="T22" i="17"/>
  <c r="S22" i="17"/>
  <c r="T21" i="17"/>
  <c r="S21" i="17"/>
  <c r="T20" i="17"/>
  <c r="S20" i="17"/>
  <c r="T19" i="17"/>
  <c r="S19" i="17"/>
  <c r="T18" i="17"/>
  <c r="S18" i="17"/>
  <c r="T17" i="17"/>
  <c r="S17" i="17"/>
  <c r="S16" i="17"/>
  <c r="T16" i="17" s="1"/>
  <c r="Q16" i="17"/>
  <c r="P16" i="17"/>
  <c r="O16" i="17"/>
  <c r="N16" i="17"/>
  <c r="M16" i="17"/>
  <c r="T15" i="17"/>
  <c r="S15" i="17"/>
  <c r="Q15" i="17"/>
  <c r="P15" i="17"/>
  <c r="O15" i="17"/>
  <c r="N15" i="17"/>
  <c r="M15" i="17"/>
  <c r="L15" i="17"/>
  <c r="J15" i="17"/>
  <c r="I15" i="17"/>
  <c r="H15" i="17"/>
  <c r="G15" i="17"/>
  <c r="F15" i="17"/>
  <c r="E15" i="17"/>
  <c r="D15" i="17"/>
  <c r="C15" i="17"/>
  <c r="B15" i="17"/>
  <c r="T14" i="17"/>
  <c r="S14" i="17"/>
  <c r="H14" i="17"/>
  <c r="T13" i="17"/>
  <c r="S13" i="17"/>
  <c r="H13" i="17"/>
  <c r="T12" i="17"/>
  <c r="S12" i="17"/>
  <c r="T11" i="17"/>
  <c r="S11" i="17"/>
  <c r="S9" i="17"/>
  <c r="T9" i="17" s="1"/>
  <c r="Q9" i="17"/>
  <c r="P9" i="17"/>
  <c r="O9" i="17"/>
  <c r="N9" i="17"/>
  <c r="M9" i="17"/>
  <c r="L9" i="17"/>
  <c r="J9" i="17"/>
  <c r="I9" i="17"/>
  <c r="H9" i="17"/>
  <c r="G9" i="17"/>
  <c r="F9" i="17"/>
  <c r="E9" i="17"/>
  <c r="D9" i="17"/>
  <c r="C9" i="17"/>
  <c r="B9" i="17"/>
  <c r="S8" i="17"/>
  <c r="T8" i="17" s="1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T7" i="17"/>
  <c r="S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T5" i="17"/>
  <c r="S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H14" i="16"/>
  <c r="H13" i="16"/>
  <c r="G9" i="16"/>
  <c r="F9" i="16"/>
  <c r="E9" i="16"/>
  <c r="D9" i="16"/>
  <c r="C9" i="16"/>
  <c r="B20" i="14" l="1"/>
  <c r="J20" i="14"/>
  <c r="D20" i="14"/>
  <c r="E20" i="14"/>
  <c r="F20" i="14"/>
  <c r="C20" i="14"/>
  <c r="K20" i="14"/>
  <c r="L20" i="14"/>
  <c r="H20" i="14"/>
  <c r="G20" i="14"/>
  <c r="I20" i="14"/>
  <c r="C9" i="6"/>
  <c r="D9" i="6"/>
  <c r="E9" i="6"/>
  <c r="F9" i="6"/>
  <c r="G9" i="6"/>
  <c r="H9" i="6"/>
  <c r="I9" i="6"/>
  <c r="J9" i="6"/>
  <c r="K9" i="6"/>
  <c r="L9" i="6"/>
  <c r="M9" i="6"/>
  <c r="N9" i="6"/>
  <c r="B9" i="6"/>
</calcChain>
</file>

<file path=xl/comments1.xml><?xml version="1.0" encoding="utf-8"?>
<comments xmlns="http://schemas.openxmlformats.org/spreadsheetml/2006/main">
  <authors>
    <author>Nishal Robb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Housing, transport, water</t>
        </r>
      </text>
    </comment>
  </commentList>
</comments>
</file>

<file path=xl/sharedStrings.xml><?xml version="1.0" encoding="utf-8"?>
<sst xmlns="http://schemas.openxmlformats.org/spreadsheetml/2006/main" count="733" uniqueCount="350">
  <si>
    <t>Percentage change in the GDP, quarter on quarter</t>
  </si>
  <si>
    <t>seasonally adjusted</t>
  </si>
  <si>
    <t xml:space="preserve">Source: StatsSA GDP quarterly figures. Excel spreadsheet downloaded from www.statssa.gov.za </t>
  </si>
  <si>
    <t>CPI</t>
  </si>
  <si>
    <t>GDP  in constant (2022) R trns</t>
  </si>
  <si>
    <t>Quarterly GDP growth by sector</t>
  </si>
  <si>
    <t>Q2 2021</t>
  </si>
  <si>
    <t>Agriculture</t>
  </si>
  <si>
    <t>Q3 2021</t>
  </si>
  <si>
    <t>Q4 2021</t>
  </si>
  <si>
    <t>Q1 2022</t>
  </si>
  <si>
    <t>Q2 2022</t>
  </si>
  <si>
    <t>Mining</t>
  </si>
  <si>
    <t>Manufac-
turing</t>
  </si>
  <si>
    <t>Utilities</t>
  </si>
  <si>
    <t>Construc-
tion</t>
  </si>
  <si>
    <t>Manufacturing</t>
  </si>
  <si>
    <t>Construction</t>
  </si>
  <si>
    <t>2019 - Q3</t>
  </si>
  <si>
    <t>2020 - Q3</t>
  </si>
  <si>
    <t>2021 - Q3</t>
  </si>
  <si>
    <t>2022 - Q3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</si>
  <si>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</si>
  <si>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</si>
  <si>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</si>
  <si>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</si>
  <si>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</si>
  <si>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</si>
  <si>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</si>
  <si>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</si>
  <si>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</si>
  <si>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</si>
  <si>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</si>
  <si>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</si>
  <si>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</si>
  <si>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Other</t>
  </si>
  <si>
    <t>Expenditure on GDP in trillions of constant (2022) rand</t>
  </si>
  <si>
    <t>Expenditure on GDP</t>
  </si>
  <si>
    <t>Constant 2015 prices, seasonally adjusted, annualised</t>
  </si>
  <si>
    <t>2020 - Q1</t>
  </si>
  <si>
    <t>2020 - Q2</t>
  </si>
  <si>
    <t>2020 - Q4</t>
  </si>
  <si>
    <t>2021 - Q1</t>
  </si>
  <si>
    <t>2021 - Q2</t>
  </si>
  <si>
    <t>2021 - Q4</t>
  </si>
  <si>
    <t>2022 - Q1</t>
  </si>
  <si>
    <t>2022 - Q2</t>
  </si>
  <si>
    <t>Q1 2020</t>
  </si>
  <si>
    <t>Q2 2020</t>
  </si>
  <si>
    <t>Q3 2020</t>
  </si>
  <si>
    <t>Q4 2020</t>
  </si>
  <si>
    <t>Q1 2021</t>
  </si>
  <si>
    <t>Q3 2022</t>
  </si>
  <si>
    <t>Household consumption</t>
  </si>
  <si>
    <t>Government consumption</t>
  </si>
  <si>
    <t>Investment</t>
  </si>
  <si>
    <t>Exports</t>
  </si>
  <si>
    <t>Less: Imports of goods and services</t>
  </si>
  <si>
    <t>Source: Statistics South Africa excel spreadsheet on GDP</t>
  </si>
  <si>
    <t>Investment by public and private sector in billions of constant (2022) rand</t>
  </si>
  <si>
    <t>Reflated with implicit deflator rebased to 2022</t>
  </si>
  <si>
    <t>2019 - Q4</t>
  </si>
  <si>
    <t>Q3</t>
  </si>
  <si>
    <t>Q4</t>
  </si>
  <si>
    <t>Q1</t>
  </si>
  <si>
    <t>Q2</t>
  </si>
  <si>
    <t>General 
government</t>
  </si>
  <si>
    <t>Public 
corporations</t>
  </si>
  <si>
    <t>Private 
business</t>
  </si>
  <si>
    <t>Total</t>
  </si>
  <si>
    <t>Investment rate and investment by public and private sector in constant (2022) rand from 2010</t>
  </si>
  <si>
    <t>Value of investment reflated with implicit deflator rebased to 2022</t>
  </si>
  <si>
    <t>General government</t>
  </si>
  <si>
    <t>Public corporations</t>
  </si>
  <si>
    <t>Private business enterprises</t>
  </si>
  <si>
    <t>investment rate (right axis)</t>
  </si>
  <si>
    <t>Seasonally adjusted and annualised, reflated with GDP deflator rebased to 2022</t>
  </si>
  <si>
    <t>Quarterly GDP in constant R trillions (annualised)</t>
  </si>
  <si>
    <t>quarterly % change</t>
  </si>
  <si>
    <t>Trade, logistics, services</t>
  </si>
  <si>
    <t>Total excluding agriculture</t>
  </si>
  <si>
    <t>Average monthly electricity available for distribution (on a half-year basis)</t>
  </si>
  <si>
    <t>in GWh</t>
  </si>
  <si>
    <t>Eskom</t>
  </si>
  <si>
    <t>Private</t>
  </si>
  <si>
    <t>Net imports</t>
  </si>
  <si>
    <t>% Eskom (right axis)</t>
  </si>
  <si>
    <t xml:space="preserve">Source: Statistics South Africa. Excel spreadsheet on electricity available for distribution. </t>
  </si>
  <si>
    <t>Note: 2022 2 figures up to October</t>
  </si>
  <si>
    <t>H01</t>
  </si>
  <si>
    <t>H03</t>
  </si>
  <si>
    <t>H04</t>
  </si>
  <si>
    <t>H05</t>
  </si>
  <si>
    <t>H16</t>
  </si>
  <si>
    <t>H17</t>
  </si>
  <si>
    <t>H18</t>
  </si>
  <si>
    <t>H25</t>
  </si>
  <si>
    <t>P3041.2</t>
  </si>
  <si>
    <t>MSS30000</t>
  </si>
  <si>
    <t>VALUE OF SALES</t>
  </si>
  <si>
    <t>Total manufacturing</t>
  </si>
  <si>
    <t>Seasonally adjusted</t>
  </si>
  <si>
    <t>R1000</t>
  </si>
  <si>
    <t/>
  </si>
  <si>
    <t>Monthly</t>
  </si>
  <si>
    <t xml:space="preserve">CPI </t>
  </si>
  <si>
    <t xml:space="preserve">Total manufacturing rebased </t>
  </si>
  <si>
    <t>Q12020</t>
  </si>
  <si>
    <t xml:space="preserve"> Q22020 </t>
  </si>
  <si>
    <t>Q32020</t>
  </si>
  <si>
    <t xml:space="preserve"> Q42020 </t>
  </si>
  <si>
    <t xml:space="preserve"> Q12021 </t>
  </si>
  <si>
    <t xml:space="preserve"> Q22021 </t>
  </si>
  <si>
    <t xml:space="preserve"> Q32021 </t>
  </si>
  <si>
    <t>Q42021</t>
  </si>
  <si>
    <t>Q12022</t>
  </si>
  <si>
    <t>Q22022</t>
  </si>
  <si>
    <t>Q32022</t>
  </si>
  <si>
    <t xml:space="preserve"> food/
beverages </t>
  </si>
  <si>
    <t xml:space="preserve"> metals </t>
  </si>
  <si>
    <t xml:space="preserve"> chemicals/
plastics </t>
  </si>
  <si>
    <t xml:space="preserve"> transport 
equipment </t>
  </si>
  <si>
    <t xml:space="preserve"> wood and paper </t>
  </si>
  <si>
    <t xml:space="preserve"> machinery </t>
  </si>
  <si>
    <t xml:space="preserve"> petroleum 
refineries </t>
  </si>
  <si>
    <t xml:space="preserve"> Glass/non-
metallic mineral </t>
  </si>
  <si>
    <t xml:space="preserve"> Clothing/textiles/
leather/footwear </t>
  </si>
  <si>
    <t xml:space="preserve"> Other manu-
facturing </t>
  </si>
  <si>
    <t xml:space="preserve"> electrical 
machinery </t>
  </si>
  <si>
    <t xml:space="preserve"> publishing  </t>
  </si>
  <si>
    <t xml:space="preserve"> ICT </t>
  </si>
  <si>
    <t xml:space="preserve"> Furniture </t>
  </si>
  <si>
    <t xml:space="preserve"> Total manufacturing </t>
  </si>
  <si>
    <t xml:space="preserve">International commodity prices </t>
  </si>
  <si>
    <t>Index of prices in current US dollars</t>
  </si>
  <si>
    <t>3 February 2020</t>
  </si>
  <si>
    <t>30 Sept 2021</t>
  </si>
  <si>
    <t>30 Dec 2021</t>
  </si>
  <si>
    <t>30 Jan 2022</t>
  </si>
  <si>
    <t>24 Feb 2022</t>
  </si>
  <si>
    <t>9 March 2022</t>
  </si>
  <si>
    <t>07 Sept 2022</t>
  </si>
  <si>
    <t>iron ore</t>
  </si>
  <si>
    <t>gold</t>
  </si>
  <si>
    <t>platinum</t>
  </si>
  <si>
    <t>coal</t>
  </si>
  <si>
    <t>petroleum</t>
  </si>
  <si>
    <t>Source: Trading Economics. Interactive data site. Accessed at https://tradingeconomics.com/commodities  on 9 March 2022</t>
  </si>
  <si>
    <t>Employment by main occupation and sector</t>
  </si>
  <si>
    <t>Q3 2019</t>
  </si>
  <si>
    <t>formal</t>
  </si>
  <si>
    <t>managers/profes-
sionals/technicians</t>
  </si>
  <si>
    <t>clerical/service
 workers</t>
  </si>
  <si>
    <t>skilled produc-
tion workers</t>
  </si>
  <si>
    <t>elementary
 workers</t>
  </si>
  <si>
    <t>informal</t>
  </si>
  <si>
    <t>total</t>
  </si>
  <si>
    <t>domestic</t>
  </si>
  <si>
    <t>TOTAL</t>
  </si>
  <si>
    <t xml:space="preserve">Source: StatsSA. QLFS database for relevant quarters. </t>
  </si>
  <si>
    <t>Employment by sector, third quarter 2008 to 2022 and second quarter of 2022</t>
  </si>
  <si>
    <t>Not seasonally adjusted</t>
  </si>
  <si>
    <t>y-on-y change</t>
  </si>
  <si>
    <t>Other (right axis, mns)</t>
  </si>
  <si>
    <t>Trade</t>
  </si>
  <si>
    <t>Transport</t>
  </si>
  <si>
    <t>Business services</t>
  </si>
  <si>
    <t>Community and social services</t>
  </si>
  <si>
    <t>Private households</t>
  </si>
  <si>
    <t>total ex mining and ag</t>
  </si>
  <si>
    <t>Source: Statistics South Africa. QLFS trends. Excel spreadsheet downloaded from www.statssa.gov.za</t>
  </si>
  <si>
    <t xml:space="preserve">Statistics South Africa. QES details breakdown and QLFS Trends 2008-2022Q1. Excel spreadsheets. </t>
  </si>
  <si>
    <t>QLFS</t>
  </si>
  <si>
    <t>QES</t>
  </si>
  <si>
    <t>QES and QLFS manufacturing data</t>
  </si>
  <si>
    <t>Employment by manufacturing industry</t>
  </si>
  <si>
    <t>Food, beverages
and tobacco</t>
  </si>
  <si>
    <t>Clothing, textiles 
and footwear</t>
  </si>
  <si>
    <t>Wood and paper</t>
  </si>
  <si>
    <t>Publishing 
and printing</t>
  </si>
  <si>
    <t>Chemicals 
value chain</t>
  </si>
  <si>
    <t>Glass and non-
metallic minerals</t>
  </si>
  <si>
    <t>Metals and 
metal products</t>
  </si>
  <si>
    <t>Machinery and 
equipment</t>
  </si>
  <si>
    <t>Transport 
equipment</t>
  </si>
  <si>
    <t>Furniture, 
and other</t>
  </si>
  <si>
    <t>Indices of employment in manufacturing and the rest of the economy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</si>
  <si>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</si>
  <si>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</si>
  <si>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</si>
  <si>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</si>
  <si>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</si>
  <si>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</si>
  <si>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</si>
  <si>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</si>
  <si>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</si>
  <si>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</si>
  <si>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</si>
  <si>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</si>
  <si>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</si>
  <si>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</si>
  <si>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</si>
  <si>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</si>
  <si>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</si>
  <si>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</si>
  <si>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</si>
  <si>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</si>
  <si>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</si>
  <si>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</si>
  <si>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</si>
  <si>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</si>
  <si>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</si>
  <si>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</si>
  <si>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</si>
  <si>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</si>
  <si>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</si>
  <si>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</si>
  <si>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</si>
  <si>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</si>
  <si>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</si>
  <si>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</si>
  <si>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Oct-Dec 2016</t>
  </si>
  <si>
    <t>Jan-Mar 2018</t>
  </si>
  <si>
    <t>Apr-June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</si>
  <si>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</si>
  <si>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</si>
  <si>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</si>
  <si>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</si>
  <si>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</si>
  <si>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</si>
  <si>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</si>
  <si>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</si>
  <si>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</si>
  <si>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</si>
  <si>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</si>
  <si>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</si>
  <si>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</si>
  <si>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</si>
  <si>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</si>
  <si>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</si>
  <si>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Jul-Sep 2022</t>
  </si>
  <si>
    <t>Base</t>
  </si>
  <si>
    <t>Total ex manufacturing</t>
  </si>
  <si>
    <t xml:space="preserve">StatsSA. QLFS trends. Excel spreadsheet. Downloaded from www.statssa.gov.za </t>
  </si>
  <si>
    <t>Mining employment</t>
  </si>
  <si>
    <t>Employed</t>
  </si>
  <si>
    <t>* Figure revised</t>
  </si>
  <si>
    <t>Balance of trade</t>
  </si>
  <si>
    <t>Nominal rand</t>
  </si>
  <si>
    <t>Billions of constant rand - deflated with CPI</t>
  </si>
  <si>
    <t>Billions of current U.S. dollars</t>
  </si>
  <si>
    <t>Imports</t>
  </si>
  <si>
    <t>Rands/dollar</t>
  </si>
  <si>
    <t>Balance</t>
  </si>
  <si>
    <t>Source: SARS monthly data</t>
  </si>
  <si>
    <t>Sector, third quarter</t>
  </si>
  <si>
    <t>constant rand</t>
  </si>
  <si>
    <t>USD</t>
  </si>
  <si>
    <t>Trade by manufacturing subsector</t>
  </si>
  <si>
    <t>Value (billions)</t>
  </si>
  <si>
    <t>% change from Q3 2021</t>
  </si>
  <si>
    <t>Change in Billions</t>
  </si>
  <si>
    <t>Industry</t>
  </si>
  <si>
    <t xml:space="preserve"> Rand </t>
  </si>
  <si>
    <t>Rand</t>
  </si>
  <si>
    <t>EXPORTS</t>
  </si>
  <si>
    <t>Food and beverages</t>
  </si>
  <si>
    <t>Clothing and footwear</t>
  </si>
  <si>
    <t>Wood products</t>
  </si>
  <si>
    <t>Paper and publishing</t>
  </si>
  <si>
    <t>Chemicals, rubber, plastic</t>
  </si>
  <si>
    <t>Glass and non-metallic mineral products</t>
  </si>
  <si>
    <t>Metals and metal products</t>
  </si>
  <si>
    <t>Machinery and appliances</t>
  </si>
  <si>
    <t>Transport equipment</t>
  </si>
  <si>
    <t>IMPORTS</t>
  </si>
  <si>
    <t>Year to second quarter</t>
  </si>
  <si>
    <t>Net profit or loss before taxation</t>
  </si>
  <si>
    <t>Carrying value of fixed assets as at the end of quarter</t>
  </si>
  <si>
    <t>mining</t>
  </si>
  <si>
    <t>manufacturing</t>
  </si>
  <si>
    <t>construction</t>
  </si>
  <si>
    <t>other</t>
  </si>
  <si>
    <t xml:space="preserve">Net profit or loss before taxation </t>
  </si>
  <si>
    <t>constant R bns</t>
  </si>
  <si>
    <t>Source: StatsSA, Quarterly Financial Statistics</t>
  </si>
  <si>
    <t>NA</t>
  </si>
  <si>
    <t>South Africa</t>
  </si>
  <si>
    <t>Brazil</t>
  </si>
  <si>
    <t>Indonesia</t>
  </si>
  <si>
    <t>Turkey</t>
  </si>
  <si>
    <t>Malaysia</t>
  </si>
  <si>
    <t>Mexico</t>
  </si>
  <si>
    <t>Total revenue</t>
  </si>
  <si>
    <t>Expenditure excl. debt service</t>
  </si>
  <si>
    <t>Debt service as % of total expenditure (RHS)</t>
  </si>
  <si>
    <t>Audited outcome</t>
  </si>
  <si>
    <t>2018/19</t>
  </si>
  <si>
    <t>2019/20</t>
  </si>
  <si>
    <t>2020/21</t>
  </si>
  <si>
    <t>Revised estimate</t>
  </si>
  <si>
    <t>2021/22</t>
  </si>
  <si>
    <t>Medium-term estimates</t>
  </si>
  <si>
    <t>2022/23</t>
  </si>
  <si>
    <t>2023/24</t>
  </si>
  <si>
    <t>2024/25</t>
  </si>
  <si>
    <t>Real</t>
  </si>
  <si>
    <t>R billion</t>
  </si>
  <si>
    <t>Debt service costs</t>
  </si>
  <si>
    <t>Medium-term estimates (a)</t>
  </si>
  <si>
    <t>Revised</t>
  </si>
  <si>
    <t>2025/26</t>
  </si>
  <si>
    <t>Community infrastructure</t>
  </si>
  <si>
    <t>Local government</t>
  </si>
  <si>
    <t>Employment programmes</t>
  </si>
  <si>
    <t>Health</t>
  </si>
  <si>
    <t>Basic education</t>
  </si>
  <si>
    <t>Social protection</t>
  </si>
  <si>
    <t>Average growth 2022/23-2025/26 (RHS)</t>
  </si>
  <si>
    <t>Fee-free higher education</t>
  </si>
  <si>
    <t>Compensation of employees</t>
  </si>
  <si>
    <t>Defence &amp; security</t>
  </si>
  <si>
    <t>Police services</t>
  </si>
  <si>
    <t>Industrialisation &amp; exports</t>
  </si>
  <si>
    <t>Agriculture &amp; rural development</t>
  </si>
  <si>
    <t>Job creation &amp; labour affairs</t>
  </si>
  <si>
    <t>Economic regulation &amp; infrastructure</t>
  </si>
  <si>
    <t>Innovation, science &amp; technology</t>
  </si>
  <si>
    <t>National</t>
  </si>
  <si>
    <t>Provinces</t>
  </si>
  <si>
    <t>Public entities</t>
  </si>
  <si>
    <t xml:space="preserve">  2019/20</t>
  </si>
  <si>
    <t xml:space="preserve">  2020/21</t>
  </si>
  <si>
    <t xml:space="preserve">  2021/22</t>
  </si>
  <si>
    <t xml:space="preserve">  2022/23</t>
  </si>
  <si>
    <t xml:space="preserve">  2023/24</t>
  </si>
  <si>
    <t xml:space="preserve">  2024/25</t>
  </si>
  <si>
    <t xml:space="preserve">  2025/26</t>
  </si>
  <si>
    <t>Manufacturing sales</t>
  </si>
  <si>
    <t>Manufacturing sales in billions</t>
  </si>
  <si>
    <t>Constant rand, depreciated using CPI rebased to September 2022</t>
  </si>
  <si>
    <t>Constant rand, depreciated using CPI rebased to September 2021</t>
  </si>
  <si>
    <t>Source: Statistics South Africa. Manufacturing Production and Sales. Excel spreadsheet. Downloaded from www.statssa.gov.za</t>
  </si>
  <si>
    <t>Reflated using implicit deflator rebased to Q3 2022</t>
  </si>
  <si>
    <t>% y-on-y change</t>
  </si>
  <si>
    <t>deflated with CPI rebaed to Q2 2022</t>
  </si>
  <si>
    <t>Main budget revenue and expenditure in constant rand, deflated with CPI</t>
  </si>
  <si>
    <t>Yield on 10-year government bonds, SA vs. selected peers</t>
  </si>
  <si>
    <t>Spending on the social wage in the 2022 MTBPS in constant rand</t>
  </si>
  <si>
    <t>Spending on economic development in the 2022 MTBPS in constant 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</si>
</sst>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#,##0.0"/>
    <numFmt numFmtId="167" formatCode="0.0"/>
    <numFmt numFmtId="168" formatCode="[$-409]mmm\-yy;@"/>
    <numFmt numFmtId="169" formatCode="_-* #,##0_-;\-* #,##0_-;_-* &quot;-&quot;??_-;_-@_-"/>
    <numFmt numFmtId="170" formatCode="_-* #,##0.00000_-;\-* #,##0.00000_-;_-* &quot;-&quot;??_-;_-@_-"/>
    <numFmt numFmtId="171" formatCode="[$-1C09]dd\ mmmm\ yyyy;@"/>
    <numFmt numFmtId="172" formatCode="_-* #,##0.000_-;\-* #,##0.000_-;_-* &quot;-&quot;??_-;_-@_-"/>
    <numFmt numFmtId="173" formatCode="_ * #,##0.00_ ;_ * \-#,##0.00_ ;_ * &quot;-&quot;??_ ;_ @_ "/>
    <numFmt numFmtId="174" formatCode="_ * #,##0_ ;_ * \-#,##0_ ;_ * &quot;-&quot;??_ ;_ @_ "/>
    <numFmt numFmtId="175" formatCode="_-* #,##0.000_-;\-* #,##0.000_-;_-* &quot;-&quot;?_-;_-@_-"/>
    <numFmt numFmtId="176" formatCode="0.0000"/>
    <numFmt numFmtId="177" formatCode="0.000"/>
    <numFmt numFmtId="178" formatCode="_ * #,##0.0_ ;_ * \-#,##0.0_ ;_ * &quot;-&quot;??_ ;_ @_ "/>
    <numFmt numFmtId="179" formatCode="_(* #,##0.00_);_(* \(#,##0.00\);_(* &quot;-&quot;??_);_(@_)"/>
    <numFmt numFmtId="180" formatCode="_(* #,##0;_*\ \-#,##0;_(* &quot;–&quot;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249977111117893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8"/>
      <name val="Arial Narrow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8" fillId="0" borderId="0"/>
    <xf numFmtId="173" fontId="19" fillId="0" borderId="0" applyFont="0" applyFill="0" applyBorder="0" applyAlignment="0" applyProtection="0"/>
    <xf numFmtId="0" fontId="19" fillId="0" borderId="0"/>
    <xf numFmtId="0" fontId="18" fillId="0" borderId="0"/>
    <xf numFmtId="17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6" fillId="0" borderId="0" xfId="0" applyFont="1"/>
    <xf numFmtId="164" fontId="0" fillId="0" borderId="0" xfId="2" applyNumberFormat="1" applyFont="1"/>
    <xf numFmtId="0" fontId="0" fillId="0" borderId="0" xfId="0" applyNumberFormat="1"/>
    <xf numFmtId="0" fontId="4" fillId="0" borderId="0" xfId="0" applyNumberFormat="1" applyFont="1" applyAlignment="1">
      <alignment vertical="center"/>
    </xf>
    <xf numFmtId="165" fontId="0" fillId="0" borderId="0" xfId="0" applyNumberFormat="1"/>
    <xf numFmtId="166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9" fontId="0" fillId="0" borderId="0" xfId="2" applyFont="1"/>
    <xf numFmtId="0" fontId="8" fillId="0" borderId="0" xfId="0" applyFont="1" applyAlignment="1">
      <alignment vertical="center"/>
    </xf>
    <xf numFmtId="9" fontId="8" fillId="0" borderId="0" xfId="2" applyFont="1" applyAlignment="1">
      <alignment vertical="center"/>
    </xf>
    <xf numFmtId="0" fontId="4" fillId="0" borderId="0" xfId="0" applyFont="1" applyFill="1" applyAlignment="1">
      <alignment vertical="center"/>
    </xf>
    <xf numFmtId="9" fontId="4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Alignment="1">
      <alignment vertical="center"/>
    </xf>
    <xf numFmtId="164" fontId="5" fillId="0" borderId="0" xfId="2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164" fontId="4" fillId="0" borderId="0" xfId="2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2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2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9" fontId="10" fillId="0" borderId="0" xfId="2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8" fontId="4" fillId="0" borderId="0" xfId="0" applyNumberFormat="1" applyFont="1" applyAlignment="1">
      <alignment vertical="center"/>
    </xf>
    <xf numFmtId="168" fontId="4" fillId="0" borderId="0" xfId="0" applyNumberFormat="1" applyFont="1" applyFill="1" applyAlignment="1">
      <alignment vertical="center"/>
    </xf>
    <xf numFmtId="169" fontId="4" fillId="0" borderId="0" xfId="1" applyNumberFormat="1" applyFont="1" applyAlignment="1">
      <alignment vertical="center"/>
    </xf>
    <xf numFmtId="9" fontId="5" fillId="0" borderId="0" xfId="2" applyFont="1" applyAlignment="1">
      <alignment vertical="center"/>
    </xf>
    <xf numFmtId="0" fontId="2" fillId="0" borderId="0" xfId="0" applyFont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0" fontId="12" fillId="0" borderId="0" xfId="0" applyFont="1"/>
    <xf numFmtId="43" fontId="4" fillId="0" borderId="0" xfId="1" applyFont="1" applyAlignment="1">
      <alignment vertical="center"/>
    </xf>
    <xf numFmtId="170" fontId="4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9" fontId="0" fillId="0" borderId="0" xfId="0" applyNumberFormat="1"/>
    <xf numFmtId="164" fontId="0" fillId="0" borderId="0" xfId="2" applyNumberFormat="1" applyFont="1" applyFill="1"/>
    <xf numFmtId="43" fontId="7" fillId="0" borderId="0" xfId="1" applyFont="1" applyAlignment="1">
      <alignment vertical="center"/>
    </xf>
    <xf numFmtId="43" fontId="7" fillId="0" borderId="0" xfId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/>
    <xf numFmtId="9" fontId="5" fillId="0" borderId="0" xfId="2" applyFont="1" applyFill="1" applyAlignment="1">
      <alignment vertical="center"/>
    </xf>
    <xf numFmtId="9" fontId="7" fillId="0" borderId="0" xfId="2" applyFont="1" applyAlignment="1">
      <alignment vertical="center"/>
    </xf>
    <xf numFmtId="43" fontId="0" fillId="0" borderId="0" xfId="0" applyNumberFormat="1"/>
    <xf numFmtId="169" fontId="0" fillId="0" borderId="0" xfId="1" applyNumberFormat="1" applyFont="1"/>
    <xf numFmtId="165" fontId="0" fillId="0" borderId="0" xfId="1" applyNumberFormat="1" applyFont="1"/>
    <xf numFmtId="0" fontId="0" fillId="0" borderId="0" xfId="0" quotePrefix="1"/>
    <xf numFmtId="17" fontId="0" fillId="0" borderId="0" xfId="0" applyNumberFormat="1"/>
    <xf numFmtId="0" fontId="13" fillId="0" borderId="0" xfId="0" applyFont="1"/>
    <xf numFmtId="169" fontId="13" fillId="0" borderId="0" xfId="1" applyNumberFormat="1" applyFont="1"/>
    <xf numFmtId="167" fontId="0" fillId="0" borderId="0" xfId="0" applyNumberFormat="1"/>
    <xf numFmtId="1" fontId="0" fillId="0" borderId="0" xfId="0" applyNumberFormat="1"/>
    <xf numFmtId="14" fontId="0" fillId="0" borderId="0" xfId="1" applyNumberFormat="1" applyFont="1"/>
    <xf numFmtId="171" fontId="0" fillId="0" borderId="0" xfId="1" applyNumberFormat="1" applyFont="1"/>
    <xf numFmtId="171" fontId="0" fillId="0" borderId="0" xfId="1" quotePrefix="1" applyNumberFormat="1" applyFont="1"/>
    <xf numFmtId="171" fontId="0" fillId="0" borderId="0" xfId="2" applyNumberFormat="1" applyFont="1"/>
    <xf numFmtId="171" fontId="0" fillId="0" borderId="0" xfId="0" applyNumberFormat="1"/>
    <xf numFmtId="1" fontId="0" fillId="0" borderId="0" xfId="1" applyNumberFormat="1" applyFont="1"/>
    <xf numFmtId="169" fontId="0" fillId="0" borderId="0" xfId="1" applyNumberFormat="1" applyFont="1" applyAlignment="1">
      <alignment horizontal="left"/>
    </xf>
    <xf numFmtId="169" fontId="0" fillId="0" borderId="0" xfId="1" applyNumberFormat="1" applyFont="1" applyFill="1" applyAlignment="1">
      <alignment horizontal="left"/>
    </xf>
    <xf numFmtId="169" fontId="14" fillId="0" borderId="0" xfId="1" applyNumberFormat="1" applyFont="1" applyFill="1" applyBorder="1"/>
    <xf numFmtId="169" fontId="13" fillId="0" borderId="0" xfId="1" applyNumberFormat="1" applyFont="1" applyFill="1"/>
    <xf numFmtId="169" fontId="0" fillId="0" borderId="0" xfId="1" applyNumberFormat="1" applyFont="1" applyFill="1" applyBorder="1"/>
    <xf numFmtId="169" fontId="0" fillId="0" borderId="0" xfId="1" applyNumberFormat="1" applyFont="1" applyFill="1"/>
    <xf numFmtId="169" fontId="0" fillId="0" borderId="0" xfId="1" applyNumberFormat="1" applyFont="1" applyAlignment="1">
      <alignment horizontal="center"/>
    </xf>
    <xf numFmtId="169" fontId="0" fillId="0" borderId="0" xfId="1" applyNumberFormat="1" applyFont="1" applyFill="1" applyAlignment="1">
      <alignment horizontal="left" wrapText="1"/>
    </xf>
    <xf numFmtId="2" fontId="0" fillId="0" borderId="0" xfId="1" applyNumberFormat="1" applyFont="1"/>
    <xf numFmtId="2" fontId="0" fillId="0" borderId="0" xfId="1" applyNumberFormat="1" applyFont="1" applyFill="1"/>
    <xf numFmtId="2" fontId="0" fillId="0" borderId="0" xfId="1" applyNumberFormat="1" applyFont="1" applyFill="1" applyBorder="1"/>
    <xf numFmtId="2" fontId="0" fillId="0" borderId="0" xfId="0" applyNumberFormat="1" applyFill="1"/>
    <xf numFmtId="172" fontId="0" fillId="0" borderId="0" xfId="1" applyNumberFormat="1" applyFont="1"/>
    <xf numFmtId="169" fontId="0" fillId="0" borderId="0" xfId="1" applyNumberFormat="1" applyFont="1" applyAlignment="1">
      <alignment horizontal="center" vertical="center"/>
    </xf>
    <xf numFmtId="43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9" fontId="0" fillId="0" borderId="0" xfId="2" applyFont="1" applyFill="1"/>
    <xf numFmtId="165" fontId="0" fillId="0" borderId="0" xfId="1" applyNumberFormat="1" applyFont="1" applyFill="1"/>
    <xf numFmtId="169" fontId="0" fillId="0" borderId="0" xfId="2" applyNumberFormat="1" applyFont="1"/>
    <xf numFmtId="0" fontId="15" fillId="0" borderId="0" xfId="0" applyFont="1"/>
    <xf numFmtId="0" fontId="0" fillId="0" borderId="0" xfId="0" applyFont="1"/>
    <xf numFmtId="0" fontId="13" fillId="0" borderId="0" xfId="3" applyNumberFormat="1" applyFont="1" applyFill="1"/>
    <xf numFmtId="1" fontId="0" fillId="0" borderId="0" xfId="3" applyNumberFormat="1" applyFont="1" applyFill="1"/>
    <xf numFmtId="1" fontId="0" fillId="0" borderId="0" xfId="3" applyNumberFormat="1" applyFont="1" applyFill="1" applyAlignment="1">
      <alignment horizontal="right"/>
    </xf>
    <xf numFmtId="169" fontId="0" fillId="0" borderId="0" xfId="1" applyNumberFormat="1" applyFont="1" applyAlignment="1">
      <alignment horizontal="left" indent="3"/>
    </xf>
    <xf numFmtId="1" fontId="0" fillId="0" borderId="0" xfId="0" applyNumberFormat="1" applyFont="1"/>
    <xf numFmtId="1" fontId="0" fillId="0" borderId="0" xfId="0" applyNumberFormat="1" applyFill="1"/>
    <xf numFmtId="174" fontId="0" fillId="0" borderId="0" xfId="3" applyNumberFormat="1" applyFont="1" applyFill="1"/>
    <xf numFmtId="0" fontId="6" fillId="0" borderId="0" xfId="0" applyFont="1" applyAlignment="1">
      <alignment vertical="center"/>
    </xf>
    <xf numFmtId="43" fontId="0" fillId="0" borderId="0" xfId="0" applyNumberFormat="1" applyAlignment="1">
      <alignment horizontal="right"/>
    </xf>
    <xf numFmtId="43" fontId="0" fillId="0" borderId="0" xfId="1" applyNumberFormat="1" applyFont="1" applyAlignment="1">
      <alignment horizontal="right"/>
    </xf>
    <xf numFmtId="175" fontId="0" fillId="0" borderId="0" xfId="0" applyNumberFormat="1"/>
    <xf numFmtId="3" fontId="0" fillId="0" borderId="0" xfId="0" applyNumberFormat="1"/>
    <xf numFmtId="2" fontId="0" fillId="0" borderId="0" xfId="0" applyNumberFormat="1"/>
    <xf numFmtId="43" fontId="0" fillId="0" borderId="0" xfId="1" applyNumberFormat="1" applyFont="1" applyFill="1"/>
    <xf numFmtId="176" fontId="0" fillId="0" borderId="0" xfId="0" applyNumberFormat="1"/>
    <xf numFmtId="177" fontId="0" fillId="0" borderId="0" xfId="0" applyNumberFormat="1"/>
    <xf numFmtId="0" fontId="16" fillId="0" borderId="0" xfId="0" applyFont="1"/>
    <xf numFmtId="0" fontId="0" fillId="0" borderId="0" xfId="0" applyFill="1"/>
    <xf numFmtId="0" fontId="17" fillId="0" borderId="0" xfId="0" applyFont="1"/>
    <xf numFmtId="0" fontId="13" fillId="0" borderId="0" xfId="0" applyFont="1" applyFill="1" applyAlignment="1"/>
    <xf numFmtId="0" fontId="0" fillId="0" borderId="0" xfId="0" applyFill="1" applyAlignment="1">
      <alignment wrapText="1"/>
    </xf>
    <xf numFmtId="1" fontId="13" fillId="0" borderId="0" xfId="2" applyNumberFormat="1" applyFont="1"/>
    <xf numFmtId="174" fontId="13" fillId="0" borderId="0" xfId="0" applyNumberFormat="1" applyFont="1"/>
    <xf numFmtId="167" fontId="13" fillId="0" borderId="0" xfId="0" applyNumberFormat="1" applyFont="1"/>
    <xf numFmtId="0" fontId="0" fillId="0" borderId="0" xfId="0" applyFill="1" applyAlignment="1"/>
    <xf numFmtId="0" fontId="0" fillId="0" borderId="0" xfId="0" applyFill="1" applyAlignment="1">
      <alignment horizontal="left" wrapText="1"/>
    </xf>
    <xf numFmtId="1" fontId="13" fillId="0" borderId="0" xfId="0" applyNumberFormat="1" applyFont="1"/>
    <xf numFmtId="174" fontId="13" fillId="0" borderId="0" xfId="3" applyNumberFormat="1" applyFont="1" applyFill="1"/>
    <xf numFmtId="174" fontId="0" fillId="0" borderId="0" xfId="0" applyNumberFormat="1"/>
    <xf numFmtId="0" fontId="13" fillId="0" borderId="0" xfId="0" applyFont="1" applyFill="1"/>
    <xf numFmtId="174" fontId="0" fillId="0" borderId="0" xfId="3" applyNumberFormat="1" applyFont="1"/>
    <xf numFmtId="0" fontId="0" fillId="0" borderId="0" xfId="3" applyNumberFormat="1" applyFont="1"/>
    <xf numFmtId="174" fontId="0" fillId="0" borderId="0" xfId="0" applyNumberFormat="1" applyFill="1"/>
    <xf numFmtId="174" fontId="18" fillId="0" borderId="0" xfId="3" applyNumberFormat="1" applyFont="1"/>
    <xf numFmtId="0" fontId="0" fillId="0" borderId="0" xfId="0" applyBorder="1"/>
    <xf numFmtId="174" fontId="13" fillId="0" borderId="0" xfId="3" applyNumberFormat="1" applyFont="1"/>
    <xf numFmtId="9" fontId="13" fillId="0" borderId="0" xfId="2" applyFont="1"/>
    <xf numFmtId="0" fontId="18" fillId="0" borderId="0" xfId="4" applyNumberFormat="1"/>
    <xf numFmtId="3" fontId="13" fillId="0" borderId="0" xfId="0" applyNumberFormat="1" applyFont="1"/>
    <xf numFmtId="174" fontId="20" fillId="0" borderId="0" xfId="5" applyNumberFormat="1" applyFont="1" applyFill="1" applyBorder="1"/>
    <xf numFmtId="0" fontId="20" fillId="0" borderId="0" xfId="6" applyFont="1" applyFill="1" applyBorder="1"/>
    <xf numFmtId="0" fontId="20" fillId="0" borderId="0" xfId="5" applyNumberFormat="1" applyFont="1" applyFill="1" applyBorder="1"/>
    <xf numFmtId="1" fontId="20" fillId="0" borderId="0" xfId="6" applyNumberFormat="1" applyFont="1" applyFill="1" applyBorder="1"/>
    <xf numFmtId="2" fontId="0" fillId="0" borderId="0" xfId="5" applyNumberFormat="1" applyFont="1" applyFill="1"/>
    <xf numFmtId="174" fontId="20" fillId="0" borderId="0" xfId="6" applyNumberFormat="1" applyFont="1" applyFill="1" applyBorder="1"/>
    <xf numFmtId="178" fontId="20" fillId="0" borderId="0" xfId="3" applyNumberFormat="1" applyFont="1" applyFill="1" applyBorder="1"/>
    <xf numFmtId="178" fontId="20" fillId="0" borderId="0" xfId="6" applyNumberFormat="1" applyFont="1" applyFill="1" applyBorder="1"/>
    <xf numFmtId="2" fontId="19" fillId="0" borderId="0" xfId="6" applyNumberFormat="1" applyFill="1"/>
    <xf numFmtId="2" fontId="19" fillId="0" borderId="0" xfId="6" applyNumberFormat="1" applyFont="1" applyFill="1"/>
    <xf numFmtId="2" fontId="1" fillId="0" borderId="0" xfId="5" applyNumberFormat="1" applyFont="1" applyFill="1"/>
    <xf numFmtId="2" fontId="1" fillId="0" borderId="0" xfId="5" applyNumberFormat="1" applyFont="1" applyFill="1" applyBorder="1"/>
    <xf numFmtId="2" fontId="20" fillId="0" borderId="0" xfId="6" applyNumberFormat="1" applyFont="1" applyFill="1" applyBorder="1"/>
    <xf numFmtId="0" fontId="20" fillId="0" borderId="0" xfId="6" applyNumberFormat="1" applyFont="1" applyFill="1" applyBorder="1"/>
    <xf numFmtId="178" fontId="0" fillId="0" borderId="0" xfId="3" applyNumberFormat="1" applyFont="1"/>
    <xf numFmtId="173" fontId="0" fillId="0" borderId="0" xfId="3" applyFont="1"/>
    <xf numFmtId="0" fontId="2" fillId="0" borderId="0" xfId="0" applyFont="1" applyFill="1"/>
    <xf numFmtId="0" fontId="21" fillId="0" borderId="0" xfId="0" applyFont="1"/>
    <xf numFmtId="178" fontId="2" fillId="0" borderId="0" xfId="3" applyNumberFormat="1" applyFont="1" applyAlignment="1"/>
    <xf numFmtId="178" fontId="17" fillId="0" borderId="0" xfId="3" applyNumberFormat="1" applyFont="1"/>
    <xf numFmtId="178" fontId="17" fillId="0" borderId="0" xfId="3" applyNumberFormat="1" applyFont="1" applyAlignment="1">
      <alignment horizontal="center"/>
    </xf>
    <xf numFmtId="178" fontId="13" fillId="0" borderId="0" xfId="3" applyNumberFormat="1" applyFont="1"/>
    <xf numFmtId="2" fontId="13" fillId="0" borderId="0" xfId="0" applyNumberFormat="1" applyFont="1"/>
    <xf numFmtId="164" fontId="13" fillId="0" borderId="0" xfId="2" applyNumberFormat="1" applyFont="1"/>
    <xf numFmtId="173" fontId="13" fillId="0" borderId="0" xfId="3" applyNumberFormat="1" applyFont="1"/>
    <xf numFmtId="173" fontId="13" fillId="0" borderId="0" xfId="3" applyFont="1"/>
    <xf numFmtId="178" fontId="17" fillId="0" borderId="1" xfId="3" applyNumberFormat="1" applyFont="1" applyBorder="1"/>
    <xf numFmtId="2" fontId="13" fillId="0" borderId="1" xfId="0" applyNumberFormat="1" applyFont="1" applyBorder="1"/>
    <xf numFmtId="178" fontId="13" fillId="0" borderId="1" xfId="3" applyNumberFormat="1" applyFont="1" applyBorder="1"/>
    <xf numFmtId="9" fontId="13" fillId="0" borderId="1" xfId="2" applyFont="1" applyBorder="1"/>
    <xf numFmtId="178" fontId="13" fillId="0" borderId="0" xfId="3" applyNumberFormat="1" applyFont="1" applyBorder="1"/>
    <xf numFmtId="173" fontId="13" fillId="0" borderId="0" xfId="3" applyFont="1" applyBorder="1"/>
    <xf numFmtId="164" fontId="13" fillId="0" borderId="0" xfId="2" applyNumberFormat="1" applyFont="1" applyBorder="1"/>
    <xf numFmtId="2" fontId="13" fillId="0" borderId="0" xfId="0" applyNumberFormat="1" applyFont="1" applyBorder="1"/>
    <xf numFmtId="173" fontId="13" fillId="0" borderId="0" xfId="3" applyNumberFormat="1" applyFont="1" applyBorder="1"/>
    <xf numFmtId="0" fontId="0" fillId="0" borderId="0" xfId="3" applyNumberFormat="1" applyFont="1" applyFill="1"/>
    <xf numFmtId="0" fontId="3" fillId="0" borderId="0" xfId="7" applyNumberFormat="1" applyFont="1"/>
    <xf numFmtId="174" fontId="2" fillId="0" borderId="0" xfId="3" quotePrefix="1" applyNumberFormat="1" applyFont="1"/>
    <xf numFmtId="0" fontId="2" fillId="0" borderId="0" xfId="3" applyNumberFormat="1" applyFont="1"/>
    <xf numFmtId="174" fontId="2" fillId="0" borderId="0" xfId="3" applyNumberFormat="1" applyFont="1"/>
    <xf numFmtId="174" fontId="0" fillId="0" borderId="0" xfId="3" quotePrefix="1" applyNumberFormat="1" applyFont="1"/>
    <xf numFmtId="9" fontId="0" fillId="0" borderId="0" xfId="2" quotePrefix="1" applyFont="1"/>
    <xf numFmtId="0" fontId="18" fillId="0" borderId="0" xfId="7"/>
    <xf numFmtId="174" fontId="13" fillId="0" borderId="0" xfId="3" quotePrefix="1" applyNumberFormat="1" applyFont="1"/>
    <xf numFmtId="14" fontId="0" fillId="0" borderId="0" xfId="0" applyNumberFormat="1"/>
    <xf numFmtId="1" fontId="22" fillId="0" borderId="0" xfId="0" applyNumberFormat="1" applyFont="1" applyFill="1" applyBorder="1" applyAlignment="1">
      <alignment horizontal="right" vertical="top"/>
    </xf>
    <xf numFmtId="9" fontId="22" fillId="0" borderId="0" xfId="2" applyFont="1" applyFill="1" applyBorder="1" applyAlignment="1">
      <alignment horizontal="right" vertical="top"/>
    </xf>
    <xf numFmtId="9" fontId="0" fillId="0" borderId="0" xfId="0" applyNumberFormat="1"/>
    <xf numFmtId="180" fontId="13" fillId="0" borderId="2" xfId="10" applyNumberFormat="1" applyFont="1" applyBorder="1" applyAlignment="1" applyProtection="1">
      <alignment horizontal="right" vertical="top"/>
    </xf>
    <xf numFmtId="1" fontId="13" fillId="0" borderId="2" xfId="10" applyNumberFormat="1" applyFont="1" applyBorder="1" applyAlignment="1" applyProtection="1">
      <alignment horizontal="right" vertical="top"/>
    </xf>
    <xf numFmtId="1" fontId="0" fillId="2" borderId="0" xfId="0" applyNumberFormat="1" applyFont="1" applyFill="1"/>
    <xf numFmtId="167" fontId="24" fillId="0" borderId="0" xfId="0" applyNumberFormat="1" applyFont="1" applyFill="1"/>
    <xf numFmtId="0" fontId="24" fillId="0" borderId="0" xfId="3" applyNumberFormat="1" applyFont="1" applyFill="1"/>
    <xf numFmtId="0" fontId="0" fillId="0" borderId="0" xfId="0"/>
    <xf numFmtId="0" fontId="3" fillId="0" borderId="0" xfId="0" applyFont="1"/>
    <xf numFmtId="0" fontId="24" fillId="0" borderId="0" xfId="0" applyFont="1"/>
    <xf numFmtId="0" fontId="0" fillId="2" borderId="0" xfId="0" applyFont="1" applyFill="1"/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/>
    <xf numFmtId="164" fontId="0" fillId="0" borderId="0" xfId="2" applyNumberFormat="1" applyFont="1"/>
    <xf numFmtId="0" fontId="11" fillId="0" borderId="0" xfId="0" applyFont="1" applyAlignment="1">
      <alignment horizontal="right" vertical="center"/>
    </xf>
    <xf numFmtId="9" fontId="0" fillId="0" borderId="0" xfId="2" applyFont="1"/>
    <xf numFmtId="174" fontId="0" fillId="0" borderId="0" xfId="12" applyNumberFormat="1" applyFont="1" applyFill="1"/>
    <xf numFmtId="0" fontId="2" fillId="0" borderId="0" xfId="0" applyFont="1"/>
    <xf numFmtId="174" fontId="0" fillId="0" borderId="0" xfId="3" applyNumberFormat="1" applyFont="1"/>
    <xf numFmtId="0" fontId="0" fillId="0" borderId="0" xfId="3" applyNumberFormat="1" applyFont="1"/>
    <xf numFmtId="1" fontId="0" fillId="0" borderId="0" xfId="0" applyNumberFormat="1"/>
    <xf numFmtId="0" fontId="3" fillId="0" borderId="0" xfId="7" applyNumberFormat="1" applyFont="1"/>
    <xf numFmtId="9" fontId="24" fillId="0" borderId="0" xfId="2" applyFont="1" applyFill="1"/>
    <xf numFmtId="167" fontId="24" fillId="2" borderId="0" xfId="0" applyNumberFormat="1" applyFont="1" applyFill="1"/>
    <xf numFmtId="9" fontId="24" fillId="2" borderId="0" xfId="2" applyFont="1" applyFill="1"/>
    <xf numFmtId="0" fontId="25" fillId="0" borderId="0" xfId="0" applyFont="1"/>
    <xf numFmtId="9" fontId="24" fillId="0" borderId="0" xfId="2" applyFont="1"/>
    <xf numFmtId="178" fontId="2" fillId="0" borderId="0" xfId="3" applyNumberFormat="1" applyFont="1" applyAlignment="1">
      <alignment horizontal="center"/>
    </xf>
    <xf numFmtId="0" fontId="0" fillId="0" borderId="0" xfId="0" applyAlignment="1">
      <alignment horizontal="center"/>
    </xf>
  </cellXfs>
  <cellStyles count="16">
    <cellStyle name="Comma" xfId="1" builtinId="3"/>
    <cellStyle name="Comma 10 2 2" xfId="11"/>
    <cellStyle name="Comma 2" xfId="10"/>
    <cellStyle name="Comma 2 2" xfId="14"/>
    <cellStyle name="Comma 2 3" xfId="3"/>
    <cellStyle name="Comma 3" xfId="12"/>
    <cellStyle name="Comma 3 2" xfId="8"/>
    <cellStyle name="Comma 3 2 2" xfId="15"/>
    <cellStyle name="Comma 4" xfId="9"/>
    <cellStyle name="Comma 7" xfId="5"/>
    <cellStyle name="Comma 9" xfId="13"/>
    <cellStyle name="Normal" xfId="0" builtinId="0"/>
    <cellStyle name="Normal 2" xfId="7"/>
    <cellStyle name="Normal 8 2" xfId="4"/>
    <cellStyle name="Normal 9" xfId="6"/>
    <cellStyle name="Percent" xfId="2" builtinId="5"/>
  </cellStyles>
  <dxfs count="17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54-4588-A81E-690DDEE6712C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54-4588-A81E-690DDEE6712C}"/>
              </c:ext>
            </c:extLst>
          </c:dPt>
          <c:dPt>
            <c:idx val="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54-4588-A81E-690DDEE6712C}"/>
              </c:ext>
            </c:extLst>
          </c:dPt>
          <c:dPt>
            <c:idx val="5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54-4588-A81E-690DDEE6712C}"/>
              </c:ext>
            </c:extLst>
          </c:dPt>
          <c:dPt>
            <c:idx val="5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54-4588-A81E-690DDEE6712C}"/>
              </c:ext>
            </c:extLst>
          </c:dPt>
          <c:dPt>
            <c:idx val="58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54-4588-A81E-690DDEE6712C}"/>
              </c:ext>
            </c:extLst>
          </c:dPt>
          <c:dPt>
            <c:idx val="5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54-4588-A81E-690DDEE6712C}"/>
              </c:ext>
            </c:extLst>
          </c:dPt>
          <c:dPt>
            <c:idx val="6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54-4588-A81E-690DDEE6712C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454-4588-A81E-690DDEE6712C}"/>
              </c:ext>
            </c:extLst>
          </c:dPt>
          <c:dPt>
            <c:idx val="7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454-4588-A81E-690DDEE6712C}"/>
              </c:ext>
            </c:extLst>
          </c:dPt>
          <c:dPt>
            <c:idx val="8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454-4588-A81E-690DDEE6712C}"/>
              </c:ext>
            </c:extLst>
          </c:dPt>
          <c:dPt>
            <c:idx val="8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454-4588-A81E-690DDEE6712C}"/>
              </c:ext>
            </c:extLst>
          </c:dPt>
          <c:dPt>
            <c:idx val="8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454-4588-A81E-690DDEE6712C}"/>
              </c:ext>
            </c:extLst>
          </c:dPt>
          <c:dPt>
            <c:idx val="8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454-4588-A81E-690DDEE6712C}"/>
              </c:ext>
            </c:extLst>
          </c:dPt>
          <c:dPt>
            <c:idx val="9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454-4588-A81E-690DDEE6712C}"/>
              </c:ext>
            </c:extLst>
          </c:dPt>
          <c:dPt>
            <c:idx val="9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454-4588-A81E-690DDEE6712C}"/>
              </c:ext>
            </c:extLst>
          </c:dPt>
          <c:dPt>
            <c:idx val="96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454-4588-A81E-690DDEE6712C}"/>
              </c:ext>
            </c:extLst>
          </c:dPt>
          <c:dPt>
            <c:idx val="9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454-4588-A81E-690DDEE6712C}"/>
              </c:ext>
            </c:extLst>
          </c:dPt>
          <c:dPt>
            <c:idx val="10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454-4588-A81E-690DDEE6712C}"/>
              </c:ext>
            </c:extLst>
          </c:dPt>
          <c:dPt>
            <c:idx val="10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454-4588-A81E-690DDEE6712C}"/>
              </c:ext>
            </c:extLst>
          </c:dPt>
          <c:dPt>
            <c:idx val="10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454-4588-A81E-690DDEE6712C}"/>
              </c:ext>
            </c:extLst>
          </c:dPt>
          <c:dPt>
            <c:idx val="1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454-4588-A81E-690DDEE6712C}"/>
              </c:ext>
            </c:extLst>
          </c:dPt>
          <c:dPt>
            <c:idx val="11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454-4588-A81E-690DDEE6712C}"/>
              </c:ext>
            </c:extLst>
          </c:dPt>
          <c:dPt>
            <c:idx val="114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454-4588-A81E-690DDEE6712C}"/>
              </c:ext>
            </c:extLst>
          </c:dPt>
          <c:cat>
            <c:numRef>
              <c:f>'1. Quarterly change in GDP'!$A$4:$A$118</c:f>
              <c:numCache>
                <c:formatCode>General</c:formatCode>
                <c:ptCount val="115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  <c:pt idx="112">
                  <c:v>2022</c:v>
                </c:pt>
              </c:numCache>
            </c:numRef>
          </c:cat>
          <c:val>
            <c:numRef>
              <c:f>'1. Quarterly change in GDP'!$B$4:$B$118</c:f>
              <c:numCache>
                <c:formatCode>0.0%</c:formatCode>
                <c:ptCount val="115"/>
                <c:pt idx="0">
                  <c:v>-4.7133492258155663E-4</c:v>
                </c:pt>
                <c:pt idx="1">
                  <c:v>9.7566198637675239E-3</c:v>
                </c:pt>
                <c:pt idx="2">
                  <c:v>1.1245152337437725E-2</c:v>
                </c:pt>
                <c:pt idx="3">
                  <c:v>1.8582953859177076E-2</c:v>
                </c:pt>
                <c:pt idx="4">
                  <c:v>2.4994674568006303E-3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1.8524983038061382E-2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9.3817146318702083E-3</c:v>
                </c:pt>
                <c:pt idx="12">
                  <c:v>4.6421677875430056E-3</c:v>
                </c:pt>
                <c:pt idx="13">
                  <c:v>6.2741089497304614E-3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1.0999821584012359E-2</c:v>
                </c:pt>
                <c:pt idx="24">
                  <c:v>1.1688399926261805E-2</c:v>
                </c:pt>
                <c:pt idx="25">
                  <c:v>9.1999078327753558E-3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6.1451184646781343E-3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7.6932290380797852E-3</c:v>
                </c:pt>
                <c:pt idx="32">
                  <c:v>1.0860090271194833E-2</c:v>
                </c:pt>
                <c:pt idx="33">
                  <c:v>1.268859187098248E-2</c:v>
                </c:pt>
                <c:pt idx="34">
                  <c:v>1.1318294922631145E-2</c:v>
                </c:pt>
                <c:pt idx="35">
                  <c:v>8.3198863115938604E-3</c:v>
                </c:pt>
                <c:pt idx="36">
                  <c:v>6.3476230694992086E-3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5.7693128266880223E-3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1.0165997447253661E-2</c:v>
                </c:pt>
                <c:pt idx="45">
                  <c:v>1.7945539735341853E-2</c:v>
                </c:pt>
                <c:pt idx="46">
                  <c:v>1.3636185403031797E-2</c:v>
                </c:pt>
                <c:pt idx="47">
                  <c:v>6.6935606296187888E-3</c:v>
                </c:pt>
                <c:pt idx="48">
                  <c:v>1.7571684316957992E-2</c:v>
                </c:pt>
                <c:pt idx="49">
                  <c:v>1.420243625342521E-2</c:v>
                </c:pt>
                <c:pt idx="50">
                  <c:v>1.3811529745072271E-2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8.1955799541211238E-3</c:v>
                </c:pt>
                <c:pt idx="54">
                  <c:v>1.1719351832540914E-2</c:v>
                </c:pt>
                <c:pt idx="55">
                  <c:v>1.4170797245472766E-2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-5.6924852404032222E-3</c:v>
                </c:pt>
                <c:pt idx="60">
                  <c:v>-1.5555425976118364E-2</c:v>
                </c:pt>
                <c:pt idx="61">
                  <c:v>-3.4321137221482445E-3</c:v>
                </c:pt>
                <c:pt idx="62">
                  <c:v>2.3190719909904622E-3</c:v>
                </c:pt>
                <c:pt idx="63">
                  <c:v>6.6697167932647794E-3</c:v>
                </c:pt>
                <c:pt idx="64">
                  <c:v>1.1667249068162189E-2</c:v>
                </c:pt>
                <c:pt idx="65">
                  <c:v>8.394119791030441E-3</c:v>
                </c:pt>
                <c:pt idx="66">
                  <c:v>8.9024630823741902E-3</c:v>
                </c:pt>
                <c:pt idx="67">
                  <c:v>9.3078134346717967E-3</c:v>
                </c:pt>
                <c:pt idx="68">
                  <c:v>9.8480169218575497E-3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4.7694280200252237E-3</c:v>
                </c:pt>
                <c:pt idx="76">
                  <c:v>7.7602471495237246E-3</c:v>
                </c:pt>
                <c:pt idx="77">
                  <c:v>7.2737858352647233E-3</c:v>
                </c:pt>
                <c:pt idx="78">
                  <c:v>4.7445959749718991E-3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4.8057925605449192E-3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-8.442626298788336E-3</c:v>
                </c:pt>
                <c:pt idx="86">
                  <c:v>4.5042400976493813E-3</c:v>
                </c:pt>
                <c:pt idx="87">
                  <c:v>4.3346618430484263E-3</c:v>
                </c:pt>
                <c:pt idx="88">
                  <c:v>2.3886475790231287E-3</c:v>
                </c:pt>
                <c:pt idx="89">
                  <c:v>9.6213852476245698E-4</c:v>
                </c:pt>
                <c:pt idx="90">
                  <c:v>-1.2183101536744623E-4</c:v>
                </c:pt>
                <c:pt idx="91">
                  <c:v>8.4913562659227892E-4</c:v>
                </c:pt>
                <c:pt idx="92">
                  <c:v>4.7212570114938401E-3</c:v>
                </c:pt>
                <c:pt idx="93">
                  <c:v>5.4530290939671655E-3</c:v>
                </c:pt>
                <c:pt idx="94">
                  <c:v>1.8389597941170788E-3</c:v>
                </c:pt>
                <c:pt idx="95">
                  <c:v>3.9336109943264308E-3</c:v>
                </c:pt>
                <c:pt idx="96">
                  <c:v>4.1965915745014737E-3</c:v>
                </c:pt>
                <c:pt idx="97">
                  <c:v>-2.0919103866261501E-3</c:v>
                </c:pt>
                <c:pt idx="98">
                  <c:v>1.2827117482126615E-2</c:v>
                </c:pt>
                <c:pt idx="99">
                  <c:v>3.5277656822134684E-3</c:v>
                </c:pt>
                <c:pt idx="100">
                  <c:v>-9.0593618037269064E-3</c:v>
                </c:pt>
                <c:pt idx="101">
                  <c:v>4.0828392851959272E-3</c:v>
                </c:pt>
                <c:pt idx="102">
                  <c:v>1.3850584054853066E-3</c:v>
                </c:pt>
                <c:pt idx="103">
                  <c:v>-3.457122706568283E-4</c:v>
                </c:pt>
                <c:pt idx="104">
                  <c:v>6.9567850142782106E-6</c:v>
                </c:pt>
                <c:pt idx="105">
                  <c:v>-0.17094183375239813</c:v>
                </c:pt>
                <c:pt idx="106">
                  <c:v>0.13764967346298151</c:v>
                </c:pt>
                <c:pt idx="107">
                  <c:v>2.6969503978032661E-2</c:v>
                </c:pt>
                <c:pt idx="108">
                  <c:v>8.2292431063897276E-3</c:v>
                </c:pt>
                <c:pt idx="109">
                  <c:v>1.3879124843211965E-2</c:v>
                </c:pt>
                <c:pt idx="110">
                  <c:v>-1.8016765742868368E-2</c:v>
                </c:pt>
                <c:pt idx="111">
                  <c:v>1.3694035506086832E-2</c:v>
                </c:pt>
                <c:pt idx="112">
                  <c:v>1.7431242373434186E-2</c:v>
                </c:pt>
                <c:pt idx="113">
                  <c:v>-7.3867934806886026E-3</c:v>
                </c:pt>
                <c:pt idx="114">
                  <c:v>1.620785401557101E-2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454-4588-A81E-690DDEE67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Employment by occupation'!$C$2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1F497D"/>
            </a:solidFill>
            <a:ln w="3175"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occupation'!$C$3:$C$8</c:f>
              <c:numCache>
                <c:formatCode>0.00</c:formatCode>
                <c:ptCount val="6"/>
                <c:pt idx="0">
                  <c:v>3.4480559999999998</c:v>
                </c:pt>
                <c:pt idx="1">
                  <c:v>3.6781609999999998</c:v>
                </c:pt>
                <c:pt idx="2">
                  <c:v>2.2925019999999998</c:v>
                </c:pt>
                <c:pt idx="3">
                  <c:v>2.5285500000000001</c:v>
                </c:pt>
                <c:pt idx="4">
                  <c:v>3.1384970000000001</c:v>
                </c:pt>
                <c:pt idx="5">
                  <c:v>1.0265770000000001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7-4658-B0D4-44A05EA90FE2}"/>
            </c:ext>
          </c:extLst>
        </c:ser>
        <c:ser>
          <c:idx val="1"/>
          <c:order val="1"/>
          <c:tx>
            <c:strRef>
              <c:f>'10. Employment by occupation'!$D$2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occupation'!$D$3:$D$8</c:f>
              <c:numCache>
                <c:formatCode>0.00</c:formatCode>
                <c:ptCount val="6"/>
                <c:pt idx="0">
                  <c:v>3.4115669999999998</c:v>
                </c:pt>
                <c:pt idx="1">
                  <c:v>3.2982369999999999</c:v>
                </c:pt>
                <c:pt idx="2">
                  <c:v>1.9590829999999999</c:v>
                </c:pt>
                <c:pt idx="3">
                  <c:v>2.283207</c:v>
                </c:pt>
                <c:pt idx="4">
                  <c:v>2.6025960000000001</c:v>
                </c:pt>
                <c:pt idx="5">
                  <c:v>0.86351199999999995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7-4658-B0D4-44A05EA90FE2}"/>
            </c:ext>
          </c:extLst>
        </c:ser>
        <c:ser>
          <c:idx val="2"/>
          <c:order val="2"/>
          <c:tx>
            <c:strRef>
              <c:f>'10. Employment by occupation'!$E$2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occupation'!$E$3:$E$8</c:f>
              <c:numCache>
                <c:formatCode>0.00</c:formatCode>
                <c:ptCount val="6"/>
                <c:pt idx="0">
                  <c:v>3.1931539999999998</c:v>
                </c:pt>
                <c:pt idx="1">
                  <c:v>2.9465270000000001</c:v>
                </c:pt>
                <c:pt idx="2">
                  <c:v>1.884722</c:v>
                </c:pt>
                <c:pt idx="3">
                  <c:v>2.2993790000000001</c:v>
                </c:pt>
                <c:pt idx="4">
                  <c:v>2.8284699999999998</c:v>
                </c:pt>
                <c:pt idx="5">
                  <c:v>0.85575699999999999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7-4658-B0D4-44A05EA90FE2}"/>
            </c:ext>
          </c:extLst>
        </c:ser>
        <c:ser>
          <c:idx val="3"/>
          <c:order val="4"/>
          <c:tx>
            <c:strRef>
              <c:f>'10. Employment by occupation'!$G$2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'10.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'10. Employment by occupation'!$G$3:$G$8</c:f>
              <c:numCache>
                <c:formatCode>0.00</c:formatCode>
                <c:ptCount val="6"/>
                <c:pt idx="0">
                  <c:v>3.6475309999999999</c:v>
                </c:pt>
                <c:pt idx="1">
                  <c:v>3.4317289999999998</c:v>
                </c:pt>
                <c:pt idx="2">
                  <c:v>2.027101</c:v>
                </c:pt>
                <c:pt idx="3">
                  <c:v>2.4548009999999998</c:v>
                </c:pt>
                <c:pt idx="4">
                  <c:v>3.1115430000000002</c:v>
                </c:pt>
                <c:pt idx="5">
                  <c:v>0.82559099999999996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7-4658-B0D4-44A05EA9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'10. Employment by occupation'!$F$2</c15:sqref>
                        </c15:formulaRef>
                      </c:ext>
                    </c:extLst>
                    <c:strCache>
                      <c:ptCount val="1"/>
                      <c:pt idx="0">
                        <c:v>Q2 2022</c:v>
                      </c:pt>
                    </c:strCache>
                  </c:strRef>
                </c:tx>
                <c:spPr>
                  <a:solidFill>
                    <a:schemeClr val="accent1">
                      <a:tint val="54000"/>
                    </a:schemeClr>
                  </a:solidFill>
                  <a:ln w="3175"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'10. Employment by occupation'!$A$3:$B$8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managers/profes-
sionals/technicians</c:v>
                        </c:pt>
                        <c:pt idx="1">
                          <c:v>clerical/service
 workers</c:v>
                        </c:pt>
                        <c:pt idx="2">
                          <c:v>skilled produc-
tion workers</c:v>
                        </c:pt>
                        <c:pt idx="3">
                          <c:v>elementary
 workers</c:v>
                        </c:pt>
                        <c:pt idx="4">
                          <c:v>total</c:v>
                        </c:pt>
                        <c:pt idx="5">
                          <c:v>total</c:v>
                        </c:pt>
                      </c:lvl>
                      <c:lvl>
                        <c:pt idx="0">
                          <c:v>formal</c:v>
                        </c:pt>
                        <c:pt idx="4">
                          <c:v>informal</c:v>
                        </c:pt>
                        <c:pt idx="5">
                          <c:v>domestic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'10. Employment by occupation'!$F$3:$F$8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3.4629089999999998</c:v>
                      </c:pt>
                      <c:pt idx="1">
                        <c:v>3.4324690000000002</c:v>
                      </c:pt>
                      <c:pt idx="2">
                        <c:v>2.0642290000000001</c:v>
                      </c:pt>
                      <c:pt idx="3">
                        <c:v>2.3699460000000001</c:v>
                      </c:pt>
                      <c:pt idx="4">
                        <c:v>3.108422</c:v>
                      </c:pt>
                      <c:pt idx="5">
                        <c:v>1.122959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067-4658-B0D4-44A05EA90FE2}"/>
                  </c:ext>
                </c:extLst>
              </c15:ser>
            </c15:filteredBarSeries>
          </c:ext>
        </c:extLst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 Manufacturing employment'!$C$3</c:f>
              <c:strCache>
                <c:ptCount val="1"/>
                <c:pt idx="0">
                  <c:v>QES</c:v>
                </c:pt>
              </c:strCache>
            </c:strRef>
          </c:tx>
          <c:spPr>
            <a:ln w="38100">
              <a:solidFill>
                <a:srgbClr val="1F497D">
                  <a:lumMod val="60000"/>
                  <a:lumOff val="40000"/>
                  <a:alpha val="69000"/>
                </a:srgbClr>
              </a:solidFill>
            </a:ln>
          </c:spPr>
          <c:marker>
            <c:symbol val="none"/>
          </c:marker>
          <c:cat>
            <c:multiLvlStrRef>
              <c:f>'11. Manufacturing employment'!$A$4:$B$22</c:f>
              <c:multiLvlStrCache>
                <c:ptCount val="1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'11. Manufacturing employment'!$C$4:$C$22</c:f>
              <c:numCache>
                <c:formatCode>_(* #,##0.00_);_(* \(#,##0.00\);_(* "-"??_);_(@_)</c:formatCode>
                <c:ptCount val="19"/>
                <c:pt idx="0">
                  <c:v>1.2177523120173788</c:v>
                </c:pt>
                <c:pt idx="1">
                  <c:v>1.2122486371831414</c:v>
                </c:pt>
                <c:pt idx="2">
                  <c:v>1.2222585771713832</c:v>
                </c:pt>
                <c:pt idx="3">
                  <c:v>1.2333916504499511</c:v>
                </c:pt>
                <c:pt idx="4">
                  <c:v>1.2376215928536605</c:v>
                </c:pt>
                <c:pt idx="5">
                  <c:v>1.166342</c:v>
                </c:pt>
                <c:pt idx="6">
                  <c:v>1.1693290000000001</c:v>
                </c:pt>
                <c:pt idx="7">
                  <c:v>1.1763250000000001</c:v>
                </c:pt>
                <c:pt idx="8">
                  <c:v>1.177395</c:v>
                </c:pt>
                <c:pt idx="9">
                  <c:v>1.092403</c:v>
                </c:pt>
                <c:pt idx="10">
                  <c:v>1.102573</c:v>
                </c:pt>
                <c:pt idx="11">
                  <c:v>1.101378</c:v>
                </c:pt>
                <c:pt idx="12">
                  <c:v>1.1117030000000001</c:v>
                </c:pt>
                <c:pt idx="13">
                  <c:v>1.1603019999999999</c:v>
                </c:pt>
                <c:pt idx="14">
                  <c:v>1.1621379999999999</c:v>
                </c:pt>
                <c:pt idx="15">
                  <c:v>1.162847</c:v>
                </c:pt>
                <c:pt idx="16">
                  <c:v>1.1850000000000001</c:v>
                </c:pt>
                <c:pt idx="17">
                  <c:v>1.0940000000000001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7B2-488D-9A67-1E6028463FA1}"/>
            </c:ext>
          </c:extLst>
        </c:ser>
        <c:ser>
          <c:idx val="1"/>
          <c:order val="1"/>
          <c:tx>
            <c:strRef>
              <c:f>'11. Manufacturing employment'!$D$3</c:f>
              <c:strCache>
                <c:ptCount val="1"/>
                <c:pt idx="0">
                  <c:v>QLFS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circle"/>
            <c:size val="7"/>
            <c:spPr>
              <a:ln w="3175">
                <a:solidFill>
                  <a:srgbClr val="1F497D"/>
                </a:solidFill>
              </a:ln>
            </c:spPr>
          </c:marker>
          <c:dPt>
            <c:idx val="13"/>
            <c:marker>
              <c:spPr>
                <a:ln w="3175">
                  <a:solidFill>
                    <a:sysClr val="window" lastClr="FFFFFF">
                      <a:lumMod val="50000"/>
                    </a:sys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7B2-488D-9A67-1E6028463FA1}"/>
              </c:ext>
            </c:extLst>
          </c:dPt>
          <c:dPt>
            <c:idx val="14"/>
            <c:marker>
              <c:spPr>
                <a:ln w="3175">
                  <a:solidFill>
                    <a:sysClr val="window" lastClr="FFFFFF">
                      <a:lumMod val="50000"/>
                    </a:sysClr>
                  </a:solidFill>
                </a:ln>
              </c:spPr>
            </c:marker>
            <c:bubble3D val="0"/>
            <c:spPr>
              <a:ln w="25400">
                <a:solidFill>
                  <a:srgbClr val="1F497D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3-17B2-488D-9A67-1E6028463FA1}"/>
              </c:ext>
            </c:extLst>
          </c:dPt>
          <c:dPt>
            <c:idx val="15"/>
            <c:marker>
              <c:spPr>
                <a:ln w="3175">
                  <a:solidFill>
                    <a:sysClr val="window" lastClr="FFFFFF">
                      <a:lumMod val="50000"/>
                    </a:sysClr>
                  </a:solidFill>
                </a:ln>
              </c:spPr>
            </c:marker>
            <c:bubble3D val="0"/>
            <c:spPr>
              <a:ln w="25400">
                <a:solidFill>
                  <a:srgbClr val="1F497D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5-17B2-488D-9A67-1E6028463FA1}"/>
              </c:ext>
            </c:extLst>
          </c:dPt>
          <c:dPt>
            <c:idx val="16"/>
            <c:bubble3D val="0"/>
            <c:spPr>
              <a:ln w="25400">
                <a:solidFill>
                  <a:srgbClr val="1F497D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7-17B2-488D-9A67-1E6028463FA1}"/>
              </c:ext>
            </c:extLst>
          </c:dPt>
          <c:cat>
            <c:multiLvlStrRef>
              <c:f>'11. Manufacturing employment'!$A$4:$B$22</c:f>
              <c:multiLvlStrCache>
                <c:ptCount val="1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'11. Manufacturing employment'!$D$4:$D$22</c:f>
              <c:numCache>
                <c:formatCode>_(* #,##0.00_);_(* \(#,##0.00\);_(* "-"??_);_(@_)</c:formatCode>
                <c:ptCount val="19"/>
                <c:pt idx="0">
                  <c:v>1.849</c:v>
                </c:pt>
                <c:pt idx="1">
                  <c:v>1.744</c:v>
                </c:pt>
                <c:pt idx="2">
                  <c:v>1.7190000000000001</c:v>
                </c:pt>
                <c:pt idx="3">
                  <c:v>1.766</c:v>
                </c:pt>
                <c:pt idx="4">
                  <c:v>1.78</c:v>
                </c:pt>
                <c:pt idx="5">
                  <c:v>1.7889999999999999</c:v>
                </c:pt>
                <c:pt idx="6">
                  <c:v>1.7190000000000001</c:v>
                </c:pt>
                <c:pt idx="7">
                  <c:v>1.72</c:v>
                </c:pt>
                <c:pt idx="8">
                  <c:v>1.706</c:v>
                </c:pt>
                <c:pt idx="9">
                  <c:v>1.456</c:v>
                </c:pt>
                <c:pt idx="10">
                  <c:v>1.46</c:v>
                </c:pt>
                <c:pt idx="11">
                  <c:v>1.4910000000000001</c:v>
                </c:pt>
                <c:pt idx="12">
                  <c:v>1.4970000000000001</c:v>
                </c:pt>
                <c:pt idx="13">
                  <c:v>1.415</c:v>
                </c:pt>
                <c:pt idx="14">
                  <c:v>1.4019999999999999</c:v>
                </c:pt>
                <c:pt idx="15">
                  <c:v>1.3160000000000001</c:v>
                </c:pt>
                <c:pt idx="16">
                  <c:v>1.579</c:v>
                </c:pt>
                <c:pt idx="17">
                  <c:v>1.5069999999999999</c:v>
                </c:pt>
                <c:pt idx="18">
                  <c:v>1.6304380000000001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17B2-488D-9A67-1E602846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millions</a:t>
                </a:r>
              </a:p>
            </c:rich>
          </c:tx>
          <c:layout/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'12. Empl by mfg industry'!$B$3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industry'!$B$4:$B$13</c:f>
              <c:numCache>
                <c:formatCode>_-* #\ ##0_-;\-* #\ ##0_-;_-* "-"??_-;_-@_-</c:formatCode>
                <c:ptCount val="10"/>
                <c:pt idx="0">
                  <c:v>378.68335876050321</c:v>
                </c:pt>
                <c:pt idx="1">
                  <c:v>236.20459931413995</c:v>
                </c:pt>
                <c:pt idx="2">
                  <c:v>107.93936981706996</c:v>
                </c:pt>
                <c:pt idx="3">
                  <c:v>73.011569938660003</c:v>
                </c:pt>
                <c:pt idx="4">
                  <c:v>231.74363842104111</c:v>
                </c:pt>
                <c:pt idx="5">
                  <c:v>118.17069808321006</c:v>
                </c:pt>
                <c:pt idx="6">
                  <c:v>257.99007166884991</c:v>
                </c:pt>
                <c:pt idx="7">
                  <c:v>141.59592487263998</c:v>
                </c:pt>
                <c:pt idx="8">
                  <c:v>109.14902367577004</c:v>
                </c:pt>
                <c:pt idx="9">
                  <c:v>105.39975412446999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8-494B-B716-862170BF7204}"/>
            </c:ext>
          </c:extLst>
        </c:ser>
        <c:ser>
          <c:idx val="5"/>
          <c:order val="1"/>
          <c:tx>
            <c:strRef>
              <c:f>'12. Empl by mfg industry'!$C$3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industry'!$C$4:$C$13</c:f>
              <c:numCache>
                <c:formatCode>_-* #\ ##0_-;\-* #\ ##0_-;_-* "-"??_-;_-@_-</c:formatCode>
                <c:ptCount val="10"/>
                <c:pt idx="0">
                  <c:v>357.40499999999997</c:v>
                </c:pt>
                <c:pt idx="1">
                  <c:v>196.91900000000001</c:v>
                </c:pt>
                <c:pt idx="2">
                  <c:v>87.384</c:v>
                </c:pt>
                <c:pt idx="3">
                  <c:v>58.835000000000001</c:v>
                </c:pt>
                <c:pt idx="4">
                  <c:v>199.60900000000001</c:v>
                </c:pt>
                <c:pt idx="5">
                  <c:v>102.011</c:v>
                </c:pt>
                <c:pt idx="6">
                  <c:v>184.14599999999999</c:v>
                </c:pt>
                <c:pt idx="7">
                  <c:v>111.292</c:v>
                </c:pt>
                <c:pt idx="8">
                  <c:v>87.113</c:v>
                </c:pt>
                <c:pt idx="9">
                  <c:v>55.304000000000002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8-494B-B716-862170BF7204}"/>
            </c:ext>
          </c:extLst>
        </c:ser>
        <c:ser>
          <c:idx val="9"/>
          <c:order val="2"/>
          <c:tx>
            <c:strRef>
              <c:f>'12. Empl by mfg industry'!$D$3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industry'!$D$4:$D$13</c:f>
              <c:numCache>
                <c:formatCode>0</c:formatCode>
                <c:ptCount val="10"/>
                <c:pt idx="0">
                  <c:v>291.16199999999998</c:v>
                </c:pt>
                <c:pt idx="1">
                  <c:v>192.47800000000001</c:v>
                </c:pt>
                <c:pt idx="2">
                  <c:v>78.972999999999999</c:v>
                </c:pt>
                <c:pt idx="3">
                  <c:v>64.445999999999998</c:v>
                </c:pt>
                <c:pt idx="4">
                  <c:v>192.37199999999999</c:v>
                </c:pt>
                <c:pt idx="5">
                  <c:v>114.908</c:v>
                </c:pt>
                <c:pt idx="6">
                  <c:v>207.86099999999999</c:v>
                </c:pt>
                <c:pt idx="7">
                  <c:v>119.63</c:v>
                </c:pt>
                <c:pt idx="8">
                  <c:v>68.734999999999999</c:v>
                </c:pt>
                <c:pt idx="9">
                  <c:v>63.635999999999996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8-494B-B716-862170BF7204}"/>
            </c:ext>
          </c:extLst>
        </c:ser>
        <c:ser>
          <c:idx val="0"/>
          <c:order val="3"/>
          <c:tx>
            <c:strRef>
              <c:f>'12. Empl by mfg industry'!$E$3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val>
            <c:numRef>
              <c:f>'12. Empl by mfg industry'!$E$4:$E$13</c:f>
              <c:numCache>
                <c:formatCode>_ * #\ ##0_ ;_ * \-#\ ##0_ ;_ * "-"??_ ;_ @_ </c:formatCode>
                <c:ptCount val="10"/>
                <c:pt idx="0">
                  <c:v>340.96899999999999</c:v>
                </c:pt>
                <c:pt idx="1">
                  <c:v>216.27699999999999</c:v>
                </c:pt>
                <c:pt idx="2">
                  <c:v>66.974999999999994</c:v>
                </c:pt>
                <c:pt idx="3">
                  <c:v>59.762</c:v>
                </c:pt>
                <c:pt idx="4">
                  <c:v>225.09199999999998</c:v>
                </c:pt>
                <c:pt idx="5">
                  <c:v>95.034000000000006</c:v>
                </c:pt>
                <c:pt idx="6">
                  <c:v>208.81800000000001</c:v>
                </c:pt>
                <c:pt idx="7">
                  <c:v>128.03700000000001</c:v>
                </c:pt>
                <c:pt idx="8">
                  <c:v>94.287000000000006</c:v>
                </c:pt>
                <c:pt idx="9">
                  <c:v>49.441000000000003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8-494B-B716-862170BF7204}"/>
            </c:ext>
          </c:extLst>
        </c:ser>
        <c:ser>
          <c:idx val="1"/>
          <c:order val="4"/>
          <c:tx>
            <c:strRef>
              <c:f>'12. Empl by mfg industry'!$F$3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val>
            <c:numRef>
              <c:f>'12. Empl by mfg industry'!$F$4:$F$13</c:f>
              <c:numCache>
                <c:formatCode>0.0</c:formatCode>
                <c:ptCount val="10"/>
                <c:pt idx="0">
                  <c:v>357.28100000000001</c:v>
                </c:pt>
                <c:pt idx="1">
                  <c:v>231.53299999999999</c:v>
                </c:pt>
                <c:pt idx="2">
                  <c:v>71.186000000000007</c:v>
                </c:pt>
                <c:pt idx="3">
                  <c:v>75.753</c:v>
                </c:pt>
                <c:pt idx="4">
                  <c:v>230.53700000000001</c:v>
                </c:pt>
                <c:pt idx="5">
                  <c:v>90.614000000000004</c:v>
                </c:pt>
                <c:pt idx="6">
                  <c:v>267.85899999999998</c:v>
                </c:pt>
                <c:pt idx="7">
                  <c:v>131.79</c:v>
                </c:pt>
                <c:pt idx="8">
                  <c:v>109.00700000000001</c:v>
                </c:pt>
                <c:pt idx="9">
                  <c:v>43.334000000000003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8-494B-B716-862170BF7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Empl in mfg vs. non-mfg'!$A$5</c:f>
              <c:strCache>
                <c:ptCount val="1"/>
                <c:pt idx="0">
                  <c:v>Base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'13. Empl in mfg vs. non-mfg'!$B$4:$BH$4</c:f>
              <c:numCache>
                <c:formatCode>General</c:formatCode>
                <c:ptCount val="5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'13. Empl in mfg vs. non-mfg'!$B$5:$BH$5</c:f>
              <c:numCache>
                <c:formatCode>_ * #\ ##0_ ;_ * \-#\ ##0_ ;_ * "-"??_ ;_ @_ </c:formatCode>
                <c:ptCount val="5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95-439F-86C6-6B104069C7DA}"/>
            </c:ext>
          </c:extLst>
        </c:ser>
        <c:ser>
          <c:idx val="2"/>
          <c:order val="1"/>
          <c:tx>
            <c:strRef>
              <c:f>'13. Empl in mfg vs. non-mfg'!$A$6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'13. Empl in mfg vs. non-mfg'!$B$4:$BH$4</c:f>
              <c:numCache>
                <c:formatCode>General</c:formatCode>
                <c:ptCount val="5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'13. Empl in mfg vs. non-mfg'!$B$6:$BH$6</c:f>
              <c:numCache>
                <c:formatCode>_ * #\ ##0_ ;_ * \-#\ ##0_ ;_ * "-"??_ ;_ @_ </c:formatCode>
                <c:ptCount val="59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  <c:pt idx="37">
                  <c:v>85.22514883289027</c:v>
                </c:pt>
                <c:pt idx="38">
                  <c:v>82.840993010741542</c:v>
                </c:pt>
                <c:pt idx="39">
                  <c:v>84.811385238996365</c:v>
                </c:pt>
                <c:pt idx="40">
                  <c:v>87.577199886306516</c:v>
                </c:pt>
                <c:pt idx="41">
                  <c:v>82.606470401255166</c:v>
                </c:pt>
                <c:pt idx="42">
                  <c:v>81.399108296164371</c:v>
                </c:pt>
                <c:pt idx="43">
                  <c:v>83.654271705079822</c:v>
                </c:pt>
                <c:pt idx="44">
                  <c:v>84.312355198127747</c:v>
                </c:pt>
                <c:pt idx="45">
                  <c:v>84.752922859375502</c:v>
                </c:pt>
                <c:pt idx="46">
                  <c:v>83.355667649783555</c:v>
                </c:pt>
                <c:pt idx="47">
                  <c:v>81.484922853490474</c:v>
                </c:pt>
                <c:pt idx="48">
                  <c:v>80.795764240113527</c:v>
                </c:pt>
                <c:pt idx="49">
                  <c:v>68.953950549984228</c:v>
                </c:pt>
                <c:pt idx="50">
                  <c:v>69.132443726935051</c:v>
                </c:pt>
                <c:pt idx="51">
                  <c:v>70.60253283028473</c:v>
                </c:pt>
                <c:pt idx="52">
                  <c:v>70.923609729753466</c:v>
                </c:pt>
                <c:pt idx="53">
                  <c:v>67.00886480926836</c:v>
                </c:pt>
                <c:pt idx="54">
                  <c:v>66.391093696677174</c:v>
                </c:pt>
                <c:pt idx="55">
                  <c:v>62.350975768829599</c:v>
                </c:pt>
                <c:pt idx="56">
                  <c:v>74.811451791084068</c:v>
                </c:pt>
                <c:pt idx="57">
                  <c:v>71.376553465834846</c:v>
                </c:pt>
                <c:pt idx="58">
                  <c:v>77.22437301778389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95-439F-86C6-6B104069C7DA}"/>
            </c:ext>
          </c:extLst>
        </c:ser>
        <c:ser>
          <c:idx val="1"/>
          <c:order val="2"/>
          <c:tx>
            <c:strRef>
              <c:f>'13. Empl in mfg vs. non-mfg'!$A$7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'13. Empl in mfg vs. non-mfg'!$B$4:$BH$4</c:f>
              <c:numCache>
                <c:formatCode>General</c:formatCode>
                <c:ptCount val="5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'13. Empl in mfg vs. non-mfg'!$B$7:$BH$7</c:f>
              <c:numCache>
                <c:formatCode>_ * #\ ##0_ ;_ * \-#\ ##0_ ;_ * "-"??_ ;_ @_ </c:formatCode>
                <c:ptCount val="59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  <c:pt idx="37">
                  <c:v>116.01361553174337</c:v>
                </c:pt>
                <c:pt idx="38">
                  <c:v>117.1680347357039</c:v>
                </c:pt>
                <c:pt idx="39">
                  <c:v>116.66306410295245</c:v>
                </c:pt>
                <c:pt idx="40">
                  <c:v>117.86457330252131</c:v>
                </c:pt>
                <c:pt idx="41">
                  <c:v>117.98810159677228</c:v>
                </c:pt>
                <c:pt idx="42">
                  <c:v>118.94345722391586</c:v>
                </c:pt>
                <c:pt idx="43">
                  <c:v>119.76292947575151</c:v>
                </c:pt>
                <c:pt idx="44">
                  <c:v>117.72538538707438</c:v>
                </c:pt>
                <c:pt idx="45">
                  <c:v>117.82247705533555</c:v>
                </c:pt>
                <c:pt idx="46">
                  <c:v>118.56724133985051</c:v>
                </c:pt>
                <c:pt idx="47">
                  <c:v>119.25484243171496</c:v>
                </c:pt>
                <c:pt idx="48">
                  <c:v>119.06693000797375</c:v>
                </c:pt>
                <c:pt idx="49">
                  <c:v>102.96882345922246</c:v>
                </c:pt>
                <c:pt idx="50">
                  <c:v>107.34060786972086</c:v>
                </c:pt>
                <c:pt idx="51">
                  <c:v>109.78773655447557</c:v>
                </c:pt>
                <c:pt idx="52">
                  <c:v>109.50397149841442</c:v>
                </c:pt>
                <c:pt idx="53">
                  <c:v>109.73825648740774</c:v>
                </c:pt>
                <c:pt idx="54">
                  <c:v>104.49318192738654</c:v>
                </c:pt>
                <c:pt idx="55">
                  <c:v>107.31172469500314</c:v>
                </c:pt>
                <c:pt idx="56">
                  <c:v>108.17965570187499</c:v>
                </c:pt>
                <c:pt idx="57">
                  <c:v>114.02224257220253</c:v>
                </c:pt>
                <c:pt idx="58">
                  <c:v>114.67191105807724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95-439F-86C6-6B104069C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9243008"/>
        <c:crosses val="autoZero"/>
        <c:auto val="1"/>
        <c:lblAlgn val="ctr"/>
        <c:lblOffset val="100"/>
        <c:noMultiLvlLbl val="0"/>
      </c:catAx>
      <c:valAx>
        <c:axId val="169243008"/>
        <c:scaling>
          <c:orientation val="minMax"/>
          <c:max val="120"/>
          <c:min val="6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Q1 2008 = 100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'14. Mining employment'!$A$4:$A$53</c:f>
              <c:numCache>
                <c:formatCode>General</c:formatCode>
                <c:ptCount val="50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'14. Mining employment'!$B$4:$B$53</c:f>
              <c:numCache>
                <c:formatCode>_ * #\ ##0_ ;_ * \-#\ ##0_ ;_ * "-"??_ ;_ @_ </c:formatCode>
                <c:ptCount val="50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458000</c:v>
                </c:pt>
                <c:pt idx="49">
                  <c:v>462000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2-46A1-A25B-8B3FF3063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crossAx val="1669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'15.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'15. Exports, imports, BOT'!$I$4:$J$54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'15. Exports, imports, BOT'!$M$4:$M$54</c:f>
              <c:numCache>
                <c:formatCode>_ * #\ ##0.0_ ;_ * \-#\ ##0.0_ ;_ * "-"??_ ;_ @_ </c:formatCode>
                <c:ptCount val="51"/>
                <c:pt idx="0">
                  <c:v>-15.544037710557546</c:v>
                </c:pt>
                <c:pt idx="1">
                  <c:v>6.2507389312976898</c:v>
                </c:pt>
                <c:pt idx="2">
                  <c:v>1.7528623179964598</c:v>
                </c:pt>
                <c:pt idx="3">
                  <c:v>27.862586898550717</c:v>
                </c:pt>
                <c:pt idx="4">
                  <c:v>-7.8219749142856472</c:v>
                </c:pt>
                <c:pt idx="5">
                  <c:v>2.4857567901234461</c:v>
                </c:pt>
                <c:pt idx="6">
                  <c:v>-8.9977461071231346</c:v>
                </c:pt>
                <c:pt idx="7">
                  <c:v>-22.407865445598645</c:v>
                </c:pt>
                <c:pt idx="8">
                  <c:v>-45.3327453175458</c:v>
                </c:pt>
                <c:pt idx="9">
                  <c:v>-41.344530010604444</c:v>
                </c:pt>
                <c:pt idx="10">
                  <c:v>-54.579571098265887</c:v>
                </c:pt>
                <c:pt idx="11">
                  <c:v>-53.206126604554868</c:v>
                </c:pt>
                <c:pt idx="12">
                  <c:v>-68.888476782077305</c:v>
                </c:pt>
                <c:pt idx="13">
                  <c:v>-56.11414246231152</c:v>
                </c:pt>
                <c:pt idx="14">
                  <c:v>-69.814520781791316</c:v>
                </c:pt>
                <c:pt idx="15">
                  <c:v>-13.321226692836149</c:v>
                </c:pt>
                <c:pt idx="16">
                  <c:v>-43.047786586538564</c:v>
                </c:pt>
                <c:pt idx="17">
                  <c:v>-30.461241009910282</c:v>
                </c:pt>
                <c:pt idx="18">
                  <c:v>-51.510455865921699</c:v>
                </c:pt>
                <c:pt idx="19">
                  <c:v>-29.879203947979477</c:v>
                </c:pt>
                <c:pt idx="20">
                  <c:v>-48.385995196304975</c:v>
                </c:pt>
                <c:pt idx="21">
                  <c:v>12.870936834986423</c:v>
                </c:pt>
                <c:pt idx="22">
                  <c:v>-17.145689244444441</c:v>
                </c:pt>
                <c:pt idx="23">
                  <c:v>-17.874202037201144</c:v>
                </c:pt>
                <c:pt idx="24">
                  <c:v>-22.491769644405906</c:v>
                </c:pt>
                <c:pt idx="25">
                  <c:v>41.53393872611457</c:v>
                </c:pt>
                <c:pt idx="26">
                  <c:v>4.549810402684443</c:v>
                </c:pt>
                <c:pt idx="27">
                  <c:v>8.5082512884454786</c:v>
                </c:pt>
                <c:pt idx="28">
                  <c:v>6.4899291479822523</c:v>
                </c:pt>
                <c:pt idx="29">
                  <c:v>32.080211935483931</c:v>
                </c:pt>
                <c:pt idx="30">
                  <c:v>25.173125850340114</c:v>
                </c:pt>
                <c:pt idx="31">
                  <c:v>41.776349126984087</c:v>
                </c:pt>
                <c:pt idx="32">
                  <c:v>-22.735704741379323</c:v>
                </c:pt>
                <c:pt idx="33">
                  <c:v>20.870484677730587</c:v>
                </c:pt>
                <c:pt idx="34">
                  <c:v>0.63361928353657504</c:v>
                </c:pt>
                <c:pt idx="35">
                  <c:v>19.439512859304102</c:v>
                </c:pt>
                <c:pt idx="36">
                  <c:v>-5.0153836028582077</c:v>
                </c:pt>
                <c:pt idx="37">
                  <c:v>4.3608455284552861</c:v>
                </c:pt>
                <c:pt idx="38">
                  <c:v>6.9595896778916426</c:v>
                </c:pt>
                <c:pt idx="39">
                  <c:v>26.936317170980658</c:v>
                </c:pt>
                <c:pt idx="40">
                  <c:v>39.970947084233273</c:v>
                </c:pt>
                <c:pt idx="41">
                  <c:v>33.817171779141063</c:v>
                </c:pt>
                <c:pt idx="42">
                  <c:v>123.32397656250004</c:v>
                </c:pt>
                <c:pt idx="43">
                  <c:v>116.00541696113078</c:v>
                </c:pt>
                <c:pt idx="44">
                  <c:v>106.83793992315748</c:v>
                </c:pt>
                <c:pt idx="45">
                  <c:v>175.21269156626499</c:v>
                </c:pt>
                <c:pt idx="46">
                  <c:v>109.28633355909244</c:v>
                </c:pt>
                <c:pt idx="47">
                  <c:v>99.781347524419175</c:v>
                </c:pt>
                <c:pt idx="48">
                  <c:v>64.487353296007939</c:v>
                </c:pt>
                <c:pt idx="49">
                  <c:v>72.970279834719065</c:v>
                </c:pt>
                <c:pt idx="50">
                  <c:v>50.714674942999977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8-4CA3-8D40-19FFC81BA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'15.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'15. Exports, imports, BOT'!$I$4:$J$54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'15. Exports, imports, BOT'!$K$4:$K$54</c:f>
              <c:numCache>
                <c:formatCode>_ * #\ ##0_ ;_ * \-#\ ##0_ ;_ * "-"??_ ;_ @_ </c:formatCode>
                <c:ptCount val="51"/>
                <c:pt idx="0">
                  <c:v>236.08994925860026</c:v>
                </c:pt>
                <c:pt idx="1">
                  <c:v>267.15562172636527</c:v>
                </c:pt>
                <c:pt idx="2">
                  <c:v>284.43699359347698</c:v>
                </c:pt>
                <c:pt idx="3">
                  <c:v>294.28268515942028</c:v>
                </c:pt>
                <c:pt idx="4">
                  <c:v>285.62443045714286</c:v>
                </c:pt>
                <c:pt idx="5">
                  <c:v>300.66061481481478</c:v>
                </c:pt>
                <c:pt idx="6">
                  <c:v>325.22047691882932</c:v>
                </c:pt>
                <c:pt idx="7">
                  <c:v>334.81144570803713</c:v>
                </c:pt>
                <c:pt idx="8">
                  <c:v>293.55549860064582</c:v>
                </c:pt>
                <c:pt idx="9">
                  <c:v>297.74436463414628</c:v>
                </c:pt>
                <c:pt idx="10">
                  <c:v>303.41024161849708</c:v>
                </c:pt>
                <c:pt idx="11">
                  <c:v>307.14800331262933</c:v>
                </c:pt>
                <c:pt idx="12">
                  <c:v>289.63037021384935</c:v>
                </c:pt>
                <c:pt idx="13">
                  <c:v>320.48361643216072</c:v>
                </c:pt>
                <c:pt idx="14">
                  <c:v>350.98362177140024</c:v>
                </c:pt>
                <c:pt idx="15">
                  <c:v>384.25936319921487</c:v>
                </c:pt>
                <c:pt idx="16">
                  <c:v>366.86882692307688</c:v>
                </c:pt>
                <c:pt idx="17">
                  <c:v>352.9518130250118</c:v>
                </c:pt>
                <c:pt idx="18">
                  <c:v>362.08440004655495</c:v>
                </c:pt>
                <c:pt idx="19">
                  <c:v>384.22563423130509</c:v>
                </c:pt>
                <c:pt idx="20">
                  <c:v>344.34252554272507</c:v>
                </c:pt>
                <c:pt idx="21">
                  <c:v>378.05490698827765</c:v>
                </c:pt>
                <c:pt idx="22">
                  <c:v>385.42351417777769</c:v>
                </c:pt>
                <c:pt idx="23">
                  <c:v>377.5065315766164</c:v>
                </c:pt>
                <c:pt idx="24">
                  <c:v>355.67247545533388</c:v>
                </c:pt>
                <c:pt idx="25">
                  <c:v>407.11704887473456</c:v>
                </c:pt>
                <c:pt idx="26">
                  <c:v>379.87689857382543</c:v>
                </c:pt>
                <c:pt idx="27">
                  <c:v>370.49870868661668</c:v>
                </c:pt>
                <c:pt idx="28">
                  <c:v>348.2522573991032</c:v>
                </c:pt>
                <c:pt idx="29">
                  <c:v>382.07785709677421</c:v>
                </c:pt>
                <c:pt idx="30">
                  <c:v>379.96046598639452</c:v>
                </c:pt>
                <c:pt idx="31">
                  <c:v>409.58690142857137</c:v>
                </c:pt>
                <c:pt idx="32">
                  <c:v>335.28459568965513</c:v>
                </c:pt>
                <c:pt idx="33">
                  <c:v>369.90026858355839</c:v>
                </c:pt>
                <c:pt idx="34">
                  <c:v>408.64809260670734</c:v>
                </c:pt>
                <c:pt idx="35">
                  <c:v>412.46683358547654</c:v>
                </c:pt>
                <c:pt idx="36">
                  <c:v>349.25122865738996</c:v>
                </c:pt>
                <c:pt idx="37">
                  <c:v>381.36369512195114</c:v>
                </c:pt>
                <c:pt idx="38">
                  <c:v>398.82486603221082</c:v>
                </c:pt>
                <c:pt idx="39">
                  <c:v>396.92416842872768</c:v>
                </c:pt>
                <c:pt idx="40">
                  <c:v>375.4996349892009</c:v>
                </c:pt>
                <c:pt idx="41">
                  <c:v>313.16878527607355</c:v>
                </c:pt>
                <c:pt idx="42">
                  <c:v>437.72436718749998</c:v>
                </c:pt>
                <c:pt idx="43">
                  <c:v>462.86689328621907</c:v>
                </c:pt>
                <c:pt idx="44">
                  <c:v>453.82862137617883</c:v>
                </c:pt>
                <c:pt idx="45">
                  <c:v>533.71853459552483</c:v>
                </c:pt>
                <c:pt idx="46">
                  <c:v>495.71838232306118</c:v>
                </c:pt>
                <c:pt idx="47">
                  <c:v>505.95749639578247</c:v>
                </c:pt>
                <c:pt idx="48">
                  <c:v>481.26201311532293</c:v>
                </c:pt>
                <c:pt idx="49">
                  <c:v>532.39437577039359</c:v>
                </c:pt>
                <c:pt idx="50">
                  <c:v>542.95641304699996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988-4CA3-8D40-19FFC81BA18A}"/>
            </c:ext>
          </c:extLst>
        </c:ser>
        <c:ser>
          <c:idx val="1"/>
          <c:order val="1"/>
          <c:tx>
            <c:strRef>
              <c:f>'15.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'15. Exports, imports, BOT'!$I$4:$J$54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'15. Exports, imports, BOT'!$L$4:$L$54</c:f>
              <c:numCache>
                <c:formatCode>_ * #\ ##0_ ;_ * \-#\ ##0_ ;_ * "-"??_ ;_ @_ </c:formatCode>
                <c:ptCount val="51"/>
                <c:pt idx="0">
                  <c:v>251.6339869691578</c:v>
                </c:pt>
                <c:pt idx="1">
                  <c:v>260.90488279506758</c:v>
                </c:pt>
                <c:pt idx="2">
                  <c:v>282.68413127548052</c:v>
                </c:pt>
                <c:pt idx="3">
                  <c:v>266.42009826086957</c:v>
                </c:pt>
                <c:pt idx="4">
                  <c:v>293.44640537142851</c:v>
                </c:pt>
                <c:pt idx="5">
                  <c:v>298.17485802469133</c:v>
                </c:pt>
                <c:pt idx="6">
                  <c:v>334.21822302595245</c:v>
                </c:pt>
                <c:pt idx="7">
                  <c:v>357.21931115363577</c:v>
                </c:pt>
                <c:pt idx="8">
                  <c:v>338.88824391819162</c:v>
                </c:pt>
                <c:pt idx="9">
                  <c:v>339.08889464475072</c:v>
                </c:pt>
                <c:pt idx="10">
                  <c:v>357.98981271676297</c:v>
                </c:pt>
                <c:pt idx="11">
                  <c:v>360.3541299171842</c:v>
                </c:pt>
                <c:pt idx="12">
                  <c:v>358.51884699592665</c:v>
                </c:pt>
                <c:pt idx="13">
                  <c:v>376.59775889447224</c:v>
                </c:pt>
                <c:pt idx="14">
                  <c:v>420.79814255319155</c:v>
                </c:pt>
                <c:pt idx="15">
                  <c:v>397.58058989205102</c:v>
                </c:pt>
                <c:pt idx="16">
                  <c:v>409.91661350961544</c:v>
                </c:pt>
                <c:pt idx="17">
                  <c:v>383.41305403492208</c:v>
                </c:pt>
                <c:pt idx="18">
                  <c:v>413.59485591247665</c:v>
                </c:pt>
                <c:pt idx="19">
                  <c:v>414.10483817928457</c:v>
                </c:pt>
                <c:pt idx="20">
                  <c:v>392.72852073903005</c:v>
                </c:pt>
                <c:pt idx="21">
                  <c:v>365.18397015329123</c:v>
                </c:pt>
                <c:pt idx="22">
                  <c:v>402.56920342222213</c:v>
                </c:pt>
                <c:pt idx="23">
                  <c:v>395.38073361381754</c:v>
                </c:pt>
                <c:pt idx="24">
                  <c:v>378.16424509973979</c:v>
                </c:pt>
                <c:pt idx="25">
                  <c:v>365.58311014861999</c:v>
                </c:pt>
                <c:pt idx="26">
                  <c:v>375.32708817114099</c:v>
                </c:pt>
                <c:pt idx="27">
                  <c:v>361.9904573981712</c:v>
                </c:pt>
                <c:pt idx="28">
                  <c:v>341.76232825112095</c:v>
                </c:pt>
                <c:pt idx="29">
                  <c:v>349.99764516129028</c:v>
                </c:pt>
                <c:pt idx="30">
                  <c:v>354.78734013605441</c:v>
                </c:pt>
                <c:pt idx="31">
                  <c:v>367.81055230158728</c:v>
                </c:pt>
                <c:pt idx="32">
                  <c:v>358.02030043103446</c:v>
                </c:pt>
                <c:pt idx="33">
                  <c:v>349.0297839058278</c:v>
                </c:pt>
                <c:pt idx="34">
                  <c:v>408.01447332317076</c:v>
                </c:pt>
                <c:pt idx="35">
                  <c:v>393.02732072617243</c:v>
                </c:pt>
                <c:pt idx="36">
                  <c:v>354.26661226024817</c:v>
                </c:pt>
                <c:pt idx="37">
                  <c:v>377.00284959349585</c:v>
                </c:pt>
                <c:pt idx="38">
                  <c:v>391.86527635431918</c:v>
                </c:pt>
                <c:pt idx="39">
                  <c:v>369.98785125774702</c:v>
                </c:pt>
                <c:pt idx="40">
                  <c:v>335.52868790496763</c:v>
                </c:pt>
                <c:pt idx="41">
                  <c:v>279.35161349693249</c:v>
                </c:pt>
                <c:pt idx="42">
                  <c:v>314.40039062499994</c:v>
                </c:pt>
                <c:pt idx="43">
                  <c:v>346.86147632508829</c:v>
                </c:pt>
                <c:pt idx="44">
                  <c:v>346.99068145302135</c:v>
                </c:pt>
                <c:pt idx="45">
                  <c:v>358.50584302925984</c:v>
                </c:pt>
                <c:pt idx="46">
                  <c:v>386.43204876396874</c:v>
                </c:pt>
                <c:pt idx="47">
                  <c:v>406.1761488713633</c:v>
                </c:pt>
                <c:pt idx="48">
                  <c:v>416.77465981931499</c:v>
                </c:pt>
                <c:pt idx="49">
                  <c:v>459.42409593567453</c:v>
                </c:pt>
                <c:pt idx="50">
                  <c:v>492.24173810399998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988-4CA3-8D40-19FFC81BA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(2022) rand</a:t>
                </a:r>
              </a:p>
            </c:rich>
          </c:tx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'15.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'15. Exports, imports, BOT'!$O$4:$P$54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'15. Exports, imports, BOT'!$S$4:$S$54</c:f>
              <c:numCache>
                <c:formatCode>_ * #\ ##0.0_ ;_ * \-#\ ##0.0_ ;_ * "-"??_ ;_ @_ </c:formatCode>
                <c:ptCount val="51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  <c:pt idx="50">
                  <c:v>2.97783403068361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9-4B90-92F9-C3F97377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'15.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'15. Exports, imports, BOT'!$O$4:$P$54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'15. Exports, imports, BOT'!$Q$4:$Q$54</c:f>
              <c:numCache>
                <c:formatCode>_ * #\ ##0_ ;_ * \-#\ ##0_ ;_ * "-"??_ ;_ @_ </c:formatCode>
                <c:ptCount val="51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  <c:pt idx="50">
                  <c:v>31.880990773705662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799-4B90-92F9-C3F973776660}"/>
            </c:ext>
          </c:extLst>
        </c:ser>
        <c:ser>
          <c:idx val="1"/>
          <c:order val="1"/>
          <c:tx>
            <c:strRef>
              <c:f>'15.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'15. Exports, imports, BOT'!$O$4:$P$54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'15. Exports, imports, BOT'!$R$4:$R$54</c:f>
              <c:numCache>
                <c:formatCode>_ * #\ ##0_ ;_ * \-#\ ##0_ ;_ * "-"??_ ;_ @_ </c:formatCode>
                <c:ptCount val="51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  <c:pt idx="50">
                  <c:v>28.903156743022052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799-4B90-92F9-C3F97377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constant rand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Imports exports by sector'!$B$4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5-4A38-B8FA-1647A7F805D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5-4A38-B8FA-1647A7F805D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5-4A38-B8FA-1647A7F805D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5-4A38-B8FA-1647A7F805D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05-4A38-B8FA-1647A7F805D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05-4A38-B8FA-1647A7F805D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05-4A38-B8FA-1647A7F805D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05-4A38-B8FA-1647A7F805D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05-4A38-B8FA-1647A7F805D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105-4A38-B8FA-1647A7F805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105-4A38-B8FA-1647A7F805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105-4A38-B8FA-1647A7F805D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105-4A38-B8FA-1647A7F805D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105-4A38-B8FA-1647A7F805D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105-4A38-B8FA-1647A7F805D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105-4A38-B8FA-1647A7F805D1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105-4A38-B8FA-1647A7F805D1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1105-4A38-B8FA-1647A7F805D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105-4A38-B8FA-1647A7F805D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1105-4A38-B8FA-1647A7F805D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105-4A38-B8FA-1647A7F805D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105-4A38-B8FA-1647A7F805D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105-4A38-B8FA-1647A7F805D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105-4A38-B8FA-1647A7F805D1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105-4A38-B8FA-1647A7F805D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105-4A38-B8FA-1647A7F805D1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105-4A38-B8FA-1647A7F805D1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105-4A38-B8FA-1647A7F805D1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105-4A38-B8FA-1647A7F805D1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105-4A38-B8FA-1647A7F805D1}"/>
              </c:ext>
            </c:extLst>
          </c:dPt>
          <c:cat>
            <c:multiLvlStrRef>
              <c:f>'16-17 Imports exports by sector'!$C$2:$AQ$3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Imports exports by sector'!$C$4:$AQ$4</c:f>
              <c:numCache>
                <c:formatCode>_ * #\ ##0_ ;_ * \-#\ ##0_ ;_ * "-"??_ ;_ @_ </c:formatCode>
                <c:ptCount val="41"/>
                <c:pt idx="0">
                  <c:v>15.600258182877113</c:v>
                </c:pt>
                <c:pt idx="1">
                  <c:v>16.748467586968523</c:v>
                </c:pt>
                <c:pt idx="2">
                  <c:v>16.633202890173411</c:v>
                </c:pt>
                <c:pt idx="3">
                  <c:v>22.790488520534389</c:v>
                </c:pt>
                <c:pt idx="4">
                  <c:v>26.365720251396649</c:v>
                </c:pt>
                <c:pt idx="5">
                  <c:v>28.252408799999998</c:v>
                </c:pt>
                <c:pt idx="6">
                  <c:v>30.043150167785235</c:v>
                </c:pt>
                <c:pt idx="7">
                  <c:v>31.916702040816325</c:v>
                </c:pt>
                <c:pt idx="8">
                  <c:v>34.095744207317075</c:v>
                </c:pt>
                <c:pt idx="9">
                  <c:v>33.246382284040997</c:v>
                </c:pt>
                <c:pt idx="10">
                  <c:v>39.800267187499998</c:v>
                </c:pt>
                <c:pt idx="11">
                  <c:v>37.023023704707072</c:v>
                </c:pt>
                <c:pt idx="12">
                  <c:v>43.288899999999998</c:v>
                </c:pt>
                <c:pt idx="14">
                  <c:v>134.30211747233548</c:v>
                </c:pt>
                <c:pt idx="15">
                  <c:v>164.28057388183319</c:v>
                </c:pt>
                <c:pt idx="16">
                  <c:v>143.771987283237</c:v>
                </c:pt>
                <c:pt idx="17">
                  <c:v>161.35493473527956</c:v>
                </c:pt>
                <c:pt idx="18">
                  <c:v>131.57478445065175</c:v>
                </c:pt>
                <c:pt idx="19">
                  <c:v>147.50531742222216</c:v>
                </c:pt>
                <c:pt idx="20">
                  <c:v>138.78388548657716</c:v>
                </c:pt>
                <c:pt idx="21">
                  <c:v>151.6547102040816</c:v>
                </c:pt>
                <c:pt idx="22">
                  <c:v>162.50699085365855</c:v>
                </c:pt>
                <c:pt idx="23">
                  <c:v>157.83060102489017</c:v>
                </c:pt>
                <c:pt idx="24">
                  <c:v>201.377909375</c:v>
                </c:pt>
                <c:pt idx="25">
                  <c:v>262.32154192346758</c:v>
                </c:pt>
                <c:pt idx="26">
                  <c:v>262.11369999999999</c:v>
                </c:pt>
                <c:pt idx="28">
                  <c:v>134.53461793826443</c:v>
                </c:pt>
                <c:pt idx="29">
                  <c:v>144.19143545002757</c:v>
                </c:pt>
                <c:pt idx="30">
                  <c:v>143.00505144508668</c:v>
                </c:pt>
                <c:pt idx="31">
                  <c:v>166.83819851558636</c:v>
                </c:pt>
                <c:pt idx="32">
                  <c:v>204.14389534450652</c:v>
                </c:pt>
                <c:pt idx="33">
                  <c:v>209.66578795555549</c:v>
                </c:pt>
                <c:pt idx="34">
                  <c:v>211.04986291946304</c:v>
                </c:pt>
                <c:pt idx="35">
                  <c:v>196.38905374149658</c:v>
                </c:pt>
                <c:pt idx="36">
                  <c:v>212.04499409298782</c:v>
                </c:pt>
                <c:pt idx="37">
                  <c:v>207.54122445095169</c:v>
                </c:pt>
                <c:pt idx="38">
                  <c:v>196.54641640624993</c:v>
                </c:pt>
                <c:pt idx="39">
                  <c:v>196.05602434812053</c:v>
                </c:pt>
                <c:pt idx="40">
                  <c:v>237.5539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105-4A38-B8FA-1647A7F80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400" b="1" i="0" baseline="0">
                    <a:effectLst/>
                  </a:rPr>
                  <a:t>Billions of constant (2022) rand</a:t>
                </a:r>
                <a:endParaRPr lang="en-ZA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3.4212697199509812E-2"/>
              <c:y val="0.1195198409866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U.S. dollars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Imports exports by sector'!$B$8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8-424F-906D-C14FA740208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8-424F-906D-C14FA740208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8-424F-906D-C14FA740208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8-424F-906D-C14FA740208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098-424F-906D-C14FA740208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098-424F-906D-C14FA740208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098-424F-906D-C14FA740208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098-424F-906D-C14FA740208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098-424F-906D-C14FA740208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098-424F-906D-C14FA740208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098-424F-906D-C14FA74020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098-424F-906D-C14FA74020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098-424F-906D-C14FA74020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098-424F-906D-C14FA740208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098-424F-906D-C14FA740208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098-424F-906D-C14FA740208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098-424F-906D-C14FA7402085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098-424F-906D-C14FA740208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098-424F-906D-C14FA740208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098-424F-906D-C14FA7402085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098-424F-906D-C14FA740208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098-424F-906D-C14FA740208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2098-424F-906D-C14FA740208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2098-424F-906D-C14FA740208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2098-424F-906D-C14FA740208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2098-424F-906D-C14FA7402085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2098-424F-906D-C14FA740208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2098-424F-906D-C14FA740208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2098-424F-906D-C14FA7402085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2098-424F-906D-C14FA7402085}"/>
              </c:ext>
            </c:extLst>
          </c:dPt>
          <c:cat>
            <c:multiLvlStrRef>
              <c:f>'16-17 Imports exports by sector'!$C$6:$AQ$7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Imports exports by sector'!$C$8:$AQ$8</c:f>
              <c:numCache>
                <c:formatCode>_ * #\ ##0_ ;_ * \-#\ ##0_ ;_ * "-"??_ ;_ @_ </c:formatCode>
                <c:ptCount val="41"/>
                <c:pt idx="0">
                  <c:v>1.1785910253384273</c:v>
                </c:pt>
                <c:pt idx="1">
                  <c:v>1.3474423691181578</c:v>
                </c:pt>
                <c:pt idx="2">
                  <c:v>1.2046315656327795</c:v>
                </c:pt>
                <c:pt idx="3">
                  <c:v>1.4506134479290558</c:v>
                </c:pt>
                <c:pt idx="4">
                  <c:v>1.6568763907973858</c:v>
                </c:pt>
                <c:pt idx="5">
                  <c:v>1.5439120217696276</c:v>
                </c:pt>
                <c:pt idx="6">
                  <c:v>1.6028562585083446</c:v>
                </c:pt>
                <c:pt idx="7">
                  <c:v>1.904844052939813</c:v>
                </c:pt>
                <c:pt idx="8">
                  <c:v>2.005471159021059</c:v>
                </c:pt>
                <c:pt idx="9">
                  <c:v>1.9482351087164442</c:v>
                </c:pt>
                <c:pt idx="10">
                  <c:v>2.0849456010372278</c:v>
                </c:pt>
                <c:pt idx="11">
                  <c:v>2.349852023745171</c:v>
                </c:pt>
                <c:pt idx="12">
                  <c:v>2.5444663427833367</c:v>
                </c:pt>
                <c:pt idx="14">
                  <c:v>10.164084290563908</c:v>
                </c:pt>
                <c:pt idx="15">
                  <c:v>13.103085812653596</c:v>
                </c:pt>
                <c:pt idx="16">
                  <c:v>10.412005843760028</c:v>
                </c:pt>
                <c:pt idx="17">
                  <c:v>10.271395619516236</c:v>
                </c:pt>
                <c:pt idx="18">
                  <c:v>8.2490007591766705</c:v>
                </c:pt>
                <c:pt idx="19">
                  <c:v>8.0483978226789858</c:v>
                </c:pt>
                <c:pt idx="20">
                  <c:v>7.3944359479742561</c:v>
                </c:pt>
                <c:pt idx="21">
                  <c:v>9.0513240087483773</c:v>
                </c:pt>
                <c:pt idx="22">
                  <c:v>9.5183820656646354</c:v>
                </c:pt>
                <c:pt idx="23">
                  <c:v>9.2393237329960645</c:v>
                </c:pt>
                <c:pt idx="24">
                  <c:v>10.548768523081886</c:v>
                </c:pt>
                <c:pt idx="25">
                  <c:v>16.652540898550374</c:v>
                </c:pt>
                <c:pt idx="26">
                  <c:v>15.384889835973087</c:v>
                </c:pt>
                <c:pt idx="28">
                  <c:v>10.175122511535699</c:v>
                </c:pt>
                <c:pt idx="29">
                  <c:v>11.517577591390923</c:v>
                </c:pt>
                <c:pt idx="30">
                  <c:v>10.355584858237874</c:v>
                </c:pt>
                <c:pt idx="31">
                  <c:v>10.615587232238518</c:v>
                </c:pt>
                <c:pt idx="32">
                  <c:v>12.811326278394732</c:v>
                </c:pt>
                <c:pt idx="33">
                  <c:v>11.432920590307944</c:v>
                </c:pt>
                <c:pt idx="34">
                  <c:v>11.256274879818337</c:v>
                </c:pt>
                <c:pt idx="35">
                  <c:v>11.721986824122238</c:v>
                </c:pt>
                <c:pt idx="36">
                  <c:v>12.421354213978471</c:v>
                </c:pt>
                <c:pt idx="37">
                  <c:v>12.159645515804185</c:v>
                </c:pt>
                <c:pt idx="38">
                  <c:v>10.29980987575278</c:v>
                </c:pt>
                <c:pt idx="39">
                  <c:v>12.443084319776432</c:v>
                </c:pt>
                <c:pt idx="40">
                  <c:v>13.937890865577348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098-424F-906D-C14FA740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U.S. dollars</a:t>
                </a:r>
                <a:endParaRPr lang="en-ZA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2.6417069026781207E-2"/>
              <c:y val="0.16210021258654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constant rand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Imports exports by sector'!$B$12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B0-48E4-9C09-CAD2956EC62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B0-48E4-9C09-CAD2956EC62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B0-48E4-9C09-CAD2956EC62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B0-48E4-9C09-CAD2956EC62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B0-48E4-9C09-CAD2956EC62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B0-48E4-9C09-CAD2956EC62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B0-48E4-9C09-CAD2956EC62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3B0-48E4-9C09-CAD2956EC62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3B0-48E4-9C09-CAD2956EC62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3B0-48E4-9C09-CAD2956EC62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3B0-48E4-9C09-CAD2956EC6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3B0-48E4-9C09-CAD2956EC6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3B0-48E4-9C09-CAD2956EC62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3B0-48E4-9C09-CAD2956EC62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3B0-48E4-9C09-CAD2956EC62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3B0-48E4-9C09-CAD2956EC622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3B0-48E4-9C09-CAD2956EC622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3B0-48E4-9C09-CAD2956EC62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3B0-48E4-9C09-CAD2956EC62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3B0-48E4-9C09-CAD2956EC622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3B0-48E4-9C09-CAD2956EC62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3B0-48E4-9C09-CAD2956EC62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63B0-48E4-9C09-CAD2956EC62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63B0-48E4-9C09-CAD2956EC622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3B0-48E4-9C09-CAD2956EC62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63B0-48E4-9C09-CAD2956EC622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63B0-48E4-9C09-CAD2956EC62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63B0-48E4-9C09-CAD2956EC62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63B0-48E4-9C09-CAD2956EC622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63B0-48E4-9C09-CAD2956EC622}"/>
              </c:ext>
            </c:extLst>
          </c:dPt>
          <c:cat>
            <c:multiLvlStrRef>
              <c:f>'16-17 Imports exports by sector'!$C$10:$AQ$11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Imports exports by sector'!$C$12:$AQ$12</c:f>
              <c:numCache>
                <c:formatCode>_ * #\ ##0_ ;_ * \-#\ ##0_ ;_ * "-"??_ ;_ @_ </c:formatCode>
                <c:ptCount val="41"/>
                <c:pt idx="0">
                  <c:v>6.6402421665695996</c:v>
                </c:pt>
                <c:pt idx="1">
                  <c:v>8.9098013804527874</c:v>
                </c:pt>
                <c:pt idx="2">
                  <c:v>10.817954913294797</c:v>
                </c:pt>
                <c:pt idx="3">
                  <c:v>12.33392226620485</c:v>
                </c:pt>
                <c:pt idx="4">
                  <c:v>14.122130307262569</c:v>
                </c:pt>
                <c:pt idx="5">
                  <c:v>15.31331364444444</c:v>
                </c:pt>
                <c:pt idx="6">
                  <c:v>17.899476845637583</c:v>
                </c:pt>
                <c:pt idx="7">
                  <c:v>15.568322448979591</c:v>
                </c:pt>
                <c:pt idx="8">
                  <c:v>14.17417240853659</c:v>
                </c:pt>
                <c:pt idx="9">
                  <c:v>15.546264165446559</c:v>
                </c:pt>
                <c:pt idx="10">
                  <c:v>15.031160937499999</c:v>
                </c:pt>
                <c:pt idx="11">
                  <c:v>13.783920081273278</c:v>
                </c:pt>
                <c:pt idx="12">
                  <c:v>14.524100000000001</c:v>
                </c:pt>
                <c:pt idx="14">
                  <c:v>58.736399708794416</c:v>
                </c:pt>
                <c:pt idx="15">
                  <c:v>73.42366554389838</c:v>
                </c:pt>
                <c:pt idx="16">
                  <c:v>80.935702890173403</c:v>
                </c:pt>
                <c:pt idx="17">
                  <c:v>92.394072191984179</c:v>
                </c:pt>
                <c:pt idx="18">
                  <c:v>95.2857890595903</c:v>
                </c:pt>
                <c:pt idx="19">
                  <c:v>63.186510444444437</c:v>
                </c:pt>
                <c:pt idx="20">
                  <c:v>59.652921560402675</c:v>
                </c:pt>
                <c:pt idx="21">
                  <c:v>52.470037414965986</c:v>
                </c:pt>
                <c:pt idx="22">
                  <c:v>85.288305487804877</c:v>
                </c:pt>
                <c:pt idx="23">
                  <c:v>59.918215556368956</c:v>
                </c:pt>
                <c:pt idx="24">
                  <c:v>48.737366406249997</c:v>
                </c:pt>
                <c:pt idx="25">
                  <c:v>76.671602133423619</c:v>
                </c:pt>
                <c:pt idx="26">
                  <c:v>126.1377</c:v>
                </c:pt>
                <c:pt idx="28">
                  <c:v>217.30748940011648</c:v>
                </c:pt>
                <c:pt idx="29">
                  <c:v>251.88475610160128</c:v>
                </c:pt>
                <c:pt idx="30">
                  <c:v>266.23615491329468</c:v>
                </c:pt>
                <c:pt idx="31">
                  <c:v>316.07014809500254</c:v>
                </c:pt>
                <c:pt idx="32">
                  <c:v>304.18693654562378</c:v>
                </c:pt>
                <c:pt idx="33">
                  <c:v>324.06937933333325</c:v>
                </c:pt>
                <c:pt idx="34">
                  <c:v>297.77468976510062</c:v>
                </c:pt>
                <c:pt idx="35">
                  <c:v>286.74898027210878</c:v>
                </c:pt>
                <c:pt idx="36">
                  <c:v>308.55187427591466</c:v>
                </c:pt>
                <c:pt idx="37">
                  <c:v>316.92849666910689</c:v>
                </c:pt>
                <c:pt idx="38">
                  <c:v>250.63208906249994</c:v>
                </c:pt>
                <c:pt idx="39">
                  <c:v>295.97092858110386</c:v>
                </c:pt>
                <c:pt idx="40">
                  <c:v>351.58009999999996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63B0-48E4-9C09-CAD2956EC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constant (2022) rand</a:t>
                </a:r>
                <a:endParaRPr lang="en-ZA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Quarterly GDP in R trns'!$C$4</c:f>
              <c:strCache>
                <c:ptCount val="1"/>
                <c:pt idx="0">
                  <c:v>GDP  in constant (2022) R trns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3E-479F-BA76-65BEB08D669B}"/>
              </c:ext>
            </c:extLst>
          </c:dPt>
          <c:dPt>
            <c:idx val="4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3E-479F-BA76-65BEB08D669B}"/>
              </c:ext>
            </c:extLst>
          </c:dPt>
          <c:dPt>
            <c:idx val="4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3E-479F-BA76-65BEB08D669B}"/>
              </c:ext>
            </c:extLst>
          </c:dPt>
          <c:dPt>
            <c:idx val="4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3E-479F-BA76-65BEB08D669B}"/>
              </c:ext>
            </c:extLst>
          </c:dPt>
          <c:dPt>
            <c:idx val="4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3E-479F-BA76-65BEB08D669B}"/>
              </c:ext>
            </c:extLst>
          </c:dPt>
          <c:dPt>
            <c:idx val="4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93E-479F-BA76-65BEB08D669B}"/>
              </c:ext>
            </c:extLst>
          </c:dPt>
          <c:dPt>
            <c:idx val="4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3E-479F-BA76-65BEB08D669B}"/>
              </c:ext>
            </c:extLst>
          </c:dPt>
          <c:dPt>
            <c:idx val="4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3E-479F-BA76-65BEB08D669B}"/>
              </c:ext>
            </c:extLst>
          </c:dPt>
          <c:dPt>
            <c:idx val="4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93E-479F-BA76-65BEB08D669B}"/>
              </c:ext>
            </c:extLst>
          </c:dPt>
          <c:dPt>
            <c:idx val="5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93E-479F-BA76-65BEB08D669B}"/>
              </c:ext>
            </c:extLst>
          </c:dPt>
          <c:cat>
            <c:multiLvlStrRef>
              <c:f>'2. Quarterly GDP in R trns'!$A$5:$B$55</c:f>
              <c:multiLvlStrCache>
                <c:ptCount val="5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'2. Quarterly GDP in R trns'!$C$5:$C$55</c:f>
              <c:numCache>
                <c:formatCode>_(* #,##0.00_);_(* \(#,##0.00\);_(* "-"??_);_(@_)</c:formatCode>
                <c:ptCount val="51"/>
                <c:pt idx="0">
                  <c:v>5.6932422921292076</c:v>
                </c:pt>
                <c:pt idx="1">
                  <c:v>5.7410320499287</c:v>
                </c:pt>
                <c:pt idx="2">
                  <c:v>5.7921413758079163</c:v>
                </c:pt>
                <c:pt idx="3">
                  <c:v>5.8460535471211799</c:v>
                </c:pt>
                <c:pt idx="4">
                  <c:v>5.9036255813793161</c:v>
                </c:pt>
                <c:pt idx="5">
                  <c:v>5.9366664920112395</c:v>
                </c:pt>
                <c:pt idx="6">
                  <c:v>5.9612307032259313</c:v>
                </c:pt>
                <c:pt idx="7">
                  <c:v>6.002010661961025</c:v>
                </c:pt>
                <c:pt idx="8">
                  <c:v>6.0360326544695404</c:v>
                </c:pt>
                <c:pt idx="9">
                  <c:v>6.0864174423605908</c:v>
                </c:pt>
                <c:pt idx="10">
                  <c:v>6.1111622849983869</c:v>
                </c:pt>
                <c:pt idx="11">
                  <c:v>6.1403090336353792</c:v>
                </c:pt>
                <c:pt idx="12">
                  <c:v>6.1879593493108436</c:v>
                </c:pt>
                <c:pt idx="13">
                  <c:v>6.2329692403750538</c:v>
                </c:pt>
                <c:pt idx="14">
                  <c:v>6.2625421611450616</c:v>
                </c:pt>
                <c:pt idx="15">
                  <c:v>6.296256683944506</c:v>
                </c:pt>
                <c:pt idx="16">
                  <c:v>6.2875719454027106</c:v>
                </c:pt>
                <c:pt idx="17">
                  <c:v>6.3123868917927073</c:v>
                </c:pt>
                <c:pt idx="18">
                  <c:v>6.3427229137565648</c:v>
                </c:pt>
                <c:pt idx="19">
                  <c:v>6.3902156777427255</c:v>
                </c:pt>
                <c:pt idx="20">
                  <c:v>6.4363755401431249</c:v>
                </c:pt>
                <c:pt idx="21">
                  <c:v>6.3820356267390341</c:v>
                </c:pt>
                <c:pt idx="22">
                  <c:v>6.4107818475136185</c:v>
                </c:pt>
                <c:pt idx="23">
                  <c:v>6.4385704189721435</c:v>
                </c:pt>
                <c:pt idx="24">
                  <c:v>6.4539498946157909</c:v>
                </c:pt>
                <c:pt idx="25">
                  <c:v>6.4601594884462878</c:v>
                </c:pt>
                <c:pt idx="26">
                  <c:v>6.4593724406563746</c:v>
                </c:pt>
                <c:pt idx="27">
                  <c:v>6.464857323921164</c:v>
                </c:pt>
                <c:pt idx="28">
                  <c:v>6.4953795768900333</c:v>
                </c:pt>
                <c:pt idx="29">
                  <c:v>6.5307990706991745</c:v>
                </c:pt>
                <c:pt idx="30">
                  <c:v>6.542808947613648</c:v>
                </c:pt>
                <c:pt idx="31">
                  <c:v>6.5685458128237588</c:v>
                </c:pt>
                <c:pt idx="32">
                  <c:v>6.5961113168385817</c:v>
                </c:pt>
                <c:pt idx="33">
                  <c:v>6.5823128430635451</c:v>
                </c:pt>
                <c:pt idx="34">
                  <c:v>6.6667449432056332</c:v>
                </c:pt>
                <c:pt idx="35">
                  <c:v>6.6902636572283436</c:v>
                </c:pt>
                <c:pt idx="36">
                  <c:v>6.6296541381951872</c:v>
                </c:pt>
                <c:pt idx="37">
                  <c:v>6.6567219505578716</c:v>
                </c:pt>
                <c:pt idx="38">
                  <c:v>6.6659418992484696</c:v>
                </c:pt>
                <c:pt idx="39">
                  <c:v>6.6636374013384145</c:v>
                </c:pt>
                <c:pt idx="40">
                  <c:v>6.663683758831227</c:v>
                </c:pt>
                <c:pt idx="41">
                  <c:v>5.5245814375505438</c:v>
                </c:pt>
                <c:pt idx="42">
                  <c:v>6.2850382684490258</c:v>
                </c:pt>
                <c:pt idx="43">
                  <c:v>6.4545426330320499</c:v>
                </c:pt>
                <c:pt idx="44">
                  <c:v>6.507658633499827</c:v>
                </c:pt>
                <c:pt idx="45">
                  <c:v>6.5979792401111776</c:v>
                </c:pt>
                <c:pt idx="46">
                  <c:v>6.4791049937657865</c:v>
                </c:pt>
                <c:pt idx="47">
                  <c:v>6.5678300875980797</c:v>
                </c:pt>
                <c:pt idx="48">
                  <c:v>6.682315525722534</c:v>
                </c:pt>
                <c:pt idx="49">
                  <c:v>6.6329546409612234</c:v>
                </c:pt>
                <c:pt idx="50">
                  <c:v>6.7404606014738269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93E-479F-BA76-65BEB08D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U.S. dollars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'16-17 Imports exports by sector'!$B$16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36-4021-BC6F-BBBD9D91C40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36-4021-BC6F-BBBD9D91C40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36-4021-BC6F-BBBD9D91C40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36-4021-BC6F-BBBD9D91C40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36-4021-BC6F-BBBD9D91C40A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36-4021-BC6F-BBBD9D91C40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36-4021-BC6F-BBBD9D91C40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36-4021-BC6F-BBBD9D91C40A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36-4021-BC6F-BBBD9D91C40A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36-4021-BC6F-BBBD9D91C40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36-4021-BC6F-BBBD9D91C40A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36-4021-BC6F-BBBD9D91C40A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36-4021-BC6F-BBBD9D91C40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36-4021-BC6F-BBBD9D91C40A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36-4021-BC6F-BBBD9D91C40A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36-4021-BC6F-BBBD9D91C40A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36-4021-BC6F-BBBD9D91C40A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36-4021-BC6F-BBBD9D91C40A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36-4021-BC6F-BBBD9D91C40A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36-4021-BC6F-BBBD9D91C40A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36-4021-BC6F-BBBD9D91C40A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36-4021-BC6F-BBBD9D91C40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2C36-4021-BC6F-BBBD9D91C40A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2C36-4021-BC6F-BBBD9D91C40A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2C36-4021-BC6F-BBBD9D91C40A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2C36-4021-BC6F-BBBD9D91C40A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2C36-4021-BC6F-BBBD9D91C40A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2C36-4021-BC6F-BBBD9D91C40A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2C36-4021-BC6F-BBBD9D91C40A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2C36-4021-BC6F-BBBD9D91C40A}"/>
              </c:ext>
            </c:extLst>
          </c:dPt>
          <c:cat>
            <c:multiLvlStrRef>
              <c:f>'16-17 Imports exports by sector'!$C$14:$AQ$15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'16-17 Imports exports by sector'!$C$16:$AQ$16</c:f>
              <c:numCache>
                <c:formatCode>_ * #\ ##0_ ;_ * \-#\ ##0_ ;_ * "-"??_ ;_ @_ </c:formatCode>
                <c:ptCount val="41"/>
                <c:pt idx="0">
                  <c:v>0.50251514257203966</c:v>
                </c:pt>
                <c:pt idx="1">
                  <c:v>0.71258657322885421</c:v>
                </c:pt>
                <c:pt idx="2">
                  <c:v>0.78332053469094098</c:v>
                </c:pt>
                <c:pt idx="3">
                  <c:v>0.78529327121429904</c:v>
                </c:pt>
                <c:pt idx="4">
                  <c:v>0.88439071394440838</c:v>
                </c:pt>
                <c:pt idx="5">
                  <c:v>0.83107327604905368</c:v>
                </c:pt>
                <c:pt idx="6">
                  <c:v>0.95615312261833796</c:v>
                </c:pt>
                <c:pt idx="7">
                  <c:v>0.9296071072222053</c:v>
                </c:pt>
                <c:pt idx="8">
                  <c:v>0.8352774728253235</c:v>
                </c:pt>
                <c:pt idx="9">
                  <c:v>0.90867354487570473</c:v>
                </c:pt>
                <c:pt idx="10">
                  <c:v>0.78698884730424201</c:v>
                </c:pt>
                <c:pt idx="11">
                  <c:v>0.8756914008360156</c:v>
                </c:pt>
                <c:pt idx="12">
                  <c:v>0.85234757448120546</c:v>
                </c:pt>
                <c:pt idx="14">
                  <c:v>4.4384109445411672</c:v>
                </c:pt>
                <c:pt idx="15">
                  <c:v>5.885012673371306</c:v>
                </c:pt>
                <c:pt idx="16">
                  <c:v>5.8598628319969173</c:v>
                </c:pt>
                <c:pt idx="17">
                  <c:v>5.8767005556176022</c:v>
                </c:pt>
                <c:pt idx="18">
                  <c:v>5.9822113237166619</c:v>
                </c:pt>
                <c:pt idx="19">
                  <c:v>3.4574672134839868</c:v>
                </c:pt>
                <c:pt idx="20">
                  <c:v>3.1896081756238694</c:v>
                </c:pt>
                <c:pt idx="21">
                  <c:v>3.1309941686606746</c:v>
                </c:pt>
                <c:pt idx="22">
                  <c:v>4.9951482154071858</c:v>
                </c:pt>
                <c:pt idx="23">
                  <c:v>3.5203434520035546</c:v>
                </c:pt>
                <c:pt idx="24">
                  <c:v>2.5545476278155896</c:v>
                </c:pt>
                <c:pt idx="25">
                  <c:v>4.8718341510893621</c:v>
                </c:pt>
                <c:pt idx="26">
                  <c:v>7.4015676037367326</c:v>
                </c:pt>
                <c:pt idx="28">
                  <c:v>16.441842301920186</c:v>
                </c:pt>
                <c:pt idx="29">
                  <c:v>20.14011046240924</c:v>
                </c:pt>
                <c:pt idx="30">
                  <c:v>19.279397299271306</c:v>
                </c:pt>
                <c:pt idx="31">
                  <c:v>20.11247101507427</c:v>
                </c:pt>
                <c:pt idx="32">
                  <c:v>19.106664322033797</c:v>
                </c:pt>
                <c:pt idx="33">
                  <c:v>17.676039932076726</c:v>
                </c:pt>
                <c:pt idx="34">
                  <c:v>15.888030915408885</c:v>
                </c:pt>
                <c:pt idx="35">
                  <c:v>17.114587745309766</c:v>
                </c:pt>
                <c:pt idx="36">
                  <c:v>18.086777588460095</c:v>
                </c:pt>
                <c:pt idx="37">
                  <c:v>18.578145798975065</c:v>
                </c:pt>
                <c:pt idx="38">
                  <c:v>13.134791633368092</c:v>
                </c:pt>
                <c:pt idx="39">
                  <c:v>18.788106608438149</c:v>
                </c:pt>
                <c:pt idx="40">
                  <c:v>20.646810850269187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C36-4021-BC6F-BBBD9D91C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U.S. dollars</a:t>
                </a:r>
                <a:endParaRPr lang="en-ZA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'18. Public &amp; private investment'!$A$6</c:f>
              <c:strCache>
                <c:ptCount val="1"/>
                <c:pt idx="0">
                  <c:v>General 
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Public &amp; private investment'!$B$4:$N$5</c:f>
              <c:multiLvlStrCache>
                <c:ptCount val="13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'18. Public &amp; private investment'!$B$6:$N$6</c:f>
              <c:numCache>
                <c:formatCode>#,##0</c:formatCode>
                <c:ptCount val="13"/>
                <c:pt idx="0">
                  <c:v>173.74623363019288</c:v>
                </c:pt>
                <c:pt idx="1">
                  <c:v>167.72851380374183</c:v>
                </c:pt>
                <c:pt idx="2">
                  <c:v>161.66123057988094</c:v>
                </c:pt>
                <c:pt idx="3">
                  <c:v>166.01474078184796</c:v>
                </c:pt>
                <c:pt idx="4">
                  <c:v>172.96682593522638</c:v>
                </c:pt>
                <c:pt idx="5">
                  <c:v>181.04332985577085</c:v>
                </c:pt>
                <c:pt idx="6">
                  <c:v>177.1320460403746</c:v>
                </c:pt>
                <c:pt idx="7">
                  <c:v>169.57941221224766</c:v>
                </c:pt>
                <c:pt idx="8">
                  <c:v>161.22723815993302</c:v>
                </c:pt>
                <c:pt idx="9">
                  <c:v>157.045374524366</c:v>
                </c:pt>
                <c:pt idx="10">
                  <c:v>163.28784847821845</c:v>
                </c:pt>
                <c:pt idx="11">
                  <c:v>162.00581610580178</c:v>
                </c:pt>
                <c:pt idx="12">
                  <c:v>168.33670965579245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8-427A-BAC1-CCCBC5EEBF91}"/>
            </c:ext>
          </c:extLst>
        </c:ser>
        <c:ser>
          <c:idx val="1"/>
          <c:order val="1"/>
          <c:tx>
            <c:strRef>
              <c:f>'18. Public &amp; private investment'!$A$7</c:f>
              <c:strCache>
                <c:ptCount val="1"/>
                <c:pt idx="0">
                  <c:v>Public 
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Public &amp; private investment'!$B$4:$N$5</c:f>
              <c:multiLvlStrCache>
                <c:ptCount val="13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'18. Public &amp; private investment'!$B$7:$N$7</c:f>
              <c:numCache>
                <c:formatCode>#,##0</c:formatCode>
                <c:ptCount val="13"/>
                <c:pt idx="0">
                  <c:v>122.10490493185858</c:v>
                </c:pt>
                <c:pt idx="1">
                  <c:v>113.39467681373158</c:v>
                </c:pt>
                <c:pt idx="2">
                  <c:v>106.76936700332287</c:v>
                </c:pt>
                <c:pt idx="3">
                  <c:v>79.093457894462318</c:v>
                </c:pt>
                <c:pt idx="4">
                  <c:v>87.528487624041233</c:v>
                </c:pt>
                <c:pt idx="5">
                  <c:v>91.054008142080946</c:v>
                </c:pt>
                <c:pt idx="6">
                  <c:v>95.260761085170486</c:v>
                </c:pt>
                <c:pt idx="7">
                  <c:v>96.540616025840251</c:v>
                </c:pt>
                <c:pt idx="8">
                  <c:v>96.541868935217337</c:v>
                </c:pt>
                <c:pt idx="9">
                  <c:v>96.666284325664165</c:v>
                </c:pt>
                <c:pt idx="10">
                  <c:v>96.117401656890934</c:v>
                </c:pt>
                <c:pt idx="11">
                  <c:v>96.807002999661051</c:v>
                </c:pt>
                <c:pt idx="12">
                  <c:v>99.907920922555562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8-427A-BAC1-CCCBC5EEBF91}"/>
            </c:ext>
          </c:extLst>
        </c:ser>
        <c:ser>
          <c:idx val="2"/>
          <c:order val="2"/>
          <c:tx>
            <c:strRef>
              <c:f>'18. Public &amp; private investment'!$A$8</c:f>
              <c:strCache>
                <c:ptCount val="1"/>
                <c:pt idx="0">
                  <c:v>Private 
business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Public &amp; private investment'!$B$4:$N$5</c:f>
              <c:multiLvlStrCache>
                <c:ptCount val="13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</c:lvl>
              </c:multiLvlStrCache>
            </c:multiLvlStrRef>
          </c:cat>
          <c:val>
            <c:numRef>
              <c:f>'18. Public &amp; private investment'!$B$8:$N$8</c:f>
              <c:numCache>
                <c:formatCode>#,##0</c:formatCode>
                <c:ptCount val="13"/>
                <c:pt idx="0">
                  <c:v>773.54049985449615</c:v>
                </c:pt>
                <c:pt idx="1">
                  <c:v>747.72783436686359</c:v>
                </c:pt>
                <c:pt idx="2">
                  <c:v>729.9423660274083</c:v>
                </c:pt>
                <c:pt idx="3">
                  <c:v>532.52374830051053</c:v>
                </c:pt>
                <c:pt idx="4">
                  <c:v>626.72330110786322</c:v>
                </c:pt>
                <c:pt idx="5">
                  <c:v>661.8287909252366</c:v>
                </c:pt>
                <c:pt idx="6">
                  <c:v>632.16218180428007</c:v>
                </c:pt>
                <c:pt idx="7">
                  <c:v>636.01761789920863</c:v>
                </c:pt>
                <c:pt idx="8">
                  <c:v>634.17497727321017</c:v>
                </c:pt>
                <c:pt idx="9">
                  <c:v>652.15421494339057</c:v>
                </c:pt>
                <c:pt idx="10">
                  <c:v>677.4606212696383</c:v>
                </c:pt>
                <c:pt idx="11">
                  <c:v>681.89319151300617</c:v>
                </c:pt>
                <c:pt idx="12">
                  <c:v>675.34228342438576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B8-427A-BAC1-CCCBC5EEBF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'19. Investment rate'!$C$7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'19. Investment rate'!$A$8:$B$58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'19. Investment rate'!$C$8:$C$58</c:f>
              <c:numCache>
                <c:formatCode>_-* #\ ##0_-;\-* #\ ##0_-;_-* "-"??_-;_-@_-</c:formatCode>
                <c:ptCount val="51"/>
                <c:pt idx="0">
                  <c:v>178.3631082578581</c:v>
                </c:pt>
                <c:pt idx="1">
                  <c:v>172.60906758400117</c:v>
                </c:pt>
                <c:pt idx="2">
                  <c:v>169.98394831814849</c:v>
                </c:pt>
                <c:pt idx="3">
                  <c:v>192.8259518877162</c:v>
                </c:pt>
                <c:pt idx="4">
                  <c:v>231.08714005942889</c:v>
                </c:pt>
                <c:pt idx="5">
                  <c:v>190.54033299944899</c:v>
                </c:pt>
                <c:pt idx="6">
                  <c:v>185.41859377601884</c:v>
                </c:pt>
                <c:pt idx="7">
                  <c:v>190.28478796641099</c:v>
                </c:pt>
                <c:pt idx="8">
                  <c:v>190.74885326035701</c:v>
                </c:pt>
                <c:pt idx="9">
                  <c:v>176.74478646846981</c:v>
                </c:pt>
                <c:pt idx="10">
                  <c:v>189.61256021342246</c:v>
                </c:pt>
                <c:pt idx="11">
                  <c:v>205.132633856263</c:v>
                </c:pt>
                <c:pt idx="12">
                  <c:v>197.71030623314158</c:v>
                </c:pt>
                <c:pt idx="13">
                  <c:v>192.75844021792852</c:v>
                </c:pt>
                <c:pt idx="14">
                  <c:v>187.76160045260335</c:v>
                </c:pt>
                <c:pt idx="15">
                  <c:v>193.01110057703642</c:v>
                </c:pt>
                <c:pt idx="16">
                  <c:v>200.60355194269843</c:v>
                </c:pt>
                <c:pt idx="17">
                  <c:v>204.62336554059112</c:v>
                </c:pt>
                <c:pt idx="18">
                  <c:v>203.56755138044352</c:v>
                </c:pt>
                <c:pt idx="19">
                  <c:v>200.41694027339577</c:v>
                </c:pt>
                <c:pt idx="20">
                  <c:v>203.54240609596786</c:v>
                </c:pt>
                <c:pt idx="21">
                  <c:v>211.44473901100281</c:v>
                </c:pt>
                <c:pt idx="22">
                  <c:v>228.23936176183051</c:v>
                </c:pt>
                <c:pt idx="23">
                  <c:v>242.67646200162264</c:v>
                </c:pt>
                <c:pt idx="24">
                  <c:v>243.17694317132541</c:v>
                </c:pt>
                <c:pt idx="25">
                  <c:v>238.28122591110983</c:v>
                </c:pt>
                <c:pt idx="26">
                  <c:v>216.23668863878493</c:v>
                </c:pt>
                <c:pt idx="27">
                  <c:v>205.78878025390532</c:v>
                </c:pt>
                <c:pt idx="28">
                  <c:v>203.98562504147154</c:v>
                </c:pt>
                <c:pt idx="29">
                  <c:v>202.48149443671298</c:v>
                </c:pt>
                <c:pt idx="30">
                  <c:v>211.4910112798845</c:v>
                </c:pt>
                <c:pt idx="31">
                  <c:v>195.17085017928147</c:v>
                </c:pt>
                <c:pt idx="32">
                  <c:v>192.13893924862495</c:v>
                </c:pt>
                <c:pt idx="33">
                  <c:v>190.11505175816558</c:v>
                </c:pt>
                <c:pt idx="34">
                  <c:v>193.22911268121828</c:v>
                </c:pt>
                <c:pt idx="35">
                  <c:v>190.37519634637806</c:v>
                </c:pt>
                <c:pt idx="36">
                  <c:v>189.71431177763228</c:v>
                </c:pt>
                <c:pt idx="37">
                  <c:v>183.04448997862247</c:v>
                </c:pt>
                <c:pt idx="38">
                  <c:v>173.74623363019288</c:v>
                </c:pt>
                <c:pt idx="39">
                  <c:v>167.72851380374183</c:v>
                </c:pt>
                <c:pt idx="40">
                  <c:v>161.66123057988094</c:v>
                </c:pt>
                <c:pt idx="41">
                  <c:v>166.01474078184796</c:v>
                </c:pt>
                <c:pt idx="42">
                  <c:v>172.96682593522638</c:v>
                </c:pt>
                <c:pt idx="43">
                  <c:v>181.04332985577085</c:v>
                </c:pt>
                <c:pt idx="44">
                  <c:v>177.1320460403746</c:v>
                </c:pt>
                <c:pt idx="45">
                  <c:v>169.57941221224766</c:v>
                </c:pt>
                <c:pt idx="46">
                  <c:v>161.22723815993302</c:v>
                </c:pt>
                <c:pt idx="47">
                  <c:v>157.045374524366</c:v>
                </c:pt>
                <c:pt idx="48">
                  <c:v>163.28784847821845</c:v>
                </c:pt>
                <c:pt idx="49">
                  <c:v>162.00581610580178</c:v>
                </c:pt>
                <c:pt idx="50">
                  <c:v>168.33670965579245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2-4C13-8EC1-47E1F6CC7DC6}"/>
            </c:ext>
          </c:extLst>
        </c:ser>
        <c:ser>
          <c:idx val="1"/>
          <c:order val="1"/>
          <c:tx>
            <c:strRef>
              <c:f>'19. Investment rate'!$D$7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'19. Investment rate'!$A$8:$B$58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'19. Investment rate'!$D$8:$D$58</c:f>
              <c:numCache>
                <c:formatCode>_-* #\ ##0_-;\-* #\ ##0_-;_-* "-"??_-;_-@_-</c:formatCode>
                <c:ptCount val="51"/>
                <c:pt idx="0">
                  <c:v>169.3255006627071</c:v>
                </c:pt>
                <c:pt idx="1">
                  <c:v>161.41543515242475</c:v>
                </c:pt>
                <c:pt idx="2">
                  <c:v>158.98150661881229</c:v>
                </c:pt>
                <c:pt idx="3">
                  <c:v>161.46455367275956</c:v>
                </c:pt>
                <c:pt idx="4">
                  <c:v>163.92365732707648</c:v>
                </c:pt>
                <c:pt idx="5">
                  <c:v>174.22984369576827</c:v>
                </c:pt>
                <c:pt idx="6">
                  <c:v>184.28088955051777</c:v>
                </c:pt>
                <c:pt idx="7">
                  <c:v>177.62844011564832</c:v>
                </c:pt>
                <c:pt idx="8">
                  <c:v>168.88532248914709</c:v>
                </c:pt>
                <c:pt idx="9">
                  <c:v>173.66505525625618</c:v>
                </c:pt>
                <c:pt idx="10">
                  <c:v>177.09338694791796</c:v>
                </c:pt>
                <c:pt idx="11">
                  <c:v>182.66388006829698</c:v>
                </c:pt>
                <c:pt idx="12">
                  <c:v>191.63846749689873</c:v>
                </c:pt>
                <c:pt idx="13">
                  <c:v>201.51102636683675</c:v>
                </c:pt>
                <c:pt idx="14">
                  <c:v>202.50981321090165</c:v>
                </c:pt>
                <c:pt idx="15">
                  <c:v>208.13414735126966</c:v>
                </c:pt>
                <c:pt idx="16">
                  <c:v>189.68564122536924</c:v>
                </c:pt>
                <c:pt idx="17">
                  <c:v>176.97911918423901</c:v>
                </c:pt>
                <c:pt idx="18">
                  <c:v>178.30656705573293</c:v>
                </c:pt>
                <c:pt idx="19">
                  <c:v>189.40998946995728</c:v>
                </c:pt>
                <c:pt idx="20">
                  <c:v>196.09803062678893</c:v>
                </c:pt>
                <c:pt idx="21">
                  <c:v>193.46241477644645</c:v>
                </c:pt>
                <c:pt idx="22">
                  <c:v>196.54022551381192</c:v>
                </c:pt>
                <c:pt idx="23">
                  <c:v>186.48013792737748</c:v>
                </c:pt>
                <c:pt idx="24">
                  <c:v>178.86385185741503</c:v>
                </c:pt>
                <c:pt idx="25">
                  <c:v>176.47031323837584</c:v>
                </c:pt>
                <c:pt idx="26">
                  <c:v>168.85133025166547</c:v>
                </c:pt>
                <c:pt idx="27">
                  <c:v>169.30071836374412</c:v>
                </c:pt>
                <c:pt idx="28">
                  <c:v>166.43595476389021</c:v>
                </c:pt>
                <c:pt idx="29">
                  <c:v>160.07670797227013</c:v>
                </c:pt>
                <c:pt idx="30">
                  <c:v>153.83647286832067</c:v>
                </c:pt>
                <c:pt idx="31">
                  <c:v>153.67095321474017</c:v>
                </c:pt>
                <c:pt idx="32">
                  <c:v>146.01958893858395</c:v>
                </c:pt>
                <c:pt idx="33">
                  <c:v>141.21622895617864</c:v>
                </c:pt>
                <c:pt idx="34">
                  <c:v>135.56836730846675</c:v>
                </c:pt>
                <c:pt idx="35">
                  <c:v>128.62713330345855</c:v>
                </c:pt>
                <c:pt idx="36">
                  <c:v>125.29056151330272</c:v>
                </c:pt>
                <c:pt idx="37">
                  <c:v>122.54515905664204</c:v>
                </c:pt>
                <c:pt idx="38">
                  <c:v>122.10490493185858</c:v>
                </c:pt>
                <c:pt idx="39">
                  <c:v>113.39467681373158</c:v>
                </c:pt>
                <c:pt idx="40">
                  <c:v>106.76936700332287</c:v>
                </c:pt>
                <c:pt idx="41">
                  <c:v>79.093457894462318</c:v>
                </c:pt>
                <c:pt idx="42">
                  <c:v>87.528487624041233</c:v>
                </c:pt>
                <c:pt idx="43">
                  <c:v>91.054008142080946</c:v>
                </c:pt>
                <c:pt idx="44">
                  <c:v>95.260761085170486</c:v>
                </c:pt>
                <c:pt idx="45">
                  <c:v>96.540616025840251</c:v>
                </c:pt>
                <c:pt idx="46">
                  <c:v>96.541868935217337</c:v>
                </c:pt>
                <c:pt idx="47">
                  <c:v>96.666284325664165</c:v>
                </c:pt>
                <c:pt idx="48">
                  <c:v>96.117401656890934</c:v>
                </c:pt>
                <c:pt idx="49">
                  <c:v>96.807002999661051</c:v>
                </c:pt>
                <c:pt idx="50">
                  <c:v>99.907920922555562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2-4C13-8EC1-47E1F6CC7DC6}"/>
            </c:ext>
          </c:extLst>
        </c:ser>
        <c:ser>
          <c:idx val="2"/>
          <c:order val="2"/>
          <c:tx>
            <c:strRef>
              <c:f>'19. Investment rate'!$E$7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'19. Investment rate'!$A$8:$B$58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'19. Investment rate'!$E$8:$E$58</c:f>
              <c:numCache>
                <c:formatCode>_-* #\ ##0_-;\-* #\ ##0_-;_-* "-"??_-;_-@_-</c:formatCode>
                <c:ptCount val="51"/>
                <c:pt idx="0">
                  <c:v>642.23198540419799</c:v>
                </c:pt>
                <c:pt idx="1">
                  <c:v>627.40909808705135</c:v>
                </c:pt>
                <c:pt idx="2">
                  <c:v>657.47763044819203</c:v>
                </c:pt>
                <c:pt idx="3">
                  <c:v>665.10524526443078</c:v>
                </c:pt>
                <c:pt idx="4">
                  <c:v>662.95257121268639</c:v>
                </c:pt>
                <c:pt idx="5">
                  <c:v>658.23188266936836</c:v>
                </c:pt>
                <c:pt idx="6">
                  <c:v>700.23746803897518</c:v>
                </c:pt>
                <c:pt idx="7">
                  <c:v>709.23009338384406</c:v>
                </c:pt>
                <c:pt idx="8">
                  <c:v>692.3922110765759</c:v>
                </c:pt>
                <c:pt idx="9">
                  <c:v>730.6314833826641</c:v>
                </c:pt>
                <c:pt idx="10">
                  <c:v>700.08148193922591</c:v>
                </c:pt>
                <c:pt idx="11">
                  <c:v>714.74852642224675</c:v>
                </c:pt>
                <c:pt idx="12">
                  <c:v>708.53640784844185</c:v>
                </c:pt>
                <c:pt idx="13">
                  <c:v>729.62367502959387</c:v>
                </c:pt>
                <c:pt idx="14">
                  <c:v>758.68895095129892</c:v>
                </c:pt>
                <c:pt idx="15">
                  <c:v>759.13875601575967</c:v>
                </c:pt>
                <c:pt idx="16">
                  <c:v>748.18126224318542</c:v>
                </c:pt>
                <c:pt idx="17">
                  <c:v>719.45190958438081</c:v>
                </c:pt>
                <c:pt idx="18">
                  <c:v>718.30255996599715</c:v>
                </c:pt>
                <c:pt idx="19">
                  <c:v>743.63925797405784</c:v>
                </c:pt>
                <c:pt idx="20">
                  <c:v>728.49229807681593</c:v>
                </c:pt>
                <c:pt idx="21">
                  <c:v>715.96951150426548</c:v>
                </c:pt>
                <c:pt idx="22">
                  <c:v>726.55958875809972</c:v>
                </c:pt>
                <c:pt idx="23">
                  <c:v>703.56017623688854</c:v>
                </c:pt>
                <c:pt idx="24">
                  <c:v>705.23364381003148</c:v>
                </c:pt>
                <c:pt idx="25">
                  <c:v>727.96544721590158</c:v>
                </c:pt>
                <c:pt idx="26">
                  <c:v>689.5174022301552</c:v>
                </c:pt>
                <c:pt idx="27">
                  <c:v>727.71788248531914</c:v>
                </c:pt>
                <c:pt idx="28">
                  <c:v>728.51019646733448</c:v>
                </c:pt>
                <c:pt idx="29">
                  <c:v>707.29655796601719</c:v>
                </c:pt>
                <c:pt idx="30">
                  <c:v>723.04172860464848</c:v>
                </c:pt>
                <c:pt idx="31">
                  <c:v>751.89511757419984</c:v>
                </c:pt>
                <c:pt idx="32">
                  <c:v>757.44517691890292</c:v>
                </c:pt>
                <c:pt idx="33">
                  <c:v>751.93555763665347</c:v>
                </c:pt>
                <c:pt idx="34">
                  <c:v>749.10724223052966</c:v>
                </c:pt>
                <c:pt idx="35">
                  <c:v>726.74702912836199</c:v>
                </c:pt>
                <c:pt idx="36">
                  <c:v>749.22010786306578</c:v>
                </c:pt>
                <c:pt idx="37">
                  <c:v>744.52109245036092</c:v>
                </c:pt>
                <c:pt idx="38">
                  <c:v>773.54049985449615</c:v>
                </c:pt>
                <c:pt idx="39">
                  <c:v>747.72783436686359</c:v>
                </c:pt>
                <c:pt idx="40">
                  <c:v>729.9423660274083</c:v>
                </c:pt>
                <c:pt idx="41">
                  <c:v>532.52374830051053</c:v>
                </c:pt>
                <c:pt idx="42">
                  <c:v>626.72330110786322</c:v>
                </c:pt>
                <c:pt idx="43">
                  <c:v>661.8287909252366</c:v>
                </c:pt>
                <c:pt idx="44">
                  <c:v>632.16218180428007</c:v>
                </c:pt>
                <c:pt idx="45">
                  <c:v>636.01761789920863</c:v>
                </c:pt>
                <c:pt idx="46">
                  <c:v>634.17497727321017</c:v>
                </c:pt>
                <c:pt idx="47">
                  <c:v>652.15421494339057</c:v>
                </c:pt>
                <c:pt idx="48">
                  <c:v>677.4606212696383</c:v>
                </c:pt>
                <c:pt idx="49">
                  <c:v>681.89319151300617</c:v>
                </c:pt>
                <c:pt idx="50">
                  <c:v>675.34228342438576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2-4C13-8EC1-47E1F6CC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'19. Investment rate'!$F$7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4F81BD">
                  <a:lumMod val="5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multiLvlStrRef>
              <c:f>'19. Investment rate'!$A$8:$B$58</c:f>
              <c:multiLvlStrCache>
                <c:ptCount val="5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'19. Investment rate'!$F$8:$F$58</c:f>
              <c:numCache>
                <c:formatCode>0%</c:formatCode>
                <c:ptCount val="51"/>
                <c:pt idx="0">
                  <c:v>0.18223900886368499</c:v>
                </c:pt>
                <c:pt idx="1">
                  <c:v>0.17680398223103785</c:v>
                </c:pt>
                <c:pt idx="2">
                  <c:v>0.17420410150164864</c:v>
                </c:pt>
                <c:pt idx="3">
                  <c:v>0.17571254027470726</c:v>
                </c:pt>
                <c:pt idx="4">
                  <c:v>0.17935167331110666</c:v>
                </c:pt>
                <c:pt idx="5">
                  <c:v>0.17324598072044076</c:v>
                </c:pt>
                <c:pt idx="6">
                  <c:v>0.176439526353947</c:v>
                </c:pt>
                <c:pt idx="7">
                  <c:v>0.17809638236718606</c:v>
                </c:pt>
                <c:pt idx="8">
                  <c:v>0.17602683679543035</c:v>
                </c:pt>
                <c:pt idx="9">
                  <c:v>0.18142419643312116</c:v>
                </c:pt>
                <c:pt idx="10">
                  <c:v>0.17622478897936811</c:v>
                </c:pt>
                <c:pt idx="11">
                  <c:v>0.18075997027388185</c:v>
                </c:pt>
                <c:pt idx="12">
                  <c:v>0.17973190309396461</c:v>
                </c:pt>
                <c:pt idx="13">
                  <c:v>0.18431922594653208</c:v>
                </c:pt>
                <c:pt idx="14">
                  <c:v>0.18897055335506407</c:v>
                </c:pt>
                <c:pt idx="15">
                  <c:v>0.18984282574011441</c:v>
                </c:pt>
                <c:pt idx="16">
                  <c:v>0.18854037810318605</c:v>
                </c:pt>
                <c:pt idx="17">
                  <c:v>0.18089754774481012</c:v>
                </c:pt>
                <c:pt idx="18">
                  <c:v>0.18054045274948882</c:v>
                </c:pt>
                <c:pt idx="19">
                  <c:v>0.1822669603140683</c:v>
                </c:pt>
                <c:pt idx="20">
                  <c:v>0.17823064552980628</c:v>
                </c:pt>
                <c:pt idx="21">
                  <c:v>0.17893660057079597</c:v>
                </c:pt>
                <c:pt idx="22">
                  <c:v>0.1833933809995438</c:v>
                </c:pt>
                <c:pt idx="23">
                  <c:v>0.17975758565082803</c:v>
                </c:pt>
                <c:pt idx="24">
                  <c:v>0.179076253059199</c:v>
                </c:pt>
                <c:pt idx="25">
                  <c:v>0.18085799585478968</c:v>
                </c:pt>
                <c:pt idx="26">
                  <c:v>0.16867778726128621</c:v>
                </c:pt>
                <c:pt idx="27">
                  <c:v>0.16937727463732058</c:v>
                </c:pt>
                <c:pt idx="28">
                  <c:v>0.16599831008290913</c:v>
                </c:pt>
                <c:pt idx="29">
                  <c:v>0.16165539883297073</c:v>
                </c:pt>
                <c:pt idx="30">
                  <c:v>0.16301530635187989</c:v>
                </c:pt>
                <c:pt idx="31">
                  <c:v>0.16527351345279095</c:v>
                </c:pt>
                <c:pt idx="32">
                  <c:v>0.16325729351061083</c:v>
                </c:pt>
                <c:pt idx="33">
                  <c:v>0.15965385750837308</c:v>
                </c:pt>
                <c:pt idx="34">
                  <c:v>0.15896096116484357</c:v>
                </c:pt>
                <c:pt idx="35">
                  <c:v>0.15607162060057089</c:v>
                </c:pt>
                <c:pt idx="36">
                  <c:v>0.1578811939045599</c:v>
                </c:pt>
                <c:pt idx="37">
                  <c:v>0.15430953058756766</c:v>
                </c:pt>
                <c:pt idx="38">
                  <c:v>0.15538409367541728</c:v>
                </c:pt>
                <c:pt idx="39">
                  <c:v>0.14929808664497105</c:v>
                </c:pt>
                <c:pt idx="40">
                  <c:v>0.14264033992492331</c:v>
                </c:pt>
                <c:pt idx="41">
                  <c:v>0.13268398379145538</c:v>
                </c:pt>
                <c:pt idx="42">
                  <c:v>0.13507252273530629</c:v>
                </c:pt>
                <c:pt idx="43">
                  <c:v>0.13858054086586433</c:v>
                </c:pt>
                <c:pt idx="44">
                  <c:v>0.1304084952358901</c:v>
                </c:pt>
                <c:pt idx="45">
                  <c:v>0.12829621950582706</c:v>
                </c:pt>
                <c:pt idx="46">
                  <c:v>0.13046711296421606</c:v>
                </c:pt>
                <c:pt idx="47">
                  <c:v>0.1329777269591545</c:v>
                </c:pt>
                <c:pt idx="48">
                  <c:v>0.13677690404389237</c:v>
                </c:pt>
                <c:pt idx="49">
                  <c:v>0.14038765955227811</c:v>
                </c:pt>
                <c:pt idx="50">
                  <c:v>0.14077247191309397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302-4C13-8EC1-47E1F6CC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87600"/>
        <c:axId val="807174288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807174288"/>
        <c:scaling>
          <c:orientation val="minMax"/>
          <c:max val="0.3000000000000000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87600"/>
        <c:crosses val="max"/>
        <c:crossBetween val="between"/>
      </c:valAx>
      <c:catAx>
        <c:axId val="80718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17428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'20. Return on assets'!$B$4</c:f>
              <c:strCache>
                <c:ptCount val="1"/>
                <c:pt idx="0">
                  <c:v>mining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circle"/>
            <c:size val="5"/>
          </c:marker>
          <c:cat>
            <c:numRef>
              <c:f>'20.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'20. Return on assets'!$B$5:$B$14</c:f>
              <c:numCache>
                <c:formatCode>0.0%</c:formatCode>
                <c:ptCount val="10"/>
                <c:pt idx="0">
                  <c:v>1.408548542032184E-2</c:v>
                </c:pt>
                <c:pt idx="1">
                  <c:v>2.0343846938204783E-2</c:v>
                </c:pt>
                <c:pt idx="2">
                  <c:v>-2.3141481917620287E-2</c:v>
                </c:pt>
                <c:pt idx="3">
                  <c:v>2.2104576730164083E-2</c:v>
                </c:pt>
                <c:pt idx="4">
                  <c:v>-2.0897905513290127E-2</c:v>
                </c:pt>
                <c:pt idx="5">
                  <c:v>-1.39073998956945E-2</c:v>
                </c:pt>
                <c:pt idx="6">
                  <c:v>4.482056201683185E-2</c:v>
                </c:pt>
                <c:pt idx="7">
                  <c:v>4.1530481032210805E-2</c:v>
                </c:pt>
                <c:pt idx="8">
                  <c:v>0.17719889440006059</c:v>
                </c:pt>
                <c:pt idx="9">
                  <c:v>0.13900551719351817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7F-4CDD-B567-B0D7F0102688}"/>
            </c:ext>
          </c:extLst>
        </c:ser>
        <c:ser>
          <c:idx val="3"/>
          <c:order val="1"/>
          <c:tx>
            <c:strRef>
              <c:f>'20. Return on assets'!$C$4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'20. Return on assets'!$C$5:$C$14</c:f>
              <c:numCache>
                <c:formatCode>0.0%</c:formatCode>
                <c:ptCount val="10"/>
                <c:pt idx="0">
                  <c:v>8.9338591738768305E-2</c:v>
                </c:pt>
                <c:pt idx="1">
                  <c:v>7.9227718649844125E-2</c:v>
                </c:pt>
                <c:pt idx="2">
                  <c:v>0.10210479279679754</c:v>
                </c:pt>
                <c:pt idx="3">
                  <c:v>8.671178179321587E-2</c:v>
                </c:pt>
                <c:pt idx="4">
                  <c:v>9.8603724253637601E-2</c:v>
                </c:pt>
                <c:pt idx="5">
                  <c:v>5.9351503661604861E-2</c:v>
                </c:pt>
                <c:pt idx="6">
                  <c:v>6.5055871776765237E-2</c:v>
                </c:pt>
                <c:pt idx="7">
                  <c:v>-7.9234167318980482E-3</c:v>
                </c:pt>
                <c:pt idx="8">
                  <c:v>8.9083724418582796E-2</c:v>
                </c:pt>
                <c:pt idx="9">
                  <c:v>0.11737220246635144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7F-4CDD-B567-B0D7F0102688}"/>
            </c:ext>
          </c:extLst>
        </c:ser>
        <c:ser>
          <c:idx val="0"/>
          <c:order val="2"/>
          <c:tx>
            <c:strRef>
              <c:f>'20. Return on assets'!$D$4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'20.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'20. Return on assets'!$D$5:$D$14</c:f>
              <c:numCache>
                <c:formatCode>0.0%</c:formatCode>
                <c:ptCount val="10"/>
                <c:pt idx="0">
                  <c:v>0.2112632474665429</c:v>
                </c:pt>
                <c:pt idx="1">
                  <c:v>7.8575331238901786E-2</c:v>
                </c:pt>
                <c:pt idx="2">
                  <c:v>0.13246065139473273</c:v>
                </c:pt>
                <c:pt idx="3">
                  <c:v>2.2898637648873274E-2</c:v>
                </c:pt>
                <c:pt idx="4">
                  <c:v>2.3756678997122894E-2</c:v>
                </c:pt>
                <c:pt idx="5">
                  <c:v>5.533596837944664E-2</c:v>
                </c:pt>
                <c:pt idx="6">
                  <c:v>7.9575335261635557E-2</c:v>
                </c:pt>
                <c:pt idx="7">
                  <c:v>6.3494401885680618E-2</c:v>
                </c:pt>
                <c:pt idx="8">
                  <c:v>6.321230725803606E-2</c:v>
                </c:pt>
                <c:pt idx="9">
                  <c:v>1.9917119085097499E-2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7F-4CDD-B567-B0D7F0102688}"/>
            </c:ext>
          </c:extLst>
        </c:ser>
        <c:ser>
          <c:idx val="1"/>
          <c:order val="3"/>
          <c:tx>
            <c:strRef>
              <c:f>'20. Return on assets'!$E$4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triangle"/>
            <c:size val="6"/>
          </c:marker>
          <c:cat>
            <c:numRef>
              <c:f>'20.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'20. Return on assets'!$E$5:$E$14</c:f>
              <c:numCache>
                <c:formatCode>0.0%</c:formatCode>
                <c:ptCount val="10"/>
                <c:pt idx="0">
                  <c:v>7.2685100908705294E-2</c:v>
                </c:pt>
                <c:pt idx="1">
                  <c:v>6.8901598852213516E-2</c:v>
                </c:pt>
                <c:pt idx="2">
                  <c:v>5.4120223511683656E-2</c:v>
                </c:pt>
                <c:pt idx="3">
                  <c:v>5.4577408457357472E-2</c:v>
                </c:pt>
                <c:pt idx="4">
                  <c:v>0.1091071395608281</c:v>
                </c:pt>
                <c:pt idx="5">
                  <c:v>3.9445764814969503E-2</c:v>
                </c:pt>
                <c:pt idx="6">
                  <c:v>4.5589603178097279E-2</c:v>
                </c:pt>
                <c:pt idx="7">
                  <c:v>7.01954394192837E-3</c:v>
                </c:pt>
                <c:pt idx="8">
                  <c:v>4.5166437177746682E-2</c:v>
                </c:pt>
                <c:pt idx="9">
                  <c:v>5.6401410436104811E-2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C7F-4CDD-B567-B0D7F0102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9632"/>
        <c:axId val="150071168"/>
      </c:lineChart>
      <c:catAx>
        <c:axId val="150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0071168"/>
        <c:crosses val="autoZero"/>
        <c:auto val="1"/>
        <c:lblAlgn val="ctr"/>
        <c:lblOffset val="100"/>
        <c:noMultiLvlLbl val="0"/>
      </c:catAx>
      <c:valAx>
        <c:axId val="150071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5006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20470431025414"/>
          <c:y val="0.34946190135819183"/>
          <c:w val="0.19874943541474241"/>
          <c:h val="0.490267712729727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'21. Mining &amp; mfg profits'!$B$4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'21. Mining &amp; mfg profits'!$A$5:$A$42</c:f>
              <c:numCache>
                <c:formatCode>General</c:formatCode>
                <c:ptCount val="38"/>
                <c:pt idx="0">
                  <c:v>2013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2014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2015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2016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2017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2018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2019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2020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2021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2022</c:v>
                </c:pt>
                <c:pt idx="37">
                  <c:v>2</c:v>
                </c:pt>
              </c:numCache>
            </c:numRef>
          </c:cat>
          <c:val>
            <c:numRef>
              <c:f>'21. Mining &amp; mfg profits'!$B$5:$B$42</c:f>
              <c:numCache>
                <c:formatCode>_ * #\ ##0_ ;_ * \-#\ ##0_ ;_ * "-"??_ ;_ @_ </c:formatCode>
                <c:ptCount val="38"/>
                <c:pt idx="0">
                  <c:v>24.386509674134423</c:v>
                </c:pt>
                <c:pt idx="1">
                  <c:v>11.044929145728641</c:v>
                </c:pt>
                <c:pt idx="2">
                  <c:v>0.15017615042058388</c:v>
                </c:pt>
                <c:pt idx="3">
                  <c:v>-2.273362119725221</c:v>
                </c:pt>
                <c:pt idx="4">
                  <c:v>29.110311057692311</c:v>
                </c:pt>
                <c:pt idx="5">
                  <c:v>13.821769230769233</c:v>
                </c:pt>
                <c:pt idx="6">
                  <c:v>17.340604748603351</c:v>
                </c:pt>
                <c:pt idx="7">
                  <c:v>4.8418495123084071</c:v>
                </c:pt>
                <c:pt idx="8">
                  <c:v>-0.1459094688221709</c:v>
                </c:pt>
                <c:pt idx="9">
                  <c:v>-16.628572137060416</c:v>
                </c:pt>
                <c:pt idx="10">
                  <c:v>-8.68674088888889</c:v>
                </c:pt>
                <c:pt idx="11">
                  <c:v>-18.842597874224978</c:v>
                </c:pt>
                <c:pt idx="12">
                  <c:v>-1.6572844752818734</c:v>
                </c:pt>
                <c:pt idx="13">
                  <c:v>14.30932356687898</c:v>
                </c:pt>
                <c:pt idx="14">
                  <c:v>18.620972315436241</c:v>
                </c:pt>
                <c:pt idx="15">
                  <c:v>30.527203657522861</c:v>
                </c:pt>
                <c:pt idx="16">
                  <c:v>17.560608642478599</c:v>
                </c:pt>
                <c:pt idx="17">
                  <c:v>-12.225657258064516</c:v>
                </c:pt>
                <c:pt idx="18">
                  <c:v>14.478691876750702</c:v>
                </c:pt>
                <c:pt idx="19">
                  <c:v>12.797246428571428</c:v>
                </c:pt>
                <c:pt idx="20">
                  <c:v>20.908390673981192</c:v>
                </c:pt>
                <c:pt idx="21">
                  <c:v>-7.7454882284832101</c:v>
                </c:pt>
                <c:pt idx="22">
                  <c:v>28.397035060975615</c:v>
                </c:pt>
                <c:pt idx="23">
                  <c:v>10.467016641452346</c:v>
                </c:pt>
                <c:pt idx="24">
                  <c:v>24.561690861226026</c:v>
                </c:pt>
                <c:pt idx="25">
                  <c:v>24.703896895787139</c:v>
                </c:pt>
                <c:pt idx="26">
                  <c:v>20.350418740849197</c:v>
                </c:pt>
                <c:pt idx="27">
                  <c:v>22.919832300401023</c:v>
                </c:pt>
                <c:pt idx="28">
                  <c:v>38.729222462203033</c:v>
                </c:pt>
                <c:pt idx="29">
                  <c:v>23.318588235294115</c:v>
                </c:pt>
                <c:pt idx="30">
                  <c:v>64.81704261363636</c:v>
                </c:pt>
                <c:pt idx="31">
                  <c:v>75.735329328621916</c:v>
                </c:pt>
                <c:pt idx="32">
                  <c:v>98.049310862731403</c:v>
                </c:pt>
                <c:pt idx="33">
                  <c:v>104.77561445783134</c:v>
                </c:pt>
                <c:pt idx="34">
                  <c:v>55.383127666779544</c:v>
                </c:pt>
                <c:pt idx="35">
                  <c:v>35.001081769437008</c:v>
                </c:pt>
                <c:pt idx="36">
                  <c:v>93.085919418758252</c:v>
                </c:pt>
                <c:pt idx="37">
                  <c:v>76.114000000000004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2-4043-A489-F41400A6BD69}"/>
            </c:ext>
          </c:extLst>
        </c:ser>
        <c:ser>
          <c:idx val="0"/>
          <c:order val="1"/>
          <c:tx>
            <c:strRef>
              <c:f>'21. Mining &amp; mfg profits'!$C$4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numRef>
              <c:f>'21. Mining &amp; mfg profits'!$A$5:$A$42</c:f>
              <c:numCache>
                <c:formatCode>General</c:formatCode>
                <c:ptCount val="38"/>
                <c:pt idx="0">
                  <c:v>2013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2014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2015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2016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2017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2018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2019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2020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2021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2022</c:v>
                </c:pt>
                <c:pt idx="37">
                  <c:v>2</c:v>
                </c:pt>
              </c:numCache>
            </c:numRef>
          </c:cat>
          <c:val>
            <c:numRef>
              <c:f>'21. Mining &amp; mfg profits'!$C$5:$C$42</c:f>
              <c:numCache>
                <c:formatCode>_ * #\ ##0_ ;_ * \-#\ ##0_ ;_ * "-"??_ ;_ @_ </c:formatCode>
                <c:ptCount val="38"/>
                <c:pt idx="0">
                  <c:v>60.590187372708769</c:v>
                </c:pt>
                <c:pt idx="1">
                  <c:v>52.916680402010037</c:v>
                </c:pt>
                <c:pt idx="2">
                  <c:v>76.070349826818415</c:v>
                </c:pt>
                <c:pt idx="3">
                  <c:v>64.31213788027479</c:v>
                </c:pt>
                <c:pt idx="4">
                  <c:v>61.018344711538468</c:v>
                </c:pt>
                <c:pt idx="5">
                  <c:v>45.053384615384623</c:v>
                </c:pt>
                <c:pt idx="6">
                  <c:v>58.596451117318431</c:v>
                </c:pt>
                <c:pt idx="7">
                  <c:v>48.314926149558758</c:v>
                </c:pt>
                <c:pt idx="8">
                  <c:v>49.330274826789832</c:v>
                </c:pt>
                <c:pt idx="9">
                  <c:v>61.578357529305677</c:v>
                </c:pt>
                <c:pt idx="10">
                  <c:v>59.550492444444451</c:v>
                </c:pt>
                <c:pt idx="11">
                  <c:v>43.810617360496011</c:v>
                </c:pt>
                <c:pt idx="12">
                  <c:v>49.474104943625328</c:v>
                </c:pt>
                <c:pt idx="13">
                  <c:v>56.803319745222929</c:v>
                </c:pt>
                <c:pt idx="14">
                  <c:v>112.7988716442953</c:v>
                </c:pt>
                <c:pt idx="15">
                  <c:v>52.168874896093094</c:v>
                </c:pt>
                <c:pt idx="16">
                  <c:v>37.590737056665311</c:v>
                </c:pt>
                <c:pt idx="17">
                  <c:v>57.833977419354838</c:v>
                </c:pt>
                <c:pt idx="18">
                  <c:v>70.137941176470591</c:v>
                </c:pt>
                <c:pt idx="19">
                  <c:v>65.167270634920641</c:v>
                </c:pt>
                <c:pt idx="20">
                  <c:v>37.489233542319752</c:v>
                </c:pt>
                <c:pt idx="21">
                  <c:v>34.089710536472396</c:v>
                </c:pt>
                <c:pt idx="22">
                  <c:v>61.217681402439034</c:v>
                </c:pt>
                <c:pt idx="23">
                  <c:v>47.804373676248112</c:v>
                </c:pt>
                <c:pt idx="24">
                  <c:v>36.756346746897336</c:v>
                </c:pt>
                <c:pt idx="25">
                  <c:v>36.587175166297115</c:v>
                </c:pt>
                <c:pt idx="26">
                  <c:v>35.123516837481702</c:v>
                </c:pt>
                <c:pt idx="27">
                  <c:v>26.538456069996357</c:v>
                </c:pt>
                <c:pt idx="28">
                  <c:v>14.755900647948167</c:v>
                </c:pt>
                <c:pt idx="29">
                  <c:v>-4.5365294117647057</c:v>
                </c:pt>
                <c:pt idx="30">
                  <c:v>45.612563210227272</c:v>
                </c:pt>
                <c:pt idx="31">
                  <c:v>56.820648056537102</c:v>
                </c:pt>
                <c:pt idx="32">
                  <c:v>35.107626615438356</c:v>
                </c:pt>
                <c:pt idx="33">
                  <c:v>55.590350430292602</c:v>
                </c:pt>
                <c:pt idx="34">
                  <c:v>54.437142566881136</c:v>
                </c:pt>
                <c:pt idx="35">
                  <c:v>47.585238941018773</c:v>
                </c:pt>
                <c:pt idx="36">
                  <c:v>62.318431307793922</c:v>
                </c:pt>
                <c:pt idx="37">
                  <c:v>63.075000000000003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2-4043-A489-F41400A6B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constant (2021Q2) rand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'22. Govt bond yields'!$C$3</c:f>
              <c:strCache>
                <c:ptCount val="1"/>
                <c:pt idx="0">
                  <c:v>South Africa</c:v>
                </c:pt>
              </c:strCache>
            </c:strRef>
          </c:tx>
          <c:spPr>
            <a:ln w="25400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</c:numRef>
          </c:cat>
          <c:val>
            <c:numRef>
              <c:f>'22. Govt bond yields'!$C$4:$C$120</c:f>
              <c:numCache>
                <c:formatCode>General</c:formatCode>
                <c:ptCount val="117"/>
                <c:pt idx="0">
                  <c:v>7.3</c:v>
                </c:pt>
                <c:pt idx="1">
                  <c:v>7.3</c:v>
                </c:pt>
                <c:pt idx="2">
                  <c:v>7.4</c:v>
                </c:pt>
                <c:pt idx="3">
                  <c:v>7</c:v>
                </c:pt>
                <c:pt idx="4">
                  <c:v>7</c:v>
                </c:pt>
                <c:pt idx="5">
                  <c:v>7.9</c:v>
                </c:pt>
                <c:pt idx="6">
                  <c:v>8</c:v>
                </c:pt>
                <c:pt idx="7">
                  <c:v>8.4</c:v>
                </c:pt>
                <c:pt idx="8">
                  <c:v>8.1</c:v>
                </c:pt>
                <c:pt idx="9">
                  <c:v>7.9</c:v>
                </c:pt>
                <c:pt idx="10">
                  <c:v>8.1999999999999993</c:v>
                </c:pt>
                <c:pt idx="11">
                  <c:v>8.3000000000000007</c:v>
                </c:pt>
                <c:pt idx="12">
                  <c:v>8.5</c:v>
                </c:pt>
                <c:pt idx="13">
                  <c:v>8.6999999999999993</c:v>
                </c:pt>
                <c:pt idx="14">
                  <c:v>8.5</c:v>
                </c:pt>
                <c:pt idx="15">
                  <c:v>8.4</c:v>
                </c:pt>
                <c:pt idx="16">
                  <c:v>8.1999999999999993</c:v>
                </c:pt>
                <c:pt idx="17">
                  <c:v>8.3000000000000007</c:v>
                </c:pt>
                <c:pt idx="18">
                  <c:v>8.3000000000000007</c:v>
                </c:pt>
                <c:pt idx="19">
                  <c:v>8.1999999999999993</c:v>
                </c:pt>
                <c:pt idx="20">
                  <c:v>8.1999999999999993</c:v>
                </c:pt>
                <c:pt idx="21">
                  <c:v>8.1</c:v>
                </c:pt>
                <c:pt idx="22">
                  <c:v>7.9</c:v>
                </c:pt>
                <c:pt idx="23">
                  <c:v>7.8</c:v>
                </c:pt>
                <c:pt idx="24">
                  <c:v>7.4</c:v>
                </c:pt>
                <c:pt idx="25">
                  <c:v>7.5</c:v>
                </c:pt>
                <c:pt idx="26">
                  <c:v>7.8</c:v>
                </c:pt>
                <c:pt idx="27">
                  <c:v>7.9</c:v>
                </c:pt>
                <c:pt idx="28">
                  <c:v>8.1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8.5</c:v>
                </c:pt>
                <c:pt idx="33">
                  <c:v>8.3000000000000007</c:v>
                </c:pt>
                <c:pt idx="34">
                  <c:v>8.5</c:v>
                </c:pt>
                <c:pt idx="35">
                  <c:v>9.3000000000000007</c:v>
                </c:pt>
                <c:pt idx="36">
                  <c:v>9.6</c:v>
                </c:pt>
                <c:pt idx="37">
                  <c:v>9.1999999999999993</c:v>
                </c:pt>
                <c:pt idx="38">
                  <c:v>9.3000000000000007</c:v>
                </c:pt>
                <c:pt idx="39">
                  <c:v>9.1</c:v>
                </c:pt>
                <c:pt idx="40">
                  <c:v>9.3000000000000007</c:v>
                </c:pt>
                <c:pt idx="41">
                  <c:v>9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8.8000000000000007</c:v>
                </c:pt>
                <c:pt idx="46">
                  <c:v>8.9</c:v>
                </c:pt>
                <c:pt idx="47">
                  <c:v>9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</c:v>
                </c:pt>
                <c:pt idx="51">
                  <c:v>8.8000000000000007</c:v>
                </c:pt>
                <c:pt idx="52">
                  <c:v>9.1</c:v>
                </c:pt>
                <c:pt idx="53">
                  <c:v>9.1</c:v>
                </c:pt>
                <c:pt idx="54">
                  <c:v>9.1999999999999993</c:v>
                </c:pt>
                <c:pt idx="55">
                  <c:v>9.1</c:v>
                </c:pt>
                <c:pt idx="56">
                  <c:v>9</c:v>
                </c:pt>
                <c:pt idx="57">
                  <c:v>9.4</c:v>
                </c:pt>
                <c:pt idx="58">
                  <c:v>9.8000000000000007</c:v>
                </c:pt>
                <c:pt idx="59">
                  <c:v>9.5</c:v>
                </c:pt>
                <c:pt idx="60">
                  <c:v>9</c:v>
                </c:pt>
                <c:pt idx="61">
                  <c:v>8.6999999999999993</c:v>
                </c:pt>
                <c:pt idx="62">
                  <c:v>8.5</c:v>
                </c:pt>
                <c:pt idx="63">
                  <c:v>8.5</c:v>
                </c:pt>
                <c:pt idx="64">
                  <c:v>8.9</c:v>
                </c:pt>
                <c:pt idx="65">
                  <c:v>9.3000000000000007</c:v>
                </c:pt>
                <c:pt idx="66">
                  <c:v>9.1999999999999993</c:v>
                </c:pt>
                <c:pt idx="67">
                  <c:v>9.3000000000000007</c:v>
                </c:pt>
                <c:pt idx="68">
                  <c:v>9.5</c:v>
                </c:pt>
                <c:pt idx="69">
                  <c:v>9.6</c:v>
                </c:pt>
                <c:pt idx="70">
                  <c:v>9.5</c:v>
                </c:pt>
                <c:pt idx="71">
                  <c:v>9.5</c:v>
                </c:pt>
                <c:pt idx="72">
                  <c:v>9.3000000000000007</c:v>
                </c:pt>
                <c:pt idx="73">
                  <c:v>9.3000000000000007</c:v>
                </c:pt>
                <c:pt idx="74">
                  <c:v>9.1999999999999993</c:v>
                </c:pt>
                <c:pt idx="75">
                  <c:v>9.1</c:v>
                </c:pt>
                <c:pt idx="76">
                  <c:v>9.1</c:v>
                </c:pt>
                <c:pt idx="77">
                  <c:v>9</c:v>
                </c:pt>
                <c:pt idx="78">
                  <c:v>8.8000000000000007</c:v>
                </c:pt>
                <c:pt idx="79">
                  <c:v>9</c:v>
                </c:pt>
                <c:pt idx="80">
                  <c:v>8.9</c:v>
                </c:pt>
                <c:pt idx="81">
                  <c:v>8.9</c:v>
                </c:pt>
                <c:pt idx="82">
                  <c:v>9.1</c:v>
                </c:pt>
                <c:pt idx="83">
                  <c:v>9.1999999999999993</c:v>
                </c:pt>
                <c:pt idx="84">
                  <c:v>9</c:v>
                </c:pt>
                <c:pt idx="85">
                  <c:v>9.3000000000000007</c:v>
                </c:pt>
                <c:pt idx="86">
                  <c:v>10.9</c:v>
                </c:pt>
                <c:pt idx="87">
                  <c:v>11.3</c:v>
                </c:pt>
                <c:pt idx="88">
                  <c:v>10.1</c:v>
                </c:pt>
                <c:pt idx="89">
                  <c:v>10</c:v>
                </c:pt>
                <c:pt idx="90">
                  <c:v>10.199999999999999</c:v>
                </c:pt>
                <c:pt idx="91">
                  <c:v>10.199999999999999</c:v>
                </c:pt>
                <c:pt idx="92">
                  <c:v>10.199999999999999</c:v>
                </c:pt>
                <c:pt idx="93">
                  <c:v>10.4</c:v>
                </c:pt>
                <c:pt idx="94">
                  <c:v>10</c:v>
                </c:pt>
                <c:pt idx="95">
                  <c:v>9.8000000000000007</c:v>
                </c:pt>
                <c:pt idx="96">
                  <c:v>9.6999999999999993</c:v>
                </c:pt>
                <c:pt idx="97">
                  <c:v>9.5</c:v>
                </c:pt>
                <c:pt idx="98">
                  <c:v>10.1</c:v>
                </c:pt>
                <c:pt idx="99">
                  <c:v>10.1</c:v>
                </c:pt>
                <c:pt idx="100">
                  <c:v>9.8000000000000007</c:v>
                </c:pt>
                <c:pt idx="101">
                  <c:v>9.6</c:v>
                </c:pt>
                <c:pt idx="102">
                  <c:v>9.6</c:v>
                </c:pt>
                <c:pt idx="103">
                  <c:v>9.6</c:v>
                </c:pt>
                <c:pt idx="104">
                  <c:v>9.6999999999999993</c:v>
                </c:pt>
                <c:pt idx="105">
                  <c:v>10.1</c:v>
                </c:pt>
                <c:pt idx="106">
                  <c:v>10</c:v>
                </c:pt>
                <c:pt idx="107">
                  <c:v>10</c:v>
                </c:pt>
                <c:pt idx="108">
                  <c:v>9.8000000000000007</c:v>
                </c:pt>
                <c:pt idx="109">
                  <c:v>9.6999999999999993</c:v>
                </c:pt>
                <c:pt idx="110">
                  <c:v>10.1</c:v>
                </c:pt>
                <c:pt idx="111">
                  <c:v>10.5</c:v>
                </c:pt>
                <c:pt idx="112">
                  <c:v>10.7</c:v>
                </c:pt>
                <c:pt idx="113">
                  <c:v>11</c:v>
                </c:pt>
                <c:pt idx="114">
                  <c:v>11.4</c:v>
                </c:pt>
                <c:pt idx="115">
                  <c:v>10.9</c:v>
                </c:pt>
                <c:pt idx="116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5A-48A1-8949-E6CA19537D59}"/>
            </c:ext>
          </c:extLst>
        </c:ser>
        <c:ser>
          <c:idx val="1"/>
          <c:order val="1"/>
          <c:tx>
            <c:strRef>
              <c:f>'22. Govt bond yields'!$D$3</c:f>
              <c:strCache>
                <c:ptCount val="1"/>
                <c:pt idx="0">
                  <c:v>Brazil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</c:numRef>
          </c:cat>
          <c:val>
            <c:numRef>
              <c:f>'22. Govt bond yields'!$D$4:$D$120</c:f>
              <c:numCache>
                <c:formatCode>General</c:formatCode>
                <c:ptCount val="117"/>
                <c:pt idx="0">
                  <c:v>9.5370000000000008</c:v>
                </c:pt>
                <c:pt idx="1">
                  <c:v>9.4600000000000009</c:v>
                </c:pt>
                <c:pt idx="2">
                  <c:v>10.1</c:v>
                </c:pt>
                <c:pt idx="3">
                  <c:v>9.6</c:v>
                </c:pt>
                <c:pt idx="4">
                  <c:v>10.52</c:v>
                </c:pt>
                <c:pt idx="5">
                  <c:v>11.18</c:v>
                </c:pt>
                <c:pt idx="6">
                  <c:v>10.91</c:v>
                </c:pt>
                <c:pt idx="7">
                  <c:v>11.98</c:v>
                </c:pt>
                <c:pt idx="8">
                  <c:v>11.7</c:v>
                </c:pt>
                <c:pt idx="9">
                  <c:v>11.73</c:v>
                </c:pt>
                <c:pt idx="10">
                  <c:v>12.94</c:v>
                </c:pt>
                <c:pt idx="11">
                  <c:v>13.21</c:v>
                </c:pt>
                <c:pt idx="12">
                  <c:v>13.4</c:v>
                </c:pt>
                <c:pt idx="13">
                  <c:v>12.7</c:v>
                </c:pt>
                <c:pt idx="14">
                  <c:v>12.8</c:v>
                </c:pt>
                <c:pt idx="15">
                  <c:v>12.44</c:v>
                </c:pt>
                <c:pt idx="16">
                  <c:v>12.105</c:v>
                </c:pt>
                <c:pt idx="17">
                  <c:v>12.2</c:v>
                </c:pt>
                <c:pt idx="18">
                  <c:v>12.02</c:v>
                </c:pt>
                <c:pt idx="19">
                  <c:v>11.18</c:v>
                </c:pt>
                <c:pt idx="20">
                  <c:v>12.35</c:v>
                </c:pt>
                <c:pt idx="21">
                  <c:v>12.07</c:v>
                </c:pt>
                <c:pt idx="22">
                  <c:v>11.824999999999999</c:v>
                </c:pt>
                <c:pt idx="23">
                  <c:v>12.425000000000001</c:v>
                </c:pt>
                <c:pt idx="24">
                  <c:v>11.97</c:v>
                </c:pt>
                <c:pt idx="25">
                  <c:v>12.43</c:v>
                </c:pt>
                <c:pt idx="26">
                  <c:v>13.05</c:v>
                </c:pt>
                <c:pt idx="27">
                  <c:v>12.84</c:v>
                </c:pt>
                <c:pt idx="28">
                  <c:v>12.23</c:v>
                </c:pt>
                <c:pt idx="29">
                  <c:v>12.63</c:v>
                </c:pt>
                <c:pt idx="30">
                  <c:v>12.98</c:v>
                </c:pt>
                <c:pt idx="31">
                  <c:v>14.28</c:v>
                </c:pt>
                <c:pt idx="32">
                  <c:v>15.72</c:v>
                </c:pt>
                <c:pt idx="33">
                  <c:v>15.89</c:v>
                </c:pt>
                <c:pt idx="34">
                  <c:v>15.815</c:v>
                </c:pt>
                <c:pt idx="35">
                  <c:v>16.489999999999998</c:v>
                </c:pt>
                <c:pt idx="36">
                  <c:v>16</c:v>
                </c:pt>
                <c:pt idx="37">
                  <c:v>15.935</c:v>
                </c:pt>
                <c:pt idx="38">
                  <c:v>13.82</c:v>
                </c:pt>
                <c:pt idx="39">
                  <c:v>12.48</c:v>
                </c:pt>
                <c:pt idx="40">
                  <c:v>13.06</c:v>
                </c:pt>
                <c:pt idx="41">
                  <c:v>12.19</c:v>
                </c:pt>
                <c:pt idx="42">
                  <c:v>11.83</c:v>
                </c:pt>
                <c:pt idx="43">
                  <c:v>12.11</c:v>
                </c:pt>
                <c:pt idx="44">
                  <c:v>11.63</c:v>
                </c:pt>
                <c:pt idx="45">
                  <c:v>11.47</c:v>
                </c:pt>
                <c:pt idx="46">
                  <c:v>11.9</c:v>
                </c:pt>
                <c:pt idx="47">
                  <c:v>11.46</c:v>
                </c:pt>
                <c:pt idx="48">
                  <c:v>10.935</c:v>
                </c:pt>
                <c:pt idx="49">
                  <c:v>10.25</c:v>
                </c:pt>
                <c:pt idx="50">
                  <c:v>10.11</c:v>
                </c:pt>
                <c:pt idx="51">
                  <c:v>10.315</c:v>
                </c:pt>
                <c:pt idx="52">
                  <c:v>10.74</c:v>
                </c:pt>
                <c:pt idx="53">
                  <c:v>10.53</c:v>
                </c:pt>
                <c:pt idx="54">
                  <c:v>10.015000000000001</c:v>
                </c:pt>
                <c:pt idx="55">
                  <c:v>9.9550000000000001</c:v>
                </c:pt>
                <c:pt idx="56">
                  <c:v>9.7449999999999992</c:v>
                </c:pt>
                <c:pt idx="57">
                  <c:v>9.9</c:v>
                </c:pt>
                <c:pt idx="58">
                  <c:v>10.39</c:v>
                </c:pt>
                <c:pt idx="59">
                  <c:v>10.27</c:v>
                </c:pt>
                <c:pt idx="60">
                  <c:v>9.7200000000000006</c:v>
                </c:pt>
                <c:pt idx="61">
                  <c:v>9.6199999999999992</c:v>
                </c:pt>
                <c:pt idx="62">
                  <c:v>9.4550000000000001</c:v>
                </c:pt>
                <c:pt idx="63">
                  <c:v>9.67</c:v>
                </c:pt>
                <c:pt idx="64">
                  <c:v>11.22</c:v>
                </c:pt>
                <c:pt idx="65">
                  <c:v>11.62</c:v>
                </c:pt>
                <c:pt idx="66">
                  <c:v>11.09</c:v>
                </c:pt>
                <c:pt idx="67">
                  <c:v>12.19</c:v>
                </c:pt>
                <c:pt idx="68">
                  <c:v>11.635</c:v>
                </c:pt>
                <c:pt idx="69">
                  <c:v>10.24</c:v>
                </c:pt>
                <c:pt idx="70">
                  <c:v>9.93</c:v>
                </c:pt>
                <c:pt idx="71">
                  <c:v>9.27</c:v>
                </c:pt>
                <c:pt idx="72">
                  <c:v>8.8699999999999992</c:v>
                </c:pt>
                <c:pt idx="73">
                  <c:v>9.02</c:v>
                </c:pt>
                <c:pt idx="74">
                  <c:v>8.9849999999999994</c:v>
                </c:pt>
                <c:pt idx="75">
                  <c:v>8.9649999999999999</c:v>
                </c:pt>
                <c:pt idx="76">
                  <c:v>8.4700000000000006</c:v>
                </c:pt>
                <c:pt idx="77">
                  <c:v>7.47</c:v>
                </c:pt>
                <c:pt idx="78">
                  <c:v>7.25</c:v>
                </c:pt>
                <c:pt idx="79">
                  <c:v>7.44</c:v>
                </c:pt>
                <c:pt idx="80">
                  <c:v>7.0449999999999999</c:v>
                </c:pt>
                <c:pt idx="81">
                  <c:v>6.44</c:v>
                </c:pt>
                <c:pt idx="82">
                  <c:v>6.9249999999999998</c:v>
                </c:pt>
                <c:pt idx="83">
                  <c:v>6.8049999999999997</c:v>
                </c:pt>
                <c:pt idx="84">
                  <c:v>6.7</c:v>
                </c:pt>
                <c:pt idx="85">
                  <c:v>6.78</c:v>
                </c:pt>
                <c:pt idx="86">
                  <c:v>7.65</c:v>
                </c:pt>
                <c:pt idx="87">
                  <c:v>7.54</c:v>
                </c:pt>
                <c:pt idx="88">
                  <c:v>6.96</c:v>
                </c:pt>
                <c:pt idx="89">
                  <c:v>6.7</c:v>
                </c:pt>
                <c:pt idx="90">
                  <c:v>6.2850000000000001</c:v>
                </c:pt>
                <c:pt idx="91">
                  <c:v>6.92</c:v>
                </c:pt>
                <c:pt idx="92">
                  <c:v>7.44</c:v>
                </c:pt>
                <c:pt idx="93">
                  <c:v>7.61</c:v>
                </c:pt>
                <c:pt idx="94">
                  <c:v>7.62</c:v>
                </c:pt>
                <c:pt idx="95">
                  <c:v>6.98</c:v>
                </c:pt>
                <c:pt idx="96">
                  <c:v>7.58</c:v>
                </c:pt>
                <c:pt idx="97">
                  <c:v>8.19</c:v>
                </c:pt>
                <c:pt idx="98">
                  <c:v>8.89</c:v>
                </c:pt>
                <c:pt idx="99">
                  <c:v>9.125</c:v>
                </c:pt>
                <c:pt idx="100">
                  <c:v>9.14</c:v>
                </c:pt>
                <c:pt idx="101">
                  <c:v>9.1150000000000002</c:v>
                </c:pt>
                <c:pt idx="102">
                  <c:v>9.1199999999999992</c:v>
                </c:pt>
                <c:pt idx="103">
                  <c:v>10.55</c:v>
                </c:pt>
                <c:pt idx="104">
                  <c:v>11.164999999999999</c:v>
                </c:pt>
                <c:pt idx="105">
                  <c:v>12.244999999999999</c:v>
                </c:pt>
                <c:pt idx="106">
                  <c:v>11.41</c:v>
                </c:pt>
                <c:pt idx="107">
                  <c:v>10.31</c:v>
                </c:pt>
                <c:pt idx="108">
                  <c:v>11.08</c:v>
                </c:pt>
                <c:pt idx="109">
                  <c:v>11.32</c:v>
                </c:pt>
                <c:pt idx="110">
                  <c:v>11.25</c:v>
                </c:pt>
                <c:pt idx="111">
                  <c:v>12.25</c:v>
                </c:pt>
                <c:pt idx="112">
                  <c:v>12.55</c:v>
                </c:pt>
                <c:pt idx="113">
                  <c:v>13.05</c:v>
                </c:pt>
                <c:pt idx="114">
                  <c:v>13.04</c:v>
                </c:pt>
                <c:pt idx="115">
                  <c:v>12.19</c:v>
                </c:pt>
                <c:pt idx="11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5A-48A1-8949-E6CA19537D59}"/>
            </c:ext>
          </c:extLst>
        </c:ser>
        <c:ser>
          <c:idx val="2"/>
          <c:order val="2"/>
          <c:tx>
            <c:strRef>
              <c:f>'22. Govt bond yields'!$E$3</c:f>
              <c:strCache>
                <c:ptCount val="1"/>
                <c:pt idx="0">
                  <c:v>Indonesia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</c:numRef>
          </c:cat>
          <c:val>
            <c:numRef>
              <c:f>'22. Govt bond yields'!$E$4:$E$120</c:f>
              <c:numCache>
                <c:formatCode>General</c:formatCode>
                <c:ptCount val="117"/>
                <c:pt idx="0">
                  <c:v>5.343</c:v>
                </c:pt>
                <c:pt idx="1">
                  <c:v>5.4160000000000004</c:v>
                </c:pt>
                <c:pt idx="2">
                  <c:v>5.5220000000000002</c:v>
                </c:pt>
                <c:pt idx="3">
                  <c:v>5.4939999999999998</c:v>
                </c:pt>
                <c:pt idx="4">
                  <c:v>6.0990000000000002</c:v>
                </c:pt>
                <c:pt idx="5">
                  <c:v>7.1159999999999997</c:v>
                </c:pt>
                <c:pt idx="6">
                  <c:v>7.8710000000000004</c:v>
                </c:pt>
                <c:pt idx="7">
                  <c:v>8.6110000000000007</c:v>
                </c:pt>
                <c:pt idx="8">
                  <c:v>8.49</c:v>
                </c:pt>
                <c:pt idx="9">
                  <c:v>7.4160000000000004</c:v>
                </c:pt>
                <c:pt idx="10">
                  <c:v>8.6910000000000007</c:v>
                </c:pt>
                <c:pt idx="11">
                  <c:v>8.44</c:v>
                </c:pt>
                <c:pt idx="12">
                  <c:v>8.8870000000000005</c:v>
                </c:pt>
                <c:pt idx="13">
                  <c:v>8.3889999999999993</c:v>
                </c:pt>
                <c:pt idx="14">
                  <c:v>7.9690000000000003</c:v>
                </c:pt>
                <c:pt idx="15">
                  <c:v>7.9340000000000002</c:v>
                </c:pt>
                <c:pt idx="16">
                  <c:v>8.0609999999999999</c:v>
                </c:pt>
                <c:pt idx="17">
                  <c:v>8.2409999999999997</c:v>
                </c:pt>
                <c:pt idx="18">
                  <c:v>8.0250000000000004</c:v>
                </c:pt>
                <c:pt idx="19">
                  <c:v>8.2200000000000006</c:v>
                </c:pt>
                <c:pt idx="20">
                  <c:v>8.3970000000000002</c:v>
                </c:pt>
                <c:pt idx="21">
                  <c:v>8.0489999999999995</c:v>
                </c:pt>
                <c:pt idx="22">
                  <c:v>7.6959999999999997</c:v>
                </c:pt>
                <c:pt idx="23">
                  <c:v>7.8529999999999998</c:v>
                </c:pt>
                <c:pt idx="24">
                  <c:v>7.0410000000000004</c:v>
                </c:pt>
                <c:pt idx="25">
                  <c:v>6.9020000000000001</c:v>
                </c:pt>
                <c:pt idx="26">
                  <c:v>7.4109999999999996</c:v>
                </c:pt>
                <c:pt idx="27">
                  <c:v>7.6920000000000002</c:v>
                </c:pt>
                <c:pt idx="28">
                  <c:v>8.1660000000000004</c:v>
                </c:pt>
                <c:pt idx="29">
                  <c:v>8.3800000000000008</c:v>
                </c:pt>
                <c:pt idx="30">
                  <c:v>8.6029999999999998</c:v>
                </c:pt>
                <c:pt idx="31">
                  <c:v>8.7859999999999996</c:v>
                </c:pt>
                <c:pt idx="32">
                  <c:v>9.6240000000000006</c:v>
                </c:pt>
                <c:pt idx="33">
                  <c:v>8.8030000000000008</c:v>
                </c:pt>
                <c:pt idx="34">
                  <c:v>8.6050000000000004</c:v>
                </c:pt>
                <c:pt idx="35">
                  <c:v>8.8719999999999999</c:v>
                </c:pt>
                <c:pt idx="36">
                  <c:v>8.2769999999999992</c:v>
                </c:pt>
                <c:pt idx="37">
                  <c:v>8.2439999999999998</c:v>
                </c:pt>
                <c:pt idx="38">
                  <c:v>7.7130000000000001</c:v>
                </c:pt>
                <c:pt idx="39">
                  <c:v>7.7149999999999999</c:v>
                </c:pt>
                <c:pt idx="40">
                  <c:v>7.8650000000000002</c:v>
                </c:pt>
                <c:pt idx="41">
                  <c:v>7.4619999999999997</c:v>
                </c:pt>
                <c:pt idx="42">
                  <c:v>6.944</c:v>
                </c:pt>
                <c:pt idx="43">
                  <c:v>7.1379999999999999</c:v>
                </c:pt>
                <c:pt idx="44">
                  <c:v>7.069</c:v>
                </c:pt>
                <c:pt idx="45">
                  <c:v>7.2590000000000003</c:v>
                </c:pt>
                <c:pt idx="46">
                  <c:v>8.1839999999999993</c:v>
                </c:pt>
                <c:pt idx="47">
                  <c:v>7.9409999999999998</c:v>
                </c:pt>
                <c:pt idx="48">
                  <c:v>7.6379999999999999</c:v>
                </c:pt>
                <c:pt idx="49">
                  <c:v>7.5419999999999998</c:v>
                </c:pt>
                <c:pt idx="50">
                  <c:v>7.0289999999999999</c:v>
                </c:pt>
                <c:pt idx="51">
                  <c:v>7.0309999999999997</c:v>
                </c:pt>
                <c:pt idx="52">
                  <c:v>6.9509999999999996</c:v>
                </c:pt>
                <c:pt idx="53">
                  <c:v>6.8109999999999999</c:v>
                </c:pt>
                <c:pt idx="54">
                  <c:v>6.9480000000000004</c:v>
                </c:pt>
                <c:pt idx="55">
                  <c:v>6.6829999999999998</c:v>
                </c:pt>
                <c:pt idx="56">
                  <c:v>6.4960000000000004</c:v>
                </c:pt>
                <c:pt idx="57">
                  <c:v>6.8049999999999997</c:v>
                </c:pt>
                <c:pt idx="58">
                  <c:v>6.5110000000000001</c:v>
                </c:pt>
                <c:pt idx="59">
                  <c:v>6.3070000000000004</c:v>
                </c:pt>
                <c:pt idx="60">
                  <c:v>6.3179999999999996</c:v>
                </c:pt>
                <c:pt idx="61">
                  <c:v>6.5949999999999998</c:v>
                </c:pt>
                <c:pt idx="62">
                  <c:v>6.6689999999999996</c:v>
                </c:pt>
                <c:pt idx="63">
                  <c:v>6.9059999999999997</c:v>
                </c:pt>
                <c:pt idx="64">
                  <c:v>7.06</c:v>
                </c:pt>
                <c:pt idx="65">
                  <c:v>7.8029999999999999</c:v>
                </c:pt>
                <c:pt idx="66">
                  <c:v>7.7549999999999999</c:v>
                </c:pt>
                <c:pt idx="67">
                  <c:v>8.1270000000000007</c:v>
                </c:pt>
                <c:pt idx="68">
                  <c:v>8.2080000000000002</c:v>
                </c:pt>
                <c:pt idx="69">
                  <c:v>8.6010000000000009</c:v>
                </c:pt>
                <c:pt idx="70">
                  <c:v>7.8659999999999997</c:v>
                </c:pt>
                <c:pt idx="71">
                  <c:v>7.9820000000000002</c:v>
                </c:pt>
                <c:pt idx="72">
                  <c:v>8.0510000000000002</c:v>
                </c:pt>
                <c:pt idx="73">
                  <c:v>7.8010000000000002</c:v>
                </c:pt>
                <c:pt idx="74">
                  <c:v>7.665</c:v>
                </c:pt>
                <c:pt idx="75">
                  <c:v>7.8010000000000002</c:v>
                </c:pt>
                <c:pt idx="76">
                  <c:v>8.0229999999999997</c:v>
                </c:pt>
                <c:pt idx="77">
                  <c:v>7.3689999999999998</c:v>
                </c:pt>
                <c:pt idx="78">
                  <c:v>7.3780000000000001</c:v>
                </c:pt>
                <c:pt idx="79">
                  <c:v>7.3540000000000001</c:v>
                </c:pt>
                <c:pt idx="80">
                  <c:v>7.2960000000000003</c:v>
                </c:pt>
                <c:pt idx="81">
                  <c:v>7.0049999999999999</c:v>
                </c:pt>
                <c:pt idx="82">
                  <c:v>7.0739999999999998</c:v>
                </c:pt>
                <c:pt idx="83">
                  <c:v>7.0979999999999999</c:v>
                </c:pt>
                <c:pt idx="84">
                  <c:v>6.6449999999999996</c:v>
                </c:pt>
                <c:pt idx="85">
                  <c:v>6.8869999999999996</c:v>
                </c:pt>
                <c:pt idx="86">
                  <c:v>7.907</c:v>
                </c:pt>
                <c:pt idx="87">
                  <c:v>7.8920000000000003</c:v>
                </c:pt>
                <c:pt idx="88">
                  <c:v>7.34</c:v>
                </c:pt>
                <c:pt idx="89">
                  <c:v>7.2149999999999999</c:v>
                </c:pt>
                <c:pt idx="90">
                  <c:v>6.8250000000000002</c:v>
                </c:pt>
                <c:pt idx="91">
                  <c:v>6.8639999999999999</c:v>
                </c:pt>
                <c:pt idx="92">
                  <c:v>6.93</c:v>
                </c:pt>
                <c:pt idx="93">
                  <c:v>6.609</c:v>
                </c:pt>
                <c:pt idx="94">
                  <c:v>6.1879999999999997</c:v>
                </c:pt>
                <c:pt idx="95">
                  <c:v>6.0970000000000004</c:v>
                </c:pt>
                <c:pt idx="96">
                  <c:v>6.2569999999999997</c:v>
                </c:pt>
                <c:pt idx="97">
                  <c:v>6.5979999999999999</c:v>
                </c:pt>
                <c:pt idx="98">
                  <c:v>6.8140000000000001</c:v>
                </c:pt>
                <c:pt idx="99">
                  <c:v>6.476</c:v>
                </c:pt>
                <c:pt idx="100">
                  <c:v>6.4450000000000003</c:v>
                </c:pt>
                <c:pt idx="101">
                  <c:v>6.63</c:v>
                </c:pt>
                <c:pt idx="102">
                  <c:v>6.3070000000000004</c:v>
                </c:pt>
                <c:pt idx="103">
                  <c:v>6.077</c:v>
                </c:pt>
                <c:pt idx="104">
                  <c:v>6.35</c:v>
                </c:pt>
                <c:pt idx="105">
                  <c:v>6.1689999999999996</c:v>
                </c:pt>
                <c:pt idx="106">
                  <c:v>6.2670000000000003</c:v>
                </c:pt>
                <c:pt idx="107">
                  <c:v>6.3760000000000003</c:v>
                </c:pt>
                <c:pt idx="108">
                  <c:v>6.4489999999999998</c:v>
                </c:pt>
                <c:pt idx="109">
                  <c:v>6.51</c:v>
                </c:pt>
                <c:pt idx="110">
                  <c:v>6.7489999999999997</c:v>
                </c:pt>
                <c:pt idx="111">
                  <c:v>6.9980000000000002</c:v>
                </c:pt>
                <c:pt idx="112">
                  <c:v>7.0469999999999997</c:v>
                </c:pt>
                <c:pt idx="113">
                  <c:v>7.2489999999999997</c:v>
                </c:pt>
                <c:pt idx="114">
                  <c:v>7.4139999999999997</c:v>
                </c:pt>
                <c:pt idx="115">
                  <c:v>7.117</c:v>
                </c:pt>
                <c:pt idx="116">
                  <c:v>7.3929999999999998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5A-48A1-8949-E6CA19537D59}"/>
            </c:ext>
          </c:extLst>
        </c:ser>
        <c:ser>
          <c:idx val="3"/>
          <c:order val="3"/>
          <c:tx>
            <c:strRef>
              <c:f>'22. Govt bond yields'!$F$3</c:f>
              <c:strCache>
                <c:ptCount val="1"/>
                <c:pt idx="0">
                  <c:v>Turkey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</c:numRef>
          </c:cat>
          <c:val>
            <c:numRef>
              <c:f>'22. Govt bond yields'!$F$4:$F$120</c:f>
              <c:numCache>
                <c:formatCode>General</c:formatCode>
                <c:ptCount val="117"/>
                <c:pt idx="0">
                  <c:v>6.7</c:v>
                </c:pt>
                <c:pt idx="1">
                  <c:v>6.7</c:v>
                </c:pt>
                <c:pt idx="2">
                  <c:v>7.04</c:v>
                </c:pt>
                <c:pt idx="3">
                  <c:v>6.17</c:v>
                </c:pt>
                <c:pt idx="4">
                  <c:v>6.77</c:v>
                </c:pt>
                <c:pt idx="5">
                  <c:v>8.56</c:v>
                </c:pt>
                <c:pt idx="6">
                  <c:v>9.14</c:v>
                </c:pt>
                <c:pt idx="7">
                  <c:v>10.029999999999999</c:v>
                </c:pt>
                <c:pt idx="8">
                  <c:v>8.98</c:v>
                </c:pt>
                <c:pt idx="9">
                  <c:v>8.75</c:v>
                </c:pt>
                <c:pt idx="10">
                  <c:v>9.17</c:v>
                </c:pt>
                <c:pt idx="11">
                  <c:v>10.27</c:v>
                </c:pt>
                <c:pt idx="12">
                  <c:v>10.1</c:v>
                </c:pt>
                <c:pt idx="13">
                  <c:v>10.27</c:v>
                </c:pt>
                <c:pt idx="14">
                  <c:v>10.02</c:v>
                </c:pt>
                <c:pt idx="15">
                  <c:v>9.18</c:v>
                </c:pt>
                <c:pt idx="16">
                  <c:v>8.98</c:v>
                </c:pt>
                <c:pt idx="17">
                  <c:v>8.74</c:v>
                </c:pt>
                <c:pt idx="18">
                  <c:v>8.8800000000000008</c:v>
                </c:pt>
                <c:pt idx="19">
                  <c:v>8.93</c:v>
                </c:pt>
                <c:pt idx="20">
                  <c:v>9.7200000000000006</c:v>
                </c:pt>
                <c:pt idx="21">
                  <c:v>8.48</c:v>
                </c:pt>
                <c:pt idx="22">
                  <c:v>7.6</c:v>
                </c:pt>
                <c:pt idx="23">
                  <c:v>8.09</c:v>
                </c:pt>
                <c:pt idx="24">
                  <c:v>6.99</c:v>
                </c:pt>
                <c:pt idx="25">
                  <c:v>8.2100000000000009</c:v>
                </c:pt>
                <c:pt idx="26">
                  <c:v>8.2100000000000009</c:v>
                </c:pt>
                <c:pt idx="27">
                  <c:v>9.14</c:v>
                </c:pt>
                <c:pt idx="28">
                  <c:v>8.9600000000000009</c:v>
                </c:pt>
                <c:pt idx="29">
                  <c:v>9.19</c:v>
                </c:pt>
                <c:pt idx="30">
                  <c:v>9.34</c:v>
                </c:pt>
                <c:pt idx="31">
                  <c:v>9.94</c:v>
                </c:pt>
                <c:pt idx="32">
                  <c:v>10.76</c:v>
                </c:pt>
                <c:pt idx="33">
                  <c:v>9.5399999999999991</c:v>
                </c:pt>
                <c:pt idx="34">
                  <c:v>9.9</c:v>
                </c:pt>
                <c:pt idx="35">
                  <c:v>10.47</c:v>
                </c:pt>
                <c:pt idx="36">
                  <c:v>10.54</c:v>
                </c:pt>
                <c:pt idx="37">
                  <c:v>10.32</c:v>
                </c:pt>
                <c:pt idx="38">
                  <c:v>9.7100000000000009</c:v>
                </c:pt>
                <c:pt idx="39">
                  <c:v>9.0399999999999991</c:v>
                </c:pt>
                <c:pt idx="40">
                  <c:v>9.69</c:v>
                </c:pt>
                <c:pt idx="41">
                  <c:v>9.0299999999999994</c:v>
                </c:pt>
                <c:pt idx="42">
                  <c:v>9.51</c:v>
                </c:pt>
                <c:pt idx="43">
                  <c:v>9.6</c:v>
                </c:pt>
                <c:pt idx="44">
                  <c:v>9.5</c:v>
                </c:pt>
                <c:pt idx="45">
                  <c:v>9.82</c:v>
                </c:pt>
                <c:pt idx="46">
                  <c:v>10.85</c:v>
                </c:pt>
                <c:pt idx="47">
                  <c:v>11.09</c:v>
                </c:pt>
                <c:pt idx="48">
                  <c:v>10.69</c:v>
                </c:pt>
                <c:pt idx="49">
                  <c:v>10.6</c:v>
                </c:pt>
                <c:pt idx="50">
                  <c:v>10.65</c:v>
                </c:pt>
                <c:pt idx="51">
                  <c:v>10.23</c:v>
                </c:pt>
                <c:pt idx="52">
                  <c:v>10.19</c:v>
                </c:pt>
                <c:pt idx="53">
                  <c:v>10.28</c:v>
                </c:pt>
                <c:pt idx="54">
                  <c:v>10.34</c:v>
                </c:pt>
                <c:pt idx="55">
                  <c:v>10.36</c:v>
                </c:pt>
                <c:pt idx="56">
                  <c:v>10.69</c:v>
                </c:pt>
                <c:pt idx="57">
                  <c:v>11.51</c:v>
                </c:pt>
                <c:pt idx="58">
                  <c:v>12.01</c:v>
                </c:pt>
                <c:pt idx="59">
                  <c:v>11.43</c:v>
                </c:pt>
                <c:pt idx="60">
                  <c:v>11.4</c:v>
                </c:pt>
                <c:pt idx="61">
                  <c:v>11.58</c:v>
                </c:pt>
                <c:pt idx="62">
                  <c:v>12.19</c:v>
                </c:pt>
                <c:pt idx="63">
                  <c:v>12.24</c:v>
                </c:pt>
                <c:pt idx="64">
                  <c:v>13.85</c:v>
                </c:pt>
                <c:pt idx="65">
                  <c:v>16.3</c:v>
                </c:pt>
                <c:pt idx="66">
                  <c:v>17.940000000000001</c:v>
                </c:pt>
                <c:pt idx="67">
                  <c:v>20.7</c:v>
                </c:pt>
                <c:pt idx="68">
                  <c:v>17.309999999999999</c:v>
                </c:pt>
                <c:pt idx="69">
                  <c:v>17.73</c:v>
                </c:pt>
                <c:pt idx="70">
                  <c:v>16.2</c:v>
                </c:pt>
                <c:pt idx="71">
                  <c:v>15.83</c:v>
                </c:pt>
                <c:pt idx="72">
                  <c:v>13.84</c:v>
                </c:pt>
                <c:pt idx="73">
                  <c:v>14.47</c:v>
                </c:pt>
                <c:pt idx="74">
                  <c:v>17.86</c:v>
                </c:pt>
                <c:pt idx="75">
                  <c:v>18.95</c:v>
                </c:pt>
                <c:pt idx="76">
                  <c:v>18.16</c:v>
                </c:pt>
                <c:pt idx="77">
                  <c:v>16.2</c:v>
                </c:pt>
                <c:pt idx="78">
                  <c:v>14.91</c:v>
                </c:pt>
                <c:pt idx="79">
                  <c:v>15.69</c:v>
                </c:pt>
                <c:pt idx="80">
                  <c:v>13.2</c:v>
                </c:pt>
                <c:pt idx="81">
                  <c:v>12.67</c:v>
                </c:pt>
                <c:pt idx="82">
                  <c:v>12.18</c:v>
                </c:pt>
                <c:pt idx="83">
                  <c:v>12</c:v>
                </c:pt>
                <c:pt idx="84">
                  <c:v>10</c:v>
                </c:pt>
                <c:pt idx="85">
                  <c:v>12.8</c:v>
                </c:pt>
                <c:pt idx="86">
                  <c:v>13.12</c:v>
                </c:pt>
                <c:pt idx="87">
                  <c:v>11.46</c:v>
                </c:pt>
                <c:pt idx="88">
                  <c:v>12.24</c:v>
                </c:pt>
                <c:pt idx="89">
                  <c:v>11.5</c:v>
                </c:pt>
                <c:pt idx="90">
                  <c:v>12.7</c:v>
                </c:pt>
                <c:pt idx="91">
                  <c:v>13.56</c:v>
                </c:pt>
                <c:pt idx="92">
                  <c:v>12.93</c:v>
                </c:pt>
                <c:pt idx="93">
                  <c:v>14.1</c:v>
                </c:pt>
                <c:pt idx="94">
                  <c:v>11.93</c:v>
                </c:pt>
                <c:pt idx="95">
                  <c:v>12.51</c:v>
                </c:pt>
                <c:pt idx="96">
                  <c:v>12.57</c:v>
                </c:pt>
                <c:pt idx="97">
                  <c:v>12.98</c:v>
                </c:pt>
                <c:pt idx="98">
                  <c:v>18.079999999999998</c:v>
                </c:pt>
                <c:pt idx="99">
                  <c:v>17.72</c:v>
                </c:pt>
                <c:pt idx="100">
                  <c:v>17.82</c:v>
                </c:pt>
                <c:pt idx="101">
                  <c:v>16.68</c:v>
                </c:pt>
                <c:pt idx="102">
                  <c:v>16.57</c:v>
                </c:pt>
                <c:pt idx="103">
                  <c:v>16.47</c:v>
                </c:pt>
                <c:pt idx="104">
                  <c:v>17.73</c:v>
                </c:pt>
                <c:pt idx="105">
                  <c:v>19.079999999999998</c:v>
                </c:pt>
                <c:pt idx="106">
                  <c:v>20.2</c:v>
                </c:pt>
                <c:pt idx="107">
                  <c:v>23.05</c:v>
                </c:pt>
                <c:pt idx="108">
                  <c:v>22.49</c:v>
                </c:pt>
                <c:pt idx="109">
                  <c:v>23.07</c:v>
                </c:pt>
                <c:pt idx="110">
                  <c:v>23.96</c:v>
                </c:pt>
                <c:pt idx="111">
                  <c:v>20.27</c:v>
                </c:pt>
                <c:pt idx="112">
                  <c:v>21.56</c:v>
                </c:pt>
                <c:pt idx="113">
                  <c:v>18.54</c:v>
                </c:pt>
                <c:pt idx="114">
                  <c:v>17.149999999999999</c:v>
                </c:pt>
                <c:pt idx="115">
                  <c:v>12.63</c:v>
                </c:pt>
                <c:pt idx="116">
                  <c:v>11.65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5A-48A1-8949-E6CA19537D59}"/>
            </c:ext>
          </c:extLst>
        </c:ser>
        <c:ser>
          <c:idx val="4"/>
          <c:order val="4"/>
          <c:tx>
            <c:strRef>
              <c:f>'22. Govt bond yields'!$G$3</c:f>
              <c:strCache>
                <c:ptCount val="1"/>
                <c:pt idx="0">
                  <c:v>Malaysia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</c:numRef>
          </c:cat>
          <c:val>
            <c:numRef>
              <c:f>'22. Govt bond yields'!$G$4:$G$120</c:f>
              <c:numCache>
                <c:formatCode>General</c:formatCode>
                <c:ptCount val="117"/>
                <c:pt idx="0">
                  <c:v>3.5169999999999999</c:v>
                </c:pt>
                <c:pt idx="1">
                  <c:v>3.472</c:v>
                </c:pt>
                <c:pt idx="2">
                  <c:v>3.4729999999999999</c:v>
                </c:pt>
                <c:pt idx="3">
                  <c:v>3.3730000000000002</c:v>
                </c:pt>
                <c:pt idx="4">
                  <c:v>3.4249999999999998</c:v>
                </c:pt>
                <c:pt idx="5">
                  <c:v>3.633</c:v>
                </c:pt>
                <c:pt idx="6">
                  <c:v>4.1020000000000003</c:v>
                </c:pt>
                <c:pt idx="7">
                  <c:v>4.056</c:v>
                </c:pt>
                <c:pt idx="8">
                  <c:v>3.74</c:v>
                </c:pt>
                <c:pt idx="9">
                  <c:v>3.6019999999999999</c:v>
                </c:pt>
                <c:pt idx="10">
                  <c:v>4.0759999999999996</c:v>
                </c:pt>
                <c:pt idx="11">
                  <c:v>4.1280000000000001</c:v>
                </c:pt>
                <c:pt idx="12">
                  <c:v>4.2460000000000004</c:v>
                </c:pt>
                <c:pt idx="13">
                  <c:v>4.1180000000000003</c:v>
                </c:pt>
                <c:pt idx="14">
                  <c:v>4.109</c:v>
                </c:pt>
                <c:pt idx="15">
                  <c:v>4.0730000000000004</c:v>
                </c:pt>
                <c:pt idx="16">
                  <c:v>4.0330000000000004</c:v>
                </c:pt>
                <c:pt idx="17">
                  <c:v>4.0430000000000001</c:v>
                </c:pt>
                <c:pt idx="18">
                  <c:v>3.8820000000000001</c:v>
                </c:pt>
                <c:pt idx="19">
                  <c:v>3.9169999999999998</c:v>
                </c:pt>
                <c:pt idx="20">
                  <c:v>3.9209999999999998</c:v>
                </c:pt>
                <c:pt idx="21">
                  <c:v>3.831</c:v>
                </c:pt>
                <c:pt idx="22">
                  <c:v>3.8530000000000002</c:v>
                </c:pt>
                <c:pt idx="23">
                  <c:v>4.1470000000000002</c:v>
                </c:pt>
                <c:pt idx="24">
                  <c:v>3.831</c:v>
                </c:pt>
                <c:pt idx="25">
                  <c:v>3.8690000000000002</c:v>
                </c:pt>
                <c:pt idx="26">
                  <c:v>3.8940000000000001</c:v>
                </c:pt>
                <c:pt idx="27">
                  <c:v>3.8519999999999999</c:v>
                </c:pt>
                <c:pt idx="28">
                  <c:v>3.9180000000000001</c:v>
                </c:pt>
                <c:pt idx="29">
                  <c:v>4.032</c:v>
                </c:pt>
                <c:pt idx="30">
                  <c:v>4.08</c:v>
                </c:pt>
                <c:pt idx="31">
                  <c:v>4.3959999999999999</c:v>
                </c:pt>
                <c:pt idx="32">
                  <c:v>4.1509999999999998</c:v>
                </c:pt>
                <c:pt idx="33">
                  <c:v>4.1260000000000003</c:v>
                </c:pt>
                <c:pt idx="34">
                  <c:v>4.1989999999999998</c:v>
                </c:pt>
                <c:pt idx="35">
                  <c:v>4.1859999999999999</c:v>
                </c:pt>
                <c:pt idx="36">
                  <c:v>3.85</c:v>
                </c:pt>
                <c:pt idx="37">
                  <c:v>3.93</c:v>
                </c:pt>
                <c:pt idx="38">
                  <c:v>3.802</c:v>
                </c:pt>
                <c:pt idx="39">
                  <c:v>3.9009999999999998</c:v>
                </c:pt>
                <c:pt idx="40">
                  <c:v>3.9279999999999999</c:v>
                </c:pt>
                <c:pt idx="41">
                  <c:v>3.7440000000000002</c:v>
                </c:pt>
                <c:pt idx="42">
                  <c:v>3.5859999999999999</c:v>
                </c:pt>
                <c:pt idx="43">
                  <c:v>3.589</c:v>
                </c:pt>
                <c:pt idx="44">
                  <c:v>3.5510000000000002</c:v>
                </c:pt>
                <c:pt idx="45">
                  <c:v>3.6139999999999999</c:v>
                </c:pt>
                <c:pt idx="46">
                  <c:v>4.4050000000000002</c:v>
                </c:pt>
                <c:pt idx="47">
                  <c:v>4.2279999999999998</c:v>
                </c:pt>
                <c:pt idx="48">
                  <c:v>4.1479999999999997</c:v>
                </c:pt>
                <c:pt idx="49">
                  <c:v>4.056</c:v>
                </c:pt>
                <c:pt idx="50">
                  <c:v>4.149</c:v>
                </c:pt>
                <c:pt idx="51">
                  <c:v>4.0460000000000003</c:v>
                </c:pt>
                <c:pt idx="52">
                  <c:v>3.88</c:v>
                </c:pt>
                <c:pt idx="53">
                  <c:v>3.9279999999999999</c:v>
                </c:pt>
                <c:pt idx="54">
                  <c:v>3.9929999999999999</c:v>
                </c:pt>
                <c:pt idx="55">
                  <c:v>3.9039999999999999</c:v>
                </c:pt>
                <c:pt idx="56">
                  <c:v>3.9260000000000002</c:v>
                </c:pt>
                <c:pt idx="57">
                  <c:v>3.948</c:v>
                </c:pt>
                <c:pt idx="58">
                  <c:v>3.9089999999999998</c:v>
                </c:pt>
                <c:pt idx="59">
                  <c:v>3.9140000000000001</c:v>
                </c:pt>
                <c:pt idx="60">
                  <c:v>3.956</c:v>
                </c:pt>
                <c:pt idx="61">
                  <c:v>4.0410000000000004</c:v>
                </c:pt>
                <c:pt idx="62">
                  <c:v>3.9460000000000002</c:v>
                </c:pt>
                <c:pt idx="63">
                  <c:v>4.1390000000000002</c:v>
                </c:pt>
                <c:pt idx="64">
                  <c:v>4.1959999999999997</c:v>
                </c:pt>
                <c:pt idx="65">
                  <c:v>4.2</c:v>
                </c:pt>
                <c:pt idx="66">
                  <c:v>4.0750000000000002</c:v>
                </c:pt>
                <c:pt idx="67">
                  <c:v>4.0389999999999997</c:v>
                </c:pt>
                <c:pt idx="68">
                  <c:v>4.0709999999999997</c:v>
                </c:pt>
                <c:pt idx="69">
                  <c:v>4.0990000000000002</c:v>
                </c:pt>
                <c:pt idx="70">
                  <c:v>4.1399999999999997</c:v>
                </c:pt>
                <c:pt idx="71">
                  <c:v>4.08</c:v>
                </c:pt>
                <c:pt idx="72">
                  <c:v>4.069</c:v>
                </c:pt>
                <c:pt idx="73">
                  <c:v>3.895</c:v>
                </c:pt>
                <c:pt idx="74">
                  <c:v>3.7650000000000001</c:v>
                </c:pt>
                <c:pt idx="75">
                  <c:v>3.7930000000000001</c:v>
                </c:pt>
                <c:pt idx="76">
                  <c:v>3.7970000000000002</c:v>
                </c:pt>
                <c:pt idx="77">
                  <c:v>3.6419999999999999</c:v>
                </c:pt>
                <c:pt idx="78">
                  <c:v>3.5920000000000001</c:v>
                </c:pt>
                <c:pt idx="79">
                  <c:v>3.3069999999999999</c:v>
                </c:pt>
                <c:pt idx="80">
                  <c:v>3.347</c:v>
                </c:pt>
                <c:pt idx="81">
                  <c:v>3.4409999999999998</c:v>
                </c:pt>
                <c:pt idx="82">
                  <c:v>3.4289999999999998</c:v>
                </c:pt>
                <c:pt idx="83">
                  <c:v>3.3130000000000002</c:v>
                </c:pt>
                <c:pt idx="84">
                  <c:v>3.133</c:v>
                </c:pt>
                <c:pt idx="85">
                  <c:v>2.8279999999999998</c:v>
                </c:pt>
                <c:pt idx="86">
                  <c:v>3.3570000000000002</c:v>
                </c:pt>
                <c:pt idx="87">
                  <c:v>2.8650000000000002</c:v>
                </c:pt>
                <c:pt idx="88">
                  <c:v>2.8069999999999999</c:v>
                </c:pt>
                <c:pt idx="89">
                  <c:v>2.867</c:v>
                </c:pt>
                <c:pt idx="90">
                  <c:v>2.5539999999999998</c:v>
                </c:pt>
                <c:pt idx="91">
                  <c:v>2.6160000000000001</c:v>
                </c:pt>
                <c:pt idx="92">
                  <c:v>2.661</c:v>
                </c:pt>
                <c:pt idx="93">
                  <c:v>2.6230000000000002</c:v>
                </c:pt>
                <c:pt idx="94">
                  <c:v>2.7410000000000001</c:v>
                </c:pt>
                <c:pt idx="95">
                  <c:v>2.6509999999999998</c:v>
                </c:pt>
                <c:pt idx="96">
                  <c:v>2.7050000000000001</c:v>
                </c:pt>
                <c:pt idx="97">
                  <c:v>3.0870000000000002</c:v>
                </c:pt>
                <c:pt idx="98">
                  <c:v>3.27</c:v>
                </c:pt>
                <c:pt idx="99">
                  <c:v>3.1480000000000001</c:v>
                </c:pt>
                <c:pt idx="100">
                  <c:v>3.238</c:v>
                </c:pt>
                <c:pt idx="101">
                  <c:v>3.2850000000000001</c:v>
                </c:pt>
                <c:pt idx="102">
                  <c:v>3.1720000000000002</c:v>
                </c:pt>
                <c:pt idx="103">
                  <c:v>3.2080000000000002</c:v>
                </c:pt>
                <c:pt idx="104">
                  <c:v>3.3809999999999998</c:v>
                </c:pt>
                <c:pt idx="105">
                  <c:v>3.5859999999999999</c:v>
                </c:pt>
                <c:pt idx="106">
                  <c:v>3.5230000000000001</c:v>
                </c:pt>
                <c:pt idx="107">
                  <c:v>3.5790000000000002</c:v>
                </c:pt>
                <c:pt idx="108">
                  <c:v>3.6739999999999999</c:v>
                </c:pt>
                <c:pt idx="109">
                  <c:v>3.6680000000000001</c:v>
                </c:pt>
                <c:pt idx="110">
                  <c:v>3.8740000000000001</c:v>
                </c:pt>
                <c:pt idx="111">
                  <c:v>4.3769999999999998</c:v>
                </c:pt>
                <c:pt idx="112">
                  <c:v>4.1900000000000004</c:v>
                </c:pt>
                <c:pt idx="113">
                  <c:v>4.2389999999999999</c:v>
                </c:pt>
                <c:pt idx="114">
                  <c:v>3.899</c:v>
                </c:pt>
                <c:pt idx="115">
                  <c:v>3.9910000000000001</c:v>
                </c:pt>
                <c:pt idx="116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5A-48A1-8949-E6CA19537D59}"/>
            </c:ext>
          </c:extLst>
        </c:ser>
        <c:ser>
          <c:idx val="5"/>
          <c:order val="5"/>
          <c:tx>
            <c:strRef>
              <c:f>'22. Govt bond yields'!$H$3</c:f>
              <c:strCache>
                <c:ptCount val="1"/>
                <c:pt idx="0">
                  <c:v>Mexico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</c:numRef>
          </c:cat>
          <c:val>
            <c:numRef>
              <c:f>'22. Govt bond yields'!$H$4:$H$120</c:f>
              <c:numCache>
                <c:formatCode>General</c:formatCode>
                <c:ptCount val="117"/>
                <c:pt idx="0">
                  <c:v>1.56</c:v>
                </c:pt>
                <c:pt idx="1">
                  <c:v>1.56</c:v>
                </c:pt>
                <c:pt idx="2">
                  <c:v>1.41</c:v>
                </c:pt>
                <c:pt idx="3">
                  <c:v>1.1000000000000001</c:v>
                </c:pt>
                <c:pt idx="4">
                  <c:v>1.36</c:v>
                </c:pt>
                <c:pt idx="5">
                  <c:v>1.8</c:v>
                </c:pt>
                <c:pt idx="6">
                  <c:v>2</c:v>
                </c:pt>
                <c:pt idx="7">
                  <c:v>2.15</c:v>
                </c:pt>
                <c:pt idx="8">
                  <c:v>2.34</c:v>
                </c:pt>
                <c:pt idx="9">
                  <c:v>2.11</c:v>
                </c:pt>
                <c:pt idx="10">
                  <c:v>2.35</c:v>
                </c:pt>
                <c:pt idx="11">
                  <c:v>2.54</c:v>
                </c:pt>
                <c:pt idx="12">
                  <c:v>2.62</c:v>
                </c:pt>
                <c:pt idx="13">
                  <c:v>2.6</c:v>
                </c:pt>
                <c:pt idx="14">
                  <c:v>2.61</c:v>
                </c:pt>
                <c:pt idx="15">
                  <c:v>2.75</c:v>
                </c:pt>
                <c:pt idx="16">
                  <c:v>2.48</c:v>
                </c:pt>
                <c:pt idx="17">
                  <c:v>2.38</c:v>
                </c:pt>
                <c:pt idx="18">
                  <c:v>2.4300000000000002</c:v>
                </c:pt>
                <c:pt idx="19">
                  <c:v>2.36</c:v>
                </c:pt>
                <c:pt idx="20">
                  <c:v>2.5099999999999998</c:v>
                </c:pt>
                <c:pt idx="21">
                  <c:v>2.64</c:v>
                </c:pt>
                <c:pt idx="22">
                  <c:v>2.68</c:v>
                </c:pt>
                <c:pt idx="23">
                  <c:v>2.65</c:v>
                </c:pt>
                <c:pt idx="24">
                  <c:v>2.52</c:v>
                </c:pt>
                <c:pt idx="25">
                  <c:v>2.62</c:v>
                </c:pt>
                <c:pt idx="26">
                  <c:v>2.82</c:v>
                </c:pt>
                <c:pt idx="27">
                  <c:v>2.86</c:v>
                </c:pt>
                <c:pt idx="28">
                  <c:v>2.88</c:v>
                </c:pt>
                <c:pt idx="29">
                  <c:v>2.99</c:v>
                </c:pt>
                <c:pt idx="30">
                  <c:v>2.91</c:v>
                </c:pt>
                <c:pt idx="31">
                  <c:v>3</c:v>
                </c:pt>
                <c:pt idx="32">
                  <c:v>2.99</c:v>
                </c:pt>
                <c:pt idx="33">
                  <c:v>2.99</c:v>
                </c:pt>
                <c:pt idx="34">
                  <c:v>3.02</c:v>
                </c:pt>
                <c:pt idx="35">
                  <c:v>3.27</c:v>
                </c:pt>
                <c:pt idx="36">
                  <c:v>3.22</c:v>
                </c:pt>
                <c:pt idx="37">
                  <c:v>3.2</c:v>
                </c:pt>
                <c:pt idx="38">
                  <c:v>3.02</c:v>
                </c:pt>
                <c:pt idx="39">
                  <c:v>3.07</c:v>
                </c:pt>
                <c:pt idx="40">
                  <c:v>3.13</c:v>
                </c:pt>
                <c:pt idx="41">
                  <c:v>3.13</c:v>
                </c:pt>
                <c:pt idx="42">
                  <c:v>2.57</c:v>
                </c:pt>
                <c:pt idx="43">
                  <c:v>2.62</c:v>
                </c:pt>
                <c:pt idx="44">
                  <c:v>2.7</c:v>
                </c:pt>
                <c:pt idx="45">
                  <c:v>2.74</c:v>
                </c:pt>
                <c:pt idx="46">
                  <c:v>3.08</c:v>
                </c:pt>
                <c:pt idx="47">
                  <c:v>3.18</c:v>
                </c:pt>
                <c:pt idx="48">
                  <c:v>3.02</c:v>
                </c:pt>
                <c:pt idx="49">
                  <c:v>3.28</c:v>
                </c:pt>
                <c:pt idx="50">
                  <c:v>3.42</c:v>
                </c:pt>
                <c:pt idx="51">
                  <c:v>3.46</c:v>
                </c:pt>
                <c:pt idx="52">
                  <c:v>3.36</c:v>
                </c:pt>
                <c:pt idx="53">
                  <c:v>3.24</c:v>
                </c:pt>
                <c:pt idx="54">
                  <c:v>3.31</c:v>
                </c:pt>
                <c:pt idx="55">
                  <c:v>3.19</c:v>
                </c:pt>
                <c:pt idx="56">
                  <c:v>3.2</c:v>
                </c:pt>
                <c:pt idx="57">
                  <c:v>3.23</c:v>
                </c:pt>
                <c:pt idx="58">
                  <c:v>3.45</c:v>
                </c:pt>
                <c:pt idx="59">
                  <c:v>3.68</c:v>
                </c:pt>
                <c:pt idx="60">
                  <c:v>3.62</c:v>
                </c:pt>
                <c:pt idx="61">
                  <c:v>3.78</c:v>
                </c:pt>
                <c:pt idx="62">
                  <c:v>3.77</c:v>
                </c:pt>
                <c:pt idx="63">
                  <c:v>3.72</c:v>
                </c:pt>
                <c:pt idx="64">
                  <c:v>3.75</c:v>
                </c:pt>
                <c:pt idx="65">
                  <c:v>3.75</c:v>
                </c:pt>
                <c:pt idx="66">
                  <c:v>3.51</c:v>
                </c:pt>
                <c:pt idx="67">
                  <c:v>3.55</c:v>
                </c:pt>
                <c:pt idx="68">
                  <c:v>3.72</c:v>
                </c:pt>
                <c:pt idx="69">
                  <c:v>3.72</c:v>
                </c:pt>
                <c:pt idx="70">
                  <c:v>4.2699999999999996</c:v>
                </c:pt>
                <c:pt idx="71">
                  <c:v>4.1399999999999997</c:v>
                </c:pt>
                <c:pt idx="72">
                  <c:v>4.29</c:v>
                </c:pt>
                <c:pt idx="73">
                  <c:v>4.1100000000000003</c:v>
                </c:pt>
                <c:pt idx="74">
                  <c:v>4</c:v>
                </c:pt>
                <c:pt idx="75">
                  <c:v>3.79</c:v>
                </c:pt>
                <c:pt idx="76">
                  <c:v>3.84</c:v>
                </c:pt>
                <c:pt idx="77">
                  <c:v>3.5</c:v>
                </c:pt>
                <c:pt idx="78">
                  <c:v>3.41</c:v>
                </c:pt>
                <c:pt idx="79">
                  <c:v>3.46</c:v>
                </c:pt>
                <c:pt idx="80">
                  <c:v>3.21</c:v>
                </c:pt>
                <c:pt idx="81">
                  <c:v>3.23</c:v>
                </c:pt>
                <c:pt idx="82">
                  <c:v>3.38</c:v>
                </c:pt>
                <c:pt idx="83">
                  <c:v>3.4</c:v>
                </c:pt>
                <c:pt idx="84">
                  <c:v>3.26</c:v>
                </c:pt>
                <c:pt idx="85">
                  <c:v>3.08</c:v>
                </c:pt>
                <c:pt idx="87">
                  <c:v>3.5</c:v>
                </c:pt>
                <c:pt idx="88">
                  <c:v>2.75</c:v>
                </c:pt>
                <c:pt idx="89">
                  <c:v>2.4300000000000002</c:v>
                </c:pt>
                <c:pt idx="90">
                  <c:v>2.23</c:v>
                </c:pt>
                <c:pt idx="91">
                  <c:v>2.2400000000000002</c:v>
                </c:pt>
                <c:pt idx="92">
                  <c:v>2.0099999999999998</c:v>
                </c:pt>
                <c:pt idx="93">
                  <c:v>2.14</c:v>
                </c:pt>
                <c:pt idx="94">
                  <c:v>2.25</c:v>
                </c:pt>
                <c:pt idx="95">
                  <c:v>1.93</c:v>
                </c:pt>
                <c:pt idx="96">
                  <c:v>1.61</c:v>
                </c:pt>
                <c:pt idx="97">
                  <c:v>1.82</c:v>
                </c:pt>
                <c:pt idx="98">
                  <c:v>2.6</c:v>
                </c:pt>
                <c:pt idx="99">
                  <c:v>2.85</c:v>
                </c:pt>
                <c:pt idx="100">
                  <c:v>2.9</c:v>
                </c:pt>
                <c:pt idx="101">
                  <c:v>2.68</c:v>
                </c:pt>
                <c:pt idx="102">
                  <c:v>2.84</c:v>
                </c:pt>
                <c:pt idx="103">
                  <c:v>2.72</c:v>
                </c:pt>
                <c:pt idx="104">
                  <c:v>2.87</c:v>
                </c:pt>
                <c:pt idx="105">
                  <c:v>2.92</c:v>
                </c:pt>
                <c:pt idx="106">
                  <c:v>3.19</c:v>
                </c:pt>
                <c:pt idx="107">
                  <c:v>3.12</c:v>
                </c:pt>
                <c:pt idx="108">
                  <c:v>3.3</c:v>
                </c:pt>
                <c:pt idx="109">
                  <c:v>3.47</c:v>
                </c:pt>
                <c:pt idx="110">
                  <c:v>3.76</c:v>
                </c:pt>
                <c:pt idx="111">
                  <c:v>3.8</c:v>
                </c:pt>
                <c:pt idx="112">
                  <c:v>4.32</c:v>
                </c:pt>
                <c:pt idx="113">
                  <c:v>4.05</c:v>
                </c:pt>
                <c:pt idx="114">
                  <c:v>4.12</c:v>
                </c:pt>
                <c:pt idx="115">
                  <c:v>3.93</c:v>
                </c:pt>
                <c:pt idx="116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5A-48A1-8949-E6CA19537D59}"/>
            </c:ext>
          </c:extLst>
        </c:ser>
        <c:ser>
          <c:idx val="6"/>
          <c:order val="6"/>
          <c:tx>
            <c:strRef>
              <c:f>'22. Govt bond yields'!#REF!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'22. Govt bond yields'!$A$4:$A$120</c:f>
              <c:numCache>
                <c:formatCode>General</c:formatCode>
                <c:ptCount val="117"/>
                <c:pt idx="0">
                  <c:v>2013</c:v>
                </c:pt>
                <c:pt idx="12">
                  <c:v>2014</c:v>
                </c:pt>
                <c:pt idx="24">
                  <c:v>2015</c:v>
                </c:pt>
                <c:pt idx="36">
                  <c:v>2016</c:v>
                </c:pt>
                <c:pt idx="48">
                  <c:v>2017</c:v>
                </c:pt>
                <c:pt idx="60">
                  <c:v>2018</c:v>
                </c:pt>
                <c:pt idx="72">
                  <c:v>2019</c:v>
                </c:pt>
                <c:pt idx="84">
                  <c:v>2020</c:v>
                </c:pt>
                <c:pt idx="96">
                  <c:v>2021</c:v>
                </c:pt>
                <c:pt idx="108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'22. Govt bond yields'!#REF!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C05A-48A1-8949-E6CA19537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30016"/>
        <c:axId val="206732096"/>
        <c:extLst/>
      </c:lineChart>
      <c:catAx>
        <c:axId val="2067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32096"/>
        <c:crosses val="autoZero"/>
        <c:auto val="1"/>
        <c:lblAlgn val="ctr"/>
        <c:lblOffset val="100"/>
        <c:tickLblSkip val="6"/>
        <c:noMultiLvlLbl val="0"/>
      </c:catAx>
      <c:valAx>
        <c:axId val="20673209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3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'23. Main expenditure &amp; revenue'!$C$4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'23. Main expenditure &amp; revenue'!$B$5:$B$11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'23. Main expenditure &amp; revenue'!$C$5:$C$11</c:f>
              <c:numCache>
                <c:formatCode>0</c:formatCode>
                <c:ptCount val="7"/>
                <c:pt idx="0">
                  <c:v>1469.2057975772163</c:v>
                </c:pt>
                <c:pt idx="1">
                  <c:v>1490.4428937191224</c:v>
                </c:pt>
                <c:pt idx="2">
                  <c:v>1327.2984542070217</c:v>
                </c:pt>
                <c:pt idx="3">
                  <c:v>1588.7879026542992</c:v>
                </c:pt>
                <c:pt idx="4">
                  <c:v>1526.4880496793705</c:v>
                </c:pt>
                <c:pt idx="5">
                  <c:v>1518.4296279116961</c:v>
                </c:pt>
                <c:pt idx="6">
                  <c:v>1551.2895905470721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E-4777-9702-582F24BE2989}"/>
            </c:ext>
          </c:extLst>
        </c:ser>
        <c:ser>
          <c:idx val="1"/>
          <c:order val="1"/>
          <c:tx>
            <c:strRef>
              <c:f>'23. Main expenditure &amp; revenue'!$D$4</c:f>
              <c:strCache>
                <c:ptCount val="1"/>
                <c:pt idx="0">
                  <c:v>Expenditure excl. debt service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'23. Main expenditure &amp; revenue'!$B$5:$B$11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'23. Main expenditure &amp; revenue'!$D$5:$D$11</c:f>
              <c:numCache>
                <c:formatCode>0</c:formatCode>
                <c:ptCount val="7"/>
                <c:pt idx="0">
                  <c:v>1526.2167112947582</c:v>
                </c:pt>
                <c:pt idx="1">
                  <c:v>1645.8589393185937</c:v>
                </c:pt>
                <c:pt idx="2">
                  <c:v>1668.1677382451126</c:v>
                </c:pt>
                <c:pt idx="3">
                  <c:v>1673.755083248318</c:v>
                </c:pt>
                <c:pt idx="4">
                  <c:v>1598.9717137701966</c:v>
                </c:pt>
                <c:pt idx="5">
                  <c:v>1510.9344087527727</c:v>
                </c:pt>
                <c:pt idx="6">
                  <c:v>1510.9546661653751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32E-4777-9702-582F24BE2989}"/>
            </c:ext>
          </c:extLst>
        </c:ser>
        <c:ser>
          <c:idx val="2"/>
          <c:order val="2"/>
          <c:tx>
            <c:strRef>
              <c:f>'23. Main expenditure &amp; revenue'!$E$4</c:f>
              <c:strCache>
                <c:ptCount val="1"/>
                <c:pt idx="0">
                  <c:v>Debt service costs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'23. Main expenditure &amp; revenue'!$B$5:$B$11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'23. Main expenditure &amp; revenue'!$E$5:$E$11</c:f>
              <c:numCache>
                <c:formatCode>0</c:formatCode>
                <c:ptCount val="7"/>
                <c:pt idx="0">
                  <c:v>209.50355028358294</c:v>
                </c:pt>
                <c:pt idx="1">
                  <c:v>226.76561439126249</c:v>
                </c:pt>
                <c:pt idx="2">
                  <c:v>249.29866892174704</c:v>
                </c:pt>
                <c:pt idx="3">
                  <c:v>275.18587880296411</c:v>
                </c:pt>
                <c:pt idx="4">
                  <c:v>290.10767968857806</c:v>
                </c:pt>
                <c:pt idx="5">
                  <c:v>306.36987969722156</c:v>
                </c:pt>
                <c:pt idx="6">
                  <c:v>317.84740113087804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432E-4777-9702-582F24BE2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3752128"/>
        <c:axId val="2023766272"/>
      </c:barChart>
      <c:lineChart>
        <c:grouping val="standard"/>
        <c:varyColors val="0"/>
        <c:ser>
          <c:idx val="3"/>
          <c:order val="3"/>
          <c:tx>
            <c:strRef>
              <c:f>'23. Main expenditure &amp; revenue'!$F$4</c:f>
              <c:strCache>
                <c:ptCount val="1"/>
                <c:pt idx="0">
                  <c:v>Debt service as % of total expenditure (RHS)</c:v>
                </c:pt>
              </c:strCache>
            </c:strRef>
          </c:tx>
          <c:spPr>
            <a:ln w="158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'23. Main expenditure &amp; revenue'!$B$5:$B$11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'23. Main expenditure &amp; revenue'!$F$5:$F$11</c:f>
              <c:numCache>
                <c:formatCode>0%</c:formatCode>
                <c:ptCount val="7"/>
                <c:pt idx="0">
                  <c:v>0.12070121834786628</c:v>
                </c:pt>
                <c:pt idx="1">
                  <c:v>0.12109507692933812</c:v>
                </c:pt>
                <c:pt idx="2">
                  <c:v>0.13001462137221828</c:v>
                </c:pt>
                <c:pt idx="3">
                  <c:v>0.14119764742043694</c:v>
                </c:pt>
                <c:pt idx="4">
                  <c:v>0.15357093020712637</c:v>
                </c:pt>
                <c:pt idx="5">
                  <c:v>0.16858479982927294</c:v>
                </c:pt>
                <c:pt idx="6">
                  <c:v>0.17380087589292353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432E-4777-9702-582F24BE2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114863"/>
        <c:axId val="781108623"/>
      </c:lineChart>
      <c:catAx>
        <c:axId val="20237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6272"/>
        <c:crosses val="autoZero"/>
        <c:auto val="1"/>
        <c:lblAlgn val="ctr"/>
        <c:lblOffset val="100"/>
        <c:noMultiLvlLbl val="0"/>
      </c:catAx>
      <c:valAx>
        <c:axId val="20237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R billion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52128"/>
        <c:crosses val="autoZero"/>
        <c:crossBetween val="between"/>
      </c:valAx>
      <c:valAx>
        <c:axId val="781108623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114863"/>
        <c:crosses val="max"/>
        <c:crossBetween val="between"/>
      </c:valAx>
      <c:catAx>
        <c:axId val="7811148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108623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'24. Spending on social wage'!$B$3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'24. Spending on social wage'!$A$4:$A$10</c:f>
              <c:strCache>
                <c:ptCount val="7"/>
                <c:pt idx="0">
                  <c:v>Community infrastructure</c:v>
                </c:pt>
                <c:pt idx="1">
                  <c:v>Local government</c:v>
                </c:pt>
                <c:pt idx="2">
                  <c:v>Employment programmes</c:v>
                </c:pt>
                <c:pt idx="3">
                  <c:v>Health</c:v>
                </c:pt>
                <c:pt idx="4">
                  <c:v>Basic education</c:v>
                </c:pt>
                <c:pt idx="5">
                  <c:v>Fee-free higher education</c:v>
                </c:pt>
                <c:pt idx="6">
                  <c:v>Social protection</c:v>
                </c:pt>
              </c:strCache>
            </c:strRef>
          </c:cat>
          <c:val>
            <c:numRef>
              <c:f>'24. Spending on social wage'!$B$4:$B$10</c:f>
              <c:numCache>
                <c:formatCode>0</c:formatCode>
                <c:ptCount val="7"/>
                <c:pt idx="0">
                  <c:v>62.371854949174541</c:v>
                </c:pt>
                <c:pt idx="1">
                  <c:v>113.3347751904453</c:v>
                </c:pt>
                <c:pt idx="2">
                  <c:v>23.964626438853244</c:v>
                </c:pt>
                <c:pt idx="3">
                  <c:v>222.97839617427249</c:v>
                </c:pt>
                <c:pt idx="4">
                  <c:v>265.83231201787908</c:v>
                </c:pt>
                <c:pt idx="5">
                  <c:v>59.254559873116577</c:v>
                </c:pt>
                <c:pt idx="6">
                  <c:v>259.52851272438909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F-41D5-8334-9FEF8685B49C}"/>
            </c:ext>
          </c:extLst>
        </c:ser>
        <c:ser>
          <c:idx val="1"/>
          <c:order val="1"/>
          <c:tx>
            <c:strRef>
              <c:f>'24. Spending on social wage'!$C$3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'24. Spending on social wage'!$A$4:$A$10</c:f>
              <c:strCache>
                <c:ptCount val="7"/>
                <c:pt idx="0">
                  <c:v>Community infrastructure</c:v>
                </c:pt>
                <c:pt idx="1">
                  <c:v>Local government</c:v>
                </c:pt>
                <c:pt idx="2">
                  <c:v>Employment programmes</c:v>
                </c:pt>
                <c:pt idx="3">
                  <c:v>Health</c:v>
                </c:pt>
                <c:pt idx="4">
                  <c:v>Basic education</c:v>
                </c:pt>
                <c:pt idx="5">
                  <c:v>Fee-free higher education</c:v>
                </c:pt>
                <c:pt idx="6">
                  <c:v>Social protection</c:v>
                </c:pt>
              </c:strCache>
            </c:strRef>
          </c:cat>
          <c:val>
            <c:numRef>
              <c:f>'24. Spending on social wage'!$C$4:$C$10</c:f>
              <c:numCache>
                <c:formatCode>0</c:formatCode>
                <c:ptCount val="7"/>
                <c:pt idx="0">
                  <c:v>69.453337916362827</c:v>
                </c:pt>
                <c:pt idx="1">
                  <c:v>120.1474425796868</c:v>
                </c:pt>
                <c:pt idx="2">
                  <c:v>22.389256010647522</c:v>
                </c:pt>
                <c:pt idx="3">
                  <c:v>212.10618991819027</c:v>
                </c:pt>
                <c:pt idx="4">
                  <c:v>259.26996254715561</c:v>
                </c:pt>
                <c:pt idx="5">
                  <c:v>58.441628669295987</c:v>
                </c:pt>
                <c:pt idx="6">
                  <c:v>252.45440961450262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F-41D5-8334-9FEF8685B49C}"/>
            </c:ext>
          </c:extLst>
        </c:ser>
        <c:ser>
          <c:idx val="2"/>
          <c:order val="2"/>
          <c:tx>
            <c:strRef>
              <c:f>'24. Spending on social wage'!$D$3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'24. Spending on social wage'!$A$4:$A$10</c:f>
              <c:strCache>
                <c:ptCount val="7"/>
                <c:pt idx="0">
                  <c:v>Community infrastructure</c:v>
                </c:pt>
                <c:pt idx="1">
                  <c:v>Local government</c:v>
                </c:pt>
                <c:pt idx="2">
                  <c:v>Employment programmes</c:v>
                </c:pt>
                <c:pt idx="3">
                  <c:v>Health</c:v>
                </c:pt>
                <c:pt idx="4">
                  <c:v>Basic education</c:v>
                </c:pt>
                <c:pt idx="5">
                  <c:v>Fee-free higher education</c:v>
                </c:pt>
                <c:pt idx="6">
                  <c:v>Social protection</c:v>
                </c:pt>
              </c:strCache>
            </c:strRef>
          </c:cat>
          <c:val>
            <c:numRef>
              <c:f>'24. Spending on social wage'!$D$4:$D$10</c:f>
              <c:numCache>
                <c:formatCode>0</c:formatCode>
                <c:ptCount val="7"/>
                <c:pt idx="0">
                  <c:v>72.47849765503328</c:v>
                </c:pt>
                <c:pt idx="1">
                  <c:v>122.8703421859274</c:v>
                </c:pt>
                <c:pt idx="2">
                  <c:v>22.350713664261455</c:v>
                </c:pt>
                <c:pt idx="3">
                  <c:v>211.70747773880385</c:v>
                </c:pt>
                <c:pt idx="4">
                  <c:v>251.95485079122361</c:v>
                </c:pt>
                <c:pt idx="5">
                  <c:v>59.949611961613257</c:v>
                </c:pt>
                <c:pt idx="6">
                  <c:v>220.62695313545242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F-41D5-8334-9FEF8685B49C}"/>
            </c:ext>
          </c:extLst>
        </c:ser>
        <c:ser>
          <c:idx val="3"/>
          <c:order val="3"/>
          <c:tx>
            <c:strRef>
              <c:f>'24. Spending on social wage'!$E$3</c:f>
              <c:strCache>
                <c:ptCount val="1"/>
                <c:pt idx="0">
                  <c:v>2025/26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'24. Spending on social wage'!$A$4:$A$10</c:f>
              <c:strCache>
                <c:ptCount val="7"/>
                <c:pt idx="0">
                  <c:v>Community infrastructure</c:v>
                </c:pt>
                <c:pt idx="1">
                  <c:v>Local government</c:v>
                </c:pt>
                <c:pt idx="2">
                  <c:v>Employment programmes</c:v>
                </c:pt>
                <c:pt idx="3">
                  <c:v>Health</c:v>
                </c:pt>
                <c:pt idx="4">
                  <c:v>Basic education</c:v>
                </c:pt>
                <c:pt idx="5">
                  <c:v>Fee-free higher education</c:v>
                </c:pt>
                <c:pt idx="6">
                  <c:v>Social protection</c:v>
                </c:pt>
              </c:strCache>
            </c:strRef>
          </c:cat>
          <c:val>
            <c:numRef>
              <c:f>'24. Spending on social wage'!$E$4:$E$10</c:f>
              <c:numCache>
                <c:formatCode>0</c:formatCode>
                <c:ptCount val="7"/>
                <c:pt idx="0">
                  <c:v>76.38723429817307</c:v>
                </c:pt>
                <c:pt idx="1">
                  <c:v>122.66211109179829</c:v>
                </c:pt>
                <c:pt idx="2">
                  <c:v>22.285635595903898</c:v>
                </c:pt>
                <c:pt idx="3">
                  <c:v>211.58564235290351</c:v>
                </c:pt>
                <c:pt idx="4">
                  <c:v>252.58168235777654</c:v>
                </c:pt>
                <c:pt idx="5">
                  <c:v>61.517047815969981</c:v>
                </c:pt>
                <c:pt idx="6">
                  <c:v>220.39707839252932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DF-41D5-8334-9FEF8685B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478412048"/>
        <c:axId val="478409968"/>
      </c:barChart>
      <c:scatterChart>
        <c:scatterStyle val="lineMarker"/>
        <c:varyColors val="0"/>
        <c:ser>
          <c:idx val="4"/>
          <c:order val="4"/>
          <c:tx>
            <c:strRef>
              <c:f>'24. Spending on social wage'!$F$3</c:f>
              <c:strCache>
                <c:ptCount val="1"/>
                <c:pt idx="0">
                  <c:v>Average growth 2022/23-2025/26 (RHS)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6"/>
            <c:spPr>
              <a:solidFill>
                <a:schemeClr val="dk1">
                  <a:tint val="30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'24. Spending on social wage'!$A$4:$A$10</c:f>
              <c:strCache>
                <c:ptCount val="7"/>
                <c:pt idx="0">
                  <c:v>Community infrastructure</c:v>
                </c:pt>
                <c:pt idx="1">
                  <c:v>Local government</c:v>
                </c:pt>
                <c:pt idx="2">
                  <c:v>Employment programmes</c:v>
                </c:pt>
                <c:pt idx="3">
                  <c:v>Health</c:v>
                </c:pt>
                <c:pt idx="4">
                  <c:v>Basic education</c:v>
                </c:pt>
                <c:pt idx="5">
                  <c:v>Fee-free higher education</c:v>
                </c:pt>
                <c:pt idx="6">
                  <c:v>Social protection</c:v>
                </c:pt>
              </c:strCache>
            </c:strRef>
          </c:xVal>
          <c:yVal>
            <c:numRef>
              <c:f>'24. Spending on social wage'!$F$4:$F$10</c:f>
              <c:numCache>
                <c:formatCode>0%</c:formatCode>
                <c:ptCount val="7"/>
                <c:pt idx="0">
                  <c:v>5.3711284100218318E-2</c:v>
                </c:pt>
                <c:pt idx="1">
                  <c:v>3.4647486724146838E-2</c:v>
                </c:pt>
                <c:pt idx="2">
                  <c:v>1.5763079984698038E-2</c:v>
                </c:pt>
                <c:pt idx="3">
                  <c:v>-2.4949928442778165E-2</c:v>
                </c:pt>
                <c:pt idx="4">
                  <c:v>-1.574753610145203E-2</c:v>
                </c:pt>
                <c:pt idx="5">
                  <c:v>2.11261289152559E-2</c:v>
                </c:pt>
                <c:pt idx="6">
                  <c:v>-3.8819616814837268E-2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DF-41D5-8334-9FEF8685B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231136"/>
        <c:axId val="474228224"/>
      </c:scatterChart>
      <c:catAx>
        <c:axId val="47841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09968"/>
        <c:crosses val="autoZero"/>
        <c:auto val="1"/>
        <c:lblAlgn val="ctr"/>
        <c:lblOffset val="100"/>
        <c:noMultiLvlLbl val="0"/>
      </c:catAx>
      <c:valAx>
        <c:axId val="478409968"/>
        <c:scaling>
          <c:orientation val="minMax"/>
          <c:max val="300"/>
          <c:min val="-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R billion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12048"/>
        <c:crosses val="autoZero"/>
        <c:crossBetween val="between"/>
      </c:valAx>
      <c:valAx>
        <c:axId val="474228224"/>
        <c:scaling>
          <c:orientation val="minMax"/>
          <c:max val="6.0000000000000012E-2"/>
          <c:min val="-6.0000000000000012E-2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31136"/>
        <c:crosses val="max"/>
        <c:crossBetween val="midCat"/>
      </c:valAx>
      <c:valAx>
        <c:axId val="474231136"/>
        <c:scaling>
          <c:orientation val="minMax"/>
        </c:scaling>
        <c:delete val="1"/>
        <c:axPos val="t"/>
        <c:majorTickMark val="out"/>
        <c:minorTickMark val="none"/>
        <c:tickLblPos val="nextTo"/>
        <c:crossAx val="474228224"/>
        <c:crosses val="max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'25. Spending by function '!$B$5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'25. Spending by function '!$A$6:$A$10</c:f>
              <c:strCache>
                <c:ptCount val="5"/>
                <c:pt idx="0">
                  <c:v>Compensation of employees</c:v>
                </c:pt>
                <c:pt idx="1">
                  <c:v>Basic education</c:v>
                </c:pt>
                <c:pt idx="2">
                  <c:v>Health</c:v>
                </c:pt>
                <c:pt idx="3">
                  <c:v>Defence &amp; security</c:v>
                </c:pt>
                <c:pt idx="4">
                  <c:v>Police services</c:v>
                </c:pt>
              </c:strCache>
            </c:strRef>
          </c:cat>
          <c:val>
            <c:numRef>
              <c:f>'25. Spending by function '!$B$6:$B$10</c:f>
              <c:numCache>
                <c:formatCode>0</c:formatCode>
                <c:ptCount val="5"/>
                <c:pt idx="0">
                  <c:v>666.23314829500396</c:v>
                </c:pt>
                <c:pt idx="1">
                  <c:v>290.06224016533292</c:v>
                </c:pt>
                <c:pt idx="2">
                  <c:v>248.41371686732509</c:v>
                </c:pt>
                <c:pt idx="3">
                  <c:v>50.422704443323006</c:v>
                </c:pt>
                <c:pt idx="4">
                  <c:v>107.92877225866917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F-484D-9232-0C5D84BEDE1C}"/>
            </c:ext>
          </c:extLst>
        </c:ser>
        <c:ser>
          <c:idx val="1"/>
          <c:order val="1"/>
          <c:tx>
            <c:strRef>
              <c:f>'25. Spending by function '!$C$5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'25. Spending by function '!$A$6:$A$10</c:f>
              <c:strCache>
                <c:ptCount val="5"/>
                <c:pt idx="0">
                  <c:v>Compensation of employees</c:v>
                </c:pt>
                <c:pt idx="1">
                  <c:v>Basic education</c:v>
                </c:pt>
                <c:pt idx="2">
                  <c:v>Health</c:v>
                </c:pt>
                <c:pt idx="3">
                  <c:v>Defence &amp; security</c:v>
                </c:pt>
                <c:pt idx="4">
                  <c:v>Police services</c:v>
                </c:pt>
              </c:strCache>
            </c:strRef>
          </c:cat>
          <c:val>
            <c:numRef>
              <c:f>'25. Spending by function '!$C$6:$C$10</c:f>
              <c:numCache>
                <c:formatCode>0</c:formatCode>
                <c:ptCount val="5"/>
                <c:pt idx="0">
                  <c:v>640.01444326515195</c:v>
                </c:pt>
                <c:pt idx="1">
                  <c:v>282.0845046707505</c:v>
                </c:pt>
                <c:pt idx="2">
                  <c:v>234.20917807216571</c:v>
                </c:pt>
                <c:pt idx="3">
                  <c:v>47.85246175380265</c:v>
                </c:pt>
                <c:pt idx="4">
                  <c:v>102.37597062123534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F-484D-9232-0C5D84BEDE1C}"/>
            </c:ext>
          </c:extLst>
        </c:ser>
        <c:ser>
          <c:idx val="2"/>
          <c:order val="2"/>
          <c:tx>
            <c:strRef>
              <c:f>'25. Spending by function '!$D$5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'25. Spending by function '!$A$6:$A$10</c:f>
              <c:strCache>
                <c:ptCount val="5"/>
                <c:pt idx="0">
                  <c:v>Compensation of employees</c:v>
                </c:pt>
                <c:pt idx="1">
                  <c:v>Basic education</c:v>
                </c:pt>
                <c:pt idx="2">
                  <c:v>Health</c:v>
                </c:pt>
                <c:pt idx="3">
                  <c:v>Defence &amp; security</c:v>
                </c:pt>
                <c:pt idx="4">
                  <c:v>Police services</c:v>
                </c:pt>
              </c:strCache>
            </c:strRef>
          </c:cat>
          <c:val>
            <c:numRef>
              <c:f>'25. Spending by function '!$D$6:$D$10</c:f>
              <c:numCache>
                <c:formatCode>0</c:formatCode>
                <c:ptCount val="5"/>
                <c:pt idx="0">
                  <c:v>637.91080759538545</c:v>
                </c:pt>
                <c:pt idx="1">
                  <c:v>274.65006727935332</c:v>
                </c:pt>
                <c:pt idx="2">
                  <c:v>233.87369877403944</c:v>
                </c:pt>
                <c:pt idx="3">
                  <c:v>45.802262494132215</c:v>
                </c:pt>
                <c:pt idx="4">
                  <c:v>104.20073737568913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F-484D-9232-0C5D84BEDE1C}"/>
            </c:ext>
          </c:extLst>
        </c:ser>
        <c:ser>
          <c:idx val="3"/>
          <c:order val="3"/>
          <c:tx>
            <c:strRef>
              <c:f>'25. Spending by function '!$E$5</c:f>
              <c:strCache>
                <c:ptCount val="1"/>
                <c:pt idx="0">
                  <c:v>2025/26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'25. Spending by function '!$A$6:$A$10</c:f>
              <c:strCache>
                <c:ptCount val="5"/>
                <c:pt idx="0">
                  <c:v>Compensation of employees</c:v>
                </c:pt>
                <c:pt idx="1">
                  <c:v>Basic education</c:v>
                </c:pt>
                <c:pt idx="2">
                  <c:v>Health</c:v>
                </c:pt>
                <c:pt idx="3">
                  <c:v>Defence &amp; security</c:v>
                </c:pt>
                <c:pt idx="4">
                  <c:v>Police services</c:v>
                </c:pt>
              </c:strCache>
            </c:strRef>
          </c:cat>
          <c:val>
            <c:numRef>
              <c:f>'25. Spending by function '!$E$6:$E$10</c:f>
              <c:numCache>
                <c:formatCode>0</c:formatCode>
                <c:ptCount val="5"/>
                <c:pt idx="0">
                  <c:v>638.33466600659006</c:v>
                </c:pt>
                <c:pt idx="1">
                  <c:v>275.33292556909373</c:v>
                </c:pt>
                <c:pt idx="2">
                  <c:v>233.51851957590904</c:v>
                </c:pt>
                <c:pt idx="3">
                  <c:v>45.527564032082147</c:v>
                </c:pt>
                <c:pt idx="4">
                  <c:v>104.90967136373335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F-484D-9232-0C5D84BED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096064"/>
        <c:axId val="1964094400"/>
      </c:barChart>
      <c:scatterChart>
        <c:scatterStyle val="lineMarker"/>
        <c:varyColors val="0"/>
        <c:ser>
          <c:idx val="4"/>
          <c:order val="4"/>
          <c:tx>
            <c:strRef>
              <c:f>'25. Spending by function '!$F$5</c:f>
              <c:strCache>
                <c:ptCount val="1"/>
                <c:pt idx="0">
                  <c:v>Average growth 2022/23-2025/26 (RHS)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6"/>
            <c:spPr>
              <a:solidFill>
                <a:schemeClr val="bg1">
                  <a:lumMod val="85000"/>
                  <a:alpha val="79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'25. Spending by function '!$A$6:$A$10</c:f>
              <c:strCache>
                <c:ptCount val="5"/>
                <c:pt idx="0">
                  <c:v>Compensation of employees</c:v>
                </c:pt>
                <c:pt idx="1">
                  <c:v>Basic education</c:v>
                </c:pt>
                <c:pt idx="2">
                  <c:v>Health</c:v>
                </c:pt>
                <c:pt idx="3">
                  <c:v>Defence &amp; security</c:v>
                </c:pt>
                <c:pt idx="4">
                  <c:v>Police services</c:v>
                </c:pt>
              </c:strCache>
            </c:strRef>
          </c:xVal>
          <c:yVal>
            <c:numRef>
              <c:f>'25. Spending by function '!$F$6:$F$10</c:f>
              <c:numCache>
                <c:formatCode>0%</c:formatCode>
                <c:ptCount val="5"/>
                <c:pt idx="0">
                  <c:v>-1.6557959760211297E-2</c:v>
                </c:pt>
                <c:pt idx="1">
                  <c:v>-1.4159781959169134E-2</c:v>
                </c:pt>
                <c:pt idx="2">
                  <c:v>-2.9758930144392341E-2</c:v>
                </c:pt>
                <c:pt idx="3">
                  <c:v>-2.4269913706368999E-2</c:v>
                </c:pt>
                <c:pt idx="4">
                  <c:v>-1.3938728310824228E-2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1F-484D-9232-0C5D84BED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884128"/>
        <c:axId val="1297879968"/>
      </c:scatterChart>
      <c:catAx>
        <c:axId val="19640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094400"/>
        <c:crosses val="autoZero"/>
        <c:auto val="1"/>
        <c:lblAlgn val="ctr"/>
        <c:lblOffset val="100"/>
        <c:noMultiLvlLbl val="0"/>
      </c:catAx>
      <c:valAx>
        <c:axId val="1964094400"/>
        <c:scaling>
          <c:orientation val="minMax"/>
          <c:min val="-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R billion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096064"/>
        <c:crosses val="autoZero"/>
        <c:crossBetween val="between"/>
      </c:valAx>
      <c:valAx>
        <c:axId val="1297879968"/>
        <c:scaling>
          <c:orientation val="minMax"/>
          <c:max val="6.0000000000000012E-2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884128"/>
        <c:crosses val="max"/>
        <c:crossBetween val="midCat"/>
      </c:valAx>
      <c:valAx>
        <c:axId val="1297884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97879968"/>
        <c:crosses val="autoZero"/>
        <c:crossBetween val="midCat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'26. Spending on economic dev.'!$B$4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'26. Spending on economic dev.'!$A$5:$A$9</c:f>
              <c:strCache>
                <c:ptCount val="5"/>
                <c:pt idx="0">
                  <c:v>Industrialisation &amp; exports</c:v>
                </c:pt>
                <c:pt idx="1">
                  <c:v>Agriculture &amp; rural development</c:v>
                </c:pt>
                <c:pt idx="2">
                  <c:v>Job creation &amp; labour affairs</c:v>
                </c:pt>
                <c:pt idx="3">
                  <c:v>Economic regulation &amp; infrastructure</c:v>
                </c:pt>
                <c:pt idx="4">
                  <c:v>Innovation, science &amp; technology</c:v>
                </c:pt>
              </c:strCache>
            </c:strRef>
          </c:cat>
          <c:val>
            <c:numRef>
              <c:f>'26. Spending on economic dev.'!$B$5:$B$9</c:f>
              <c:numCache>
                <c:formatCode>0</c:formatCode>
                <c:ptCount val="5"/>
                <c:pt idx="0">
                  <c:v>39.450171821305844</c:v>
                </c:pt>
                <c:pt idx="1">
                  <c:v>28.25847691827073</c:v>
                </c:pt>
                <c:pt idx="2">
                  <c:v>23.976161295748927</c:v>
                </c:pt>
                <c:pt idx="3">
                  <c:v>105.88133515968568</c:v>
                </c:pt>
                <c:pt idx="4">
                  <c:v>16.714007641842695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2-4A4A-889D-DF1A5F48A2D9}"/>
            </c:ext>
          </c:extLst>
        </c:ser>
        <c:ser>
          <c:idx val="1"/>
          <c:order val="1"/>
          <c:tx>
            <c:strRef>
              <c:f>'26. Spending on economic dev.'!$C$4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'26. Spending on economic dev.'!$A$5:$A$9</c:f>
              <c:strCache>
                <c:ptCount val="5"/>
                <c:pt idx="0">
                  <c:v>Industrialisation &amp; exports</c:v>
                </c:pt>
                <c:pt idx="1">
                  <c:v>Agriculture &amp; rural development</c:v>
                </c:pt>
                <c:pt idx="2">
                  <c:v>Job creation &amp; labour affairs</c:v>
                </c:pt>
                <c:pt idx="3">
                  <c:v>Economic regulation &amp; infrastructure</c:v>
                </c:pt>
                <c:pt idx="4">
                  <c:v>Innovation, science &amp; technology</c:v>
                </c:pt>
              </c:strCache>
            </c:strRef>
          </c:cat>
          <c:val>
            <c:numRef>
              <c:f>'26. Spending on economic dev.'!$C$5:$C$9</c:f>
              <c:numCache>
                <c:formatCode>0</c:formatCode>
                <c:ptCount val="5"/>
                <c:pt idx="0">
                  <c:v>37.985823933424165</c:v>
                </c:pt>
                <c:pt idx="1">
                  <c:v>26.62291067050403</c:v>
                </c:pt>
                <c:pt idx="2">
                  <c:v>22.399316542351649</c:v>
                </c:pt>
                <c:pt idx="3">
                  <c:v>114.30227365958679</c:v>
                </c:pt>
                <c:pt idx="4">
                  <c:v>15.990757846820314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2-4A4A-889D-DF1A5F48A2D9}"/>
            </c:ext>
          </c:extLst>
        </c:ser>
        <c:ser>
          <c:idx val="2"/>
          <c:order val="2"/>
          <c:tx>
            <c:strRef>
              <c:f>'26. Spending on economic dev.'!$D$4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'26. Spending on economic dev.'!$A$5:$A$9</c:f>
              <c:strCache>
                <c:ptCount val="5"/>
                <c:pt idx="0">
                  <c:v>Industrialisation &amp; exports</c:v>
                </c:pt>
                <c:pt idx="1">
                  <c:v>Agriculture &amp; rural development</c:v>
                </c:pt>
                <c:pt idx="2">
                  <c:v>Job creation &amp; labour affairs</c:v>
                </c:pt>
                <c:pt idx="3">
                  <c:v>Economic regulation &amp; infrastructure</c:v>
                </c:pt>
                <c:pt idx="4">
                  <c:v>Innovation, science &amp; technology</c:v>
                </c:pt>
              </c:strCache>
            </c:strRef>
          </c:cat>
          <c:val>
            <c:numRef>
              <c:f>'26. Spending on economic dev.'!$D$5:$D$9</c:f>
              <c:numCache>
                <c:formatCode>0</c:formatCode>
                <c:ptCount val="5"/>
                <c:pt idx="0">
                  <c:v>37.291119124758886</c:v>
                </c:pt>
                <c:pt idx="1">
                  <c:v>26.399059031037549</c:v>
                </c:pt>
                <c:pt idx="2">
                  <c:v>22.891075961597874</c:v>
                </c:pt>
                <c:pt idx="3">
                  <c:v>126.90557196296233</c:v>
                </c:pt>
                <c:pt idx="4">
                  <c:v>15.922325945786756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E2-4A4A-889D-DF1A5F48A2D9}"/>
            </c:ext>
          </c:extLst>
        </c:ser>
        <c:ser>
          <c:idx val="3"/>
          <c:order val="3"/>
          <c:tx>
            <c:strRef>
              <c:f>'26. Spending on economic dev.'!$E$4</c:f>
              <c:strCache>
                <c:ptCount val="1"/>
                <c:pt idx="0">
                  <c:v>2025/26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'26. Spending on economic dev.'!$A$5:$A$9</c:f>
              <c:strCache>
                <c:ptCount val="5"/>
                <c:pt idx="0">
                  <c:v>Industrialisation &amp; exports</c:v>
                </c:pt>
                <c:pt idx="1">
                  <c:v>Agriculture &amp; rural development</c:v>
                </c:pt>
                <c:pt idx="2">
                  <c:v>Job creation &amp; labour affairs</c:v>
                </c:pt>
                <c:pt idx="3">
                  <c:v>Economic regulation &amp; infrastructure</c:v>
                </c:pt>
                <c:pt idx="4">
                  <c:v>Innovation, science &amp; technology</c:v>
                </c:pt>
              </c:strCache>
            </c:strRef>
          </c:cat>
          <c:val>
            <c:numRef>
              <c:f>'26. Spending on economic dev.'!$E$5:$E$9</c:f>
              <c:numCache>
                <c:formatCode>0</c:formatCode>
                <c:ptCount val="5"/>
                <c:pt idx="0">
                  <c:v>36.030673334217774</c:v>
                </c:pt>
                <c:pt idx="1">
                  <c:v>26.324802557622117</c:v>
                </c:pt>
                <c:pt idx="2">
                  <c:v>22.824804199030606</c:v>
                </c:pt>
                <c:pt idx="3">
                  <c:v>133.85508410864574</c:v>
                </c:pt>
                <c:pt idx="4">
                  <c:v>15.681029187680467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E2-4A4A-889D-DF1A5F48A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018592"/>
        <c:axId val="1101019424"/>
      </c:barChart>
      <c:scatterChart>
        <c:scatterStyle val="lineMarker"/>
        <c:varyColors val="0"/>
        <c:ser>
          <c:idx val="4"/>
          <c:order val="4"/>
          <c:tx>
            <c:strRef>
              <c:f>'26. Spending on economic dev.'!$F$4</c:f>
              <c:strCache>
                <c:ptCount val="1"/>
                <c:pt idx="0">
                  <c:v>Average growth 2022/23-2025/26 (RHS)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chemeClr val="dk1">
                  <a:tint val="30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'26. Spending on economic dev.'!$A$5:$A$9</c:f>
              <c:strCache>
                <c:ptCount val="5"/>
                <c:pt idx="0">
                  <c:v>Industrialisation &amp; exports</c:v>
                </c:pt>
                <c:pt idx="1">
                  <c:v>Agriculture &amp; rural development</c:v>
                </c:pt>
                <c:pt idx="2">
                  <c:v>Job creation &amp; labour affairs</c:v>
                </c:pt>
                <c:pt idx="3">
                  <c:v>Economic regulation &amp; infrastructure</c:v>
                </c:pt>
                <c:pt idx="4">
                  <c:v>Innovation, science &amp; technology</c:v>
                </c:pt>
              </c:strCache>
            </c:strRef>
          </c:xVal>
          <c:yVal>
            <c:numRef>
              <c:f>'26. Spending on economic dev.'!$F$5:$F$9</c:f>
              <c:numCache>
                <c:formatCode>0%</c:formatCode>
                <c:ptCount val="5"/>
                <c:pt idx="0">
                  <c:v>-3.3828094213537795E-2</c:v>
                </c:pt>
                <c:pt idx="1">
                  <c:v>-1.4299948863232841E-2</c:v>
                </c:pt>
                <c:pt idx="2">
                  <c:v>2.1842573799157421E-2</c:v>
                </c:pt>
                <c:pt idx="3">
                  <c:v>9.5099213316844095E-2</c:v>
                </c:pt>
                <c:pt idx="4">
                  <c:v>-2.1853488379810569E-2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E2-4A4A-889D-DF1A5F48A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023584"/>
        <c:axId val="1101022336"/>
      </c:scatterChart>
      <c:catAx>
        <c:axId val="110101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019424"/>
        <c:crosses val="autoZero"/>
        <c:auto val="1"/>
        <c:lblAlgn val="ctr"/>
        <c:lblOffset val="100"/>
        <c:noMultiLvlLbl val="0"/>
      </c:catAx>
      <c:valAx>
        <c:axId val="1101019424"/>
        <c:scaling>
          <c:orientation val="minMax"/>
          <c:max val="20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R billion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018592"/>
        <c:crosses val="autoZero"/>
        <c:crossBetween val="between"/>
        <c:majorUnit val="80"/>
      </c:valAx>
      <c:valAx>
        <c:axId val="1101022336"/>
        <c:scaling>
          <c:orientation val="minMax"/>
          <c:max val="0.1"/>
          <c:min val="-4.0000000000000008E-2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023584"/>
        <c:crosses val="max"/>
        <c:crossBetween val="midCat"/>
      </c:valAx>
      <c:valAx>
        <c:axId val="1101023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01022336"/>
        <c:crosses val="autoZero"/>
        <c:crossBetween val="midCat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598850789322316E-2"/>
          <c:y val="3.8783278602464187E-2"/>
          <c:w val="0.91940114921067773"/>
          <c:h val="0.74892050482598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Quarterly growth by sector'!$C$3</c:f>
              <c:strCache>
                <c:ptCount val="1"/>
                <c:pt idx="0">
                  <c:v>quarterly % change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A1-41E4-932A-1906299F9208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A1-41E4-932A-1906299F9208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A1-41E4-932A-1906299F9208}"/>
              </c:ext>
            </c:extLst>
          </c:dPt>
          <c:dPt>
            <c:idx val="3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A1-41E4-932A-1906299F9208}"/>
              </c:ext>
            </c:extLst>
          </c:dPt>
          <c:dPt>
            <c:idx val="4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A1-41E4-932A-1906299F9208}"/>
              </c:ext>
            </c:extLst>
          </c:dPt>
          <c:cat>
            <c:multiLvlStrRef>
              <c:f>'3. Quarterly growth by sector'!$A$4:$B$38</c:f>
              <c:multiLvlStrCache>
                <c:ptCount val="35"/>
                <c:lvl>
                  <c:pt idx="0">
                    <c:v>Q3 2021</c:v>
                  </c:pt>
                  <c:pt idx="1">
                    <c:v>Q4 2021</c:v>
                  </c:pt>
                  <c:pt idx="2">
                    <c:v>Q1 2022</c:v>
                  </c:pt>
                  <c:pt idx="3">
                    <c:v>Q2 2022</c:v>
                  </c:pt>
                  <c:pt idx="4">
                    <c:v>Q3 2022</c:v>
                  </c:pt>
                  <c:pt idx="5">
                    <c:v>Q3 2021</c:v>
                  </c:pt>
                  <c:pt idx="6">
                    <c:v>Q4 2021</c:v>
                  </c:pt>
                  <c:pt idx="7">
                    <c:v>Q1 2022</c:v>
                  </c:pt>
                  <c:pt idx="8">
                    <c:v>Q2 2022</c:v>
                  </c:pt>
                  <c:pt idx="9">
                    <c:v>Q3 2022</c:v>
                  </c:pt>
                  <c:pt idx="10">
                    <c:v>Q3 2021</c:v>
                  </c:pt>
                  <c:pt idx="11">
                    <c:v>Q4 2021</c:v>
                  </c:pt>
                  <c:pt idx="12">
                    <c:v>Q1 2022</c:v>
                  </c:pt>
                  <c:pt idx="13">
                    <c:v>Q2 2022</c:v>
                  </c:pt>
                  <c:pt idx="14">
                    <c:v>Q3 2022</c:v>
                  </c:pt>
                  <c:pt idx="15">
                    <c:v>Q3 2021</c:v>
                  </c:pt>
                  <c:pt idx="16">
                    <c:v>Q4 2021</c:v>
                  </c:pt>
                  <c:pt idx="17">
                    <c:v>Q1 2022</c:v>
                  </c:pt>
                  <c:pt idx="18">
                    <c:v>Q2 2022</c:v>
                  </c:pt>
                  <c:pt idx="19">
                    <c:v>Q3 2022</c:v>
                  </c:pt>
                  <c:pt idx="20">
                    <c:v>Q3 2021</c:v>
                  </c:pt>
                  <c:pt idx="21">
                    <c:v>Q4 2021</c:v>
                  </c:pt>
                  <c:pt idx="22">
                    <c:v>Q1 2022</c:v>
                  </c:pt>
                  <c:pt idx="23">
                    <c:v>Q2 2022</c:v>
                  </c:pt>
                  <c:pt idx="24">
                    <c:v>Q3 2022</c:v>
                  </c:pt>
                  <c:pt idx="25">
                    <c:v>Q3 2021</c:v>
                  </c:pt>
                  <c:pt idx="26">
                    <c:v>Q4 2021</c:v>
                  </c:pt>
                  <c:pt idx="27">
                    <c:v>Q1 2022</c:v>
                  </c:pt>
                  <c:pt idx="28">
                    <c:v>Q2 2022</c:v>
                  </c:pt>
                  <c:pt idx="29">
                    <c:v>Q3 2022</c:v>
                  </c:pt>
                  <c:pt idx="30">
                    <c:v>Q3 2021</c:v>
                  </c:pt>
                  <c:pt idx="31">
                    <c:v>Q4 2021</c:v>
                  </c:pt>
                  <c:pt idx="32">
                    <c:v>Q1 2022</c:v>
                  </c:pt>
                  <c:pt idx="33">
                    <c:v>Q2 2022</c:v>
                  </c:pt>
                  <c:pt idx="34">
                    <c:v>Q3 2022</c:v>
                  </c:pt>
                </c:lvl>
                <c:lvl>
                  <c:pt idx="0">
                    <c:v>Agriculture</c:v>
                  </c:pt>
                  <c:pt idx="5">
                    <c:v>Mining</c:v>
                  </c:pt>
                  <c:pt idx="10">
                    <c:v>Manufac-
turing</c:v>
                  </c:pt>
                  <c:pt idx="15">
                    <c:v>Utilities</c:v>
                  </c:pt>
                  <c:pt idx="20">
                    <c:v>Construc-
tion</c:v>
                  </c:pt>
                  <c:pt idx="25">
                    <c:v>Trade, logistics, services</c:v>
                  </c:pt>
                  <c:pt idx="30">
                    <c:v>Total excluding agriculture</c:v>
                  </c:pt>
                </c:lvl>
              </c:multiLvlStrCache>
            </c:multiLvlStrRef>
          </c:cat>
          <c:val>
            <c:numRef>
              <c:f>'3. Quarterly growth by sector'!$C$4:$C$38</c:f>
              <c:numCache>
                <c:formatCode>0.0%</c:formatCode>
                <c:ptCount val="35"/>
                <c:pt idx="0">
                  <c:v>-0.24681226182372762</c:v>
                </c:pt>
                <c:pt idx="1">
                  <c:v>0.16386045328010426</c:v>
                </c:pt>
                <c:pt idx="2">
                  <c:v>-2.4356663824718572E-2</c:v>
                </c:pt>
                <c:pt idx="3">
                  <c:v>-0.11119774602330314</c:v>
                </c:pt>
                <c:pt idx="4">
                  <c:v>0.19230917299100625</c:v>
                </c:pt>
                <c:pt idx="5">
                  <c:v>-1.1499279655400207E-2</c:v>
                </c:pt>
                <c:pt idx="6">
                  <c:v>-3.1939233941865264E-2</c:v>
                </c:pt>
                <c:pt idx="7">
                  <c:v>-2.1415458763277551E-2</c:v>
                </c:pt>
                <c:pt idx="8">
                  <c:v>-3.4548226344391253E-2</c:v>
                </c:pt>
                <c:pt idx="9">
                  <c:v>2.0858900502921163E-2</c:v>
                </c:pt>
                <c:pt idx="10">
                  <c:v>-4.3303647181458294E-2</c:v>
                </c:pt>
                <c:pt idx="11">
                  <c:v>2.4247291649002412E-2</c:v>
                </c:pt>
                <c:pt idx="12">
                  <c:v>5.0443485252576581E-2</c:v>
                </c:pt>
                <c:pt idx="13">
                  <c:v>-5.7398993133889749E-2</c:v>
                </c:pt>
                <c:pt idx="14">
                  <c:v>1.4575837632577082E-2</c:v>
                </c:pt>
                <c:pt idx="15">
                  <c:v>2.9790694048696942E-3</c:v>
                </c:pt>
                <c:pt idx="16">
                  <c:v>-3.0995753707259821E-2</c:v>
                </c:pt>
                <c:pt idx="17">
                  <c:v>2.0222634608991763E-2</c:v>
                </c:pt>
                <c:pt idx="18">
                  <c:v>-1.1872267447223694E-2</c:v>
                </c:pt>
                <c:pt idx="19">
                  <c:v>-2.050575625680684E-2</c:v>
                </c:pt>
                <c:pt idx="20">
                  <c:v>-1.0850818617519575E-2</c:v>
                </c:pt>
                <c:pt idx="21">
                  <c:v>-2.5933799516294154E-2</c:v>
                </c:pt>
                <c:pt idx="22">
                  <c:v>-7.5991590798275555E-3</c:v>
                </c:pt>
                <c:pt idx="23">
                  <c:v>-2.001581667218888E-2</c:v>
                </c:pt>
                <c:pt idx="24">
                  <c:v>3.1473624099472408E-2</c:v>
                </c:pt>
                <c:pt idx="25">
                  <c:v>-4.5313482556095241E-3</c:v>
                </c:pt>
                <c:pt idx="26">
                  <c:v>1.2755530023418116E-2</c:v>
                </c:pt>
                <c:pt idx="27">
                  <c:v>1.7451276838541752E-2</c:v>
                </c:pt>
                <c:pt idx="28">
                  <c:v>7.7975262395983957E-3</c:v>
                </c:pt>
                <c:pt idx="29">
                  <c:v>1.0796288591434777E-2</c:v>
                </c:pt>
                <c:pt idx="30">
                  <c:v>-1.0053853334702545E-2</c:v>
                </c:pt>
                <c:pt idx="31">
                  <c:v>9.4484844562139347E-3</c:v>
                </c:pt>
                <c:pt idx="32">
                  <c:v>1.9031095121845532E-2</c:v>
                </c:pt>
                <c:pt idx="33">
                  <c:v>-4.3937888523597479E-3</c:v>
                </c:pt>
                <c:pt idx="34">
                  <c:v>1.1530204643389608E-2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A1-41E4-932A-1906299F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10835452333934E-2"/>
          <c:y val="0.11242692356345334"/>
          <c:w val="0.88564160314286122"/>
          <c:h val="0.714213429786175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'27. Spending on infrastructure'!$B$3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'27. Spending on infrastructure'!$A$4:$A$10</c:f>
              <c:strCache>
                <c:ptCount val="7"/>
                <c:pt idx="0">
                  <c:v>  2019/20</c:v>
                </c:pt>
                <c:pt idx="1">
                  <c:v>  2020/21</c:v>
                </c:pt>
                <c:pt idx="2">
                  <c:v>  2021/22</c:v>
                </c:pt>
                <c:pt idx="3">
                  <c:v>  2022/23</c:v>
                </c:pt>
                <c:pt idx="4">
                  <c:v>  2023/24</c:v>
                </c:pt>
                <c:pt idx="5">
                  <c:v>  2024/25</c:v>
                </c:pt>
                <c:pt idx="6">
                  <c:v>  2025/26</c:v>
                </c:pt>
              </c:strCache>
            </c:strRef>
          </c:cat>
          <c:val>
            <c:numRef>
              <c:f>'27. Spending on infrastructure'!$B$4:$B$10</c:f>
              <c:numCache>
                <c:formatCode>0</c:formatCode>
                <c:ptCount val="7"/>
                <c:pt idx="0">
                  <c:v>8.4688631631504396</c:v>
                </c:pt>
                <c:pt idx="1">
                  <c:v>7.8631416478673524</c:v>
                </c:pt>
                <c:pt idx="2">
                  <c:v>9.1299585936401364</c:v>
                </c:pt>
                <c:pt idx="3">
                  <c:v>9.0143282861940541</c:v>
                </c:pt>
                <c:pt idx="4">
                  <c:v>12.470959699271859</c:v>
                </c:pt>
                <c:pt idx="5">
                  <c:v>12.98093531850836</c:v>
                </c:pt>
                <c:pt idx="6">
                  <c:v>11.515979923068185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4C7-B917-B436772123DF}"/>
            </c:ext>
          </c:extLst>
        </c:ser>
        <c:ser>
          <c:idx val="1"/>
          <c:order val="1"/>
          <c:tx>
            <c:strRef>
              <c:f>'27. Spending on infrastructure'!$C$3</c:f>
              <c:strCache>
                <c:ptCount val="1"/>
                <c:pt idx="0">
                  <c:v>Provinces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'27. Spending on infrastructure'!$A$4:$A$10</c:f>
              <c:strCache>
                <c:ptCount val="7"/>
                <c:pt idx="0">
                  <c:v>  2019/20</c:v>
                </c:pt>
                <c:pt idx="1">
                  <c:v>  2020/21</c:v>
                </c:pt>
                <c:pt idx="2">
                  <c:v>  2021/22</c:v>
                </c:pt>
                <c:pt idx="3">
                  <c:v>  2022/23</c:v>
                </c:pt>
                <c:pt idx="4">
                  <c:v>  2023/24</c:v>
                </c:pt>
                <c:pt idx="5">
                  <c:v>  2024/25</c:v>
                </c:pt>
                <c:pt idx="6">
                  <c:v>  2025/26</c:v>
                </c:pt>
              </c:strCache>
            </c:strRef>
          </c:cat>
          <c:val>
            <c:numRef>
              <c:f>'27. Spending on infrastructure'!$C$4:$C$10</c:f>
              <c:numCache>
                <c:formatCode>0</c:formatCode>
                <c:ptCount val="7"/>
                <c:pt idx="0">
                  <c:v>27.330877076411959</c:v>
                </c:pt>
                <c:pt idx="1">
                  <c:v>25.152126473740623</c:v>
                </c:pt>
                <c:pt idx="2">
                  <c:v>25.806066666666666</c:v>
                </c:pt>
                <c:pt idx="3">
                  <c:v>29.520647216526868</c:v>
                </c:pt>
                <c:pt idx="4">
                  <c:v>29.439656782217138</c:v>
                </c:pt>
                <c:pt idx="5">
                  <c:v>30.829725587514194</c:v>
                </c:pt>
                <c:pt idx="6">
                  <c:v>31.669942037993209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4C7-B917-B436772123DF}"/>
            </c:ext>
          </c:extLst>
        </c:ser>
        <c:ser>
          <c:idx val="0"/>
          <c:order val="2"/>
          <c:tx>
            <c:strRef>
              <c:f>'27. Spending on infrastructure'!$D$3</c:f>
              <c:strCache>
                <c:ptCount val="1"/>
                <c:pt idx="0">
                  <c:v>Public entities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'27. Spending on infrastructure'!$A$4:$A$10</c:f>
              <c:strCache>
                <c:ptCount val="7"/>
                <c:pt idx="0">
                  <c:v>  2019/20</c:v>
                </c:pt>
                <c:pt idx="1">
                  <c:v>  2020/21</c:v>
                </c:pt>
                <c:pt idx="2">
                  <c:v>  2021/22</c:v>
                </c:pt>
                <c:pt idx="3">
                  <c:v>  2022/23</c:v>
                </c:pt>
                <c:pt idx="4">
                  <c:v>  2023/24</c:v>
                </c:pt>
                <c:pt idx="5">
                  <c:v>  2024/25</c:v>
                </c:pt>
                <c:pt idx="6">
                  <c:v>  2025/26</c:v>
                </c:pt>
              </c:strCache>
            </c:strRef>
          </c:cat>
          <c:val>
            <c:numRef>
              <c:f>'27. Spending on infrastructure'!$D$4:$D$10</c:f>
              <c:numCache>
                <c:formatCode>0</c:formatCode>
                <c:ptCount val="7"/>
                <c:pt idx="0">
                  <c:v>14.436312058033488</c:v>
                </c:pt>
                <c:pt idx="1">
                  <c:v>11.468794410076603</c:v>
                </c:pt>
                <c:pt idx="2">
                  <c:v>17.851225548526255</c:v>
                </c:pt>
                <c:pt idx="3">
                  <c:v>25.626409722494074</c:v>
                </c:pt>
                <c:pt idx="4">
                  <c:v>33.323519210272998</c:v>
                </c:pt>
                <c:pt idx="5">
                  <c:v>42.445325164105782</c:v>
                </c:pt>
                <c:pt idx="6">
                  <c:v>50.875889890550788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4C7-B917-B43677212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89782288"/>
        <c:axId val="789779376"/>
      </c:barChart>
      <c:catAx>
        <c:axId val="78978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79376"/>
        <c:crosses val="autoZero"/>
        <c:auto val="1"/>
        <c:lblAlgn val="ctr"/>
        <c:lblOffset val="100"/>
        <c:noMultiLvlLbl val="0"/>
      </c:catAx>
      <c:valAx>
        <c:axId val="78977937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b="0"/>
                  <a:t>R billion</a:t>
                </a:r>
              </a:p>
            </c:rich>
          </c:tx>
          <c:layout>
            <c:manualLayout>
              <c:xMode val="edge"/>
              <c:yMode val="edge"/>
              <c:x val="1.2576356805700437E-2"/>
              <c:y val="0.40993936843091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822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Electricity supply'!$C$4</c:f>
              <c:strCache>
                <c:ptCount val="1"/>
                <c:pt idx="0">
                  <c:v>Eskom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supply'!$A$5:$B$50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  <c:pt idx="45">
                    <c:v>2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2022</c:v>
                  </c:pt>
                </c:lvl>
              </c:multiLvlStrCache>
            </c:multiLvlStrRef>
          </c:cat>
          <c:val>
            <c:numRef>
              <c:f>'4. Electricity supply'!$C$5:$C$50</c:f>
              <c:numCache>
                <c:formatCode>_-* #\ ##0.0_-;\-* #\ ##0.0_-;_-* "-"??_-;_-@_-</c:formatCode>
                <c:ptCount val="46"/>
                <c:pt idx="0">
                  <c:v>16.461333333333332</c:v>
                </c:pt>
                <c:pt idx="1">
                  <c:v>16.9315</c:v>
                </c:pt>
                <c:pt idx="2">
                  <c:v>16.281833333333335</c:v>
                </c:pt>
                <c:pt idx="3">
                  <c:v>17.177833333333332</c:v>
                </c:pt>
                <c:pt idx="4">
                  <c:v>16.917833333333331</c:v>
                </c:pt>
                <c:pt idx="5">
                  <c:v>17.982500000000002</c:v>
                </c:pt>
                <c:pt idx="6">
                  <c:v>17.913666666666668</c:v>
                </c:pt>
                <c:pt idx="7">
                  <c:v>19.199333333333332</c:v>
                </c:pt>
                <c:pt idx="8">
                  <c:v>19.114999999999998</c:v>
                </c:pt>
                <c:pt idx="9">
                  <c:v>19.743833333333331</c:v>
                </c:pt>
                <c:pt idx="10">
                  <c:v>19.157499999999999</c:v>
                </c:pt>
                <c:pt idx="11">
                  <c:v>19.706499999999998</c:v>
                </c:pt>
                <c:pt idx="12">
                  <c:v>19.949000000000002</c:v>
                </c:pt>
                <c:pt idx="13">
                  <c:v>20.65</c:v>
                </c:pt>
                <c:pt idx="14">
                  <c:v>20.761833333333332</c:v>
                </c:pt>
                <c:pt idx="15">
                  <c:v>21.394500000000001</c:v>
                </c:pt>
                <c:pt idx="16">
                  <c:v>20.560500000000001</c:v>
                </c:pt>
                <c:pt idx="17">
                  <c:v>20.734999999999999</c:v>
                </c:pt>
                <c:pt idx="18">
                  <c:v>19.295500000000001</c:v>
                </c:pt>
                <c:pt idx="19">
                  <c:v>20.886666666666667</c:v>
                </c:pt>
                <c:pt idx="20">
                  <c:v>20.77</c:v>
                </c:pt>
                <c:pt idx="21">
                  <c:v>21.106166666666667</c:v>
                </c:pt>
                <c:pt idx="22">
                  <c:v>20.904833333333332</c:v>
                </c:pt>
                <c:pt idx="23">
                  <c:v>21.052833333333332</c:v>
                </c:pt>
                <c:pt idx="24">
                  <c:v>20.31883333333333</c:v>
                </c:pt>
                <c:pt idx="25">
                  <c:v>20.933833333333332</c:v>
                </c:pt>
                <c:pt idx="26">
                  <c:v>20.245833333333334</c:v>
                </c:pt>
                <c:pt idx="27">
                  <c:v>20.562666666666669</c:v>
                </c:pt>
                <c:pt idx="28">
                  <c:v>19.954499999999999</c:v>
                </c:pt>
                <c:pt idx="29">
                  <c:v>20.112333333333332</c:v>
                </c:pt>
                <c:pt idx="30">
                  <c:v>19.461500000000001</c:v>
                </c:pt>
                <c:pt idx="31">
                  <c:v>19.477333333333331</c:v>
                </c:pt>
                <c:pt idx="32">
                  <c:v>19.341833333333334</c:v>
                </c:pt>
                <c:pt idx="33">
                  <c:v>19.658333333333331</c:v>
                </c:pt>
                <c:pt idx="34">
                  <c:v>19.360833333333332</c:v>
                </c:pt>
                <c:pt idx="35">
                  <c:v>19.682166666666667</c:v>
                </c:pt>
                <c:pt idx="36">
                  <c:v>19.337499999999999</c:v>
                </c:pt>
                <c:pt idx="37">
                  <c:v>19.5185</c:v>
                </c:pt>
                <c:pt idx="38">
                  <c:v>19.010833333333331</c:v>
                </c:pt>
                <c:pt idx="39">
                  <c:v>19.069166666666668</c:v>
                </c:pt>
                <c:pt idx="40">
                  <c:v>17.463000000000001</c:v>
                </c:pt>
                <c:pt idx="41">
                  <c:v>18.402333333333331</c:v>
                </c:pt>
                <c:pt idx="42">
                  <c:v>18.190166666666666</c:v>
                </c:pt>
                <c:pt idx="43">
                  <c:v>18.084833333333332</c:v>
                </c:pt>
                <c:pt idx="44">
                  <c:v>17.814333333333334</c:v>
                </c:pt>
                <c:pt idx="45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6-41B6-B1BB-DABEEB3B587F}"/>
            </c:ext>
          </c:extLst>
        </c:ser>
        <c:ser>
          <c:idx val="1"/>
          <c:order val="1"/>
          <c:tx>
            <c:strRef>
              <c:f>'4. Electricity supply'!$D$4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supply'!$A$5:$B$50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  <c:pt idx="45">
                    <c:v>2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2022</c:v>
                  </c:pt>
                </c:lvl>
              </c:multiLvlStrCache>
            </c:multiLvlStrRef>
          </c:cat>
          <c:val>
            <c:numRef>
              <c:f>'4. Electricity supply'!$D$5:$D$50</c:f>
              <c:numCache>
                <c:formatCode>_-* #\ ##0.0_-;\-* #\ ##0.0_-;_-* "-"??_-;_-@_-</c:formatCode>
                <c:ptCount val="46"/>
                <c:pt idx="0">
                  <c:v>0.84966666666666668</c:v>
                </c:pt>
                <c:pt idx="1">
                  <c:v>0.86916666666666664</c:v>
                </c:pt>
                <c:pt idx="2">
                  <c:v>0.83499999999999996</c:v>
                </c:pt>
                <c:pt idx="3">
                  <c:v>0.72199999999999998</c:v>
                </c:pt>
                <c:pt idx="4">
                  <c:v>0.8866666666666666</c:v>
                </c:pt>
                <c:pt idx="5">
                  <c:v>0.97550000000000003</c:v>
                </c:pt>
                <c:pt idx="6">
                  <c:v>0.9</c:v>
                </c:pt>
                <c:pt idx="7">
                  <c:v>1.0251666666666668</c:v>
                </c:pt>
                <c:pt idx="8">
                  <c:v>0.90383333333333338</c:v>
                </c:pt>
                <c:pt idx="9">
                  <c:v>1.0048333333333335</c:v>
                </c:pt>
                <c:pt idx="10">
                  <c:v>0.98783333333333334</c:v>
                </c:pt>
                <c:pt idx="11">
                  <c:v>0.96850000000000003</c:v>
                </c:pt>
                <c:pt idx="12">
                  <c:v>0.81416666666666659</c:v>
                </c:pt>
                <c:pt idx="13">
                  <c:v>0.88649999999999995</c:v>
                </c:pt>
                <c:pt idx="14">
                  <c:v>0.81299999999999994</c:v>
                </c:pt>
                <c:pt idx="15">
                  <c:v>0.94383333333333341</c:v>
                </c:pt>
                <c:pt idx="16">
                  <c:v>0.90083333333333337</c:v>
                </c:pt>
                <c:pt idx="17">
                  <c:v>0.85216666666666663</c:v>
                </c:pt>
                <c:pt idx="18">
                  <c:v>0.71350000000000002</c:v>
                </c:pt>
                <c:pt idx="19">
                  <c:v>0.6971666666666666</c:v>
                </c:pt>
                <c:pt idx="20">
                  <c:v>0.58866666666666667</c:v>
                </c:pt>
                <c:pt idx="21">
                  <c:v>0.80200000000000005</c:v>
                </c:pt>
                <c:pt idx="22">
                  <c:v>0.86566666666666658</c:v>
                </c:pt>
                <c:pt idx="23">
                  <c:v>0.93300000000000005</c:v>
                </c:pt>
                <c:pt idx="24">
                  <c:v>0.872</c:v>
                </c:pt>
                <c:pt idx="25">
                  <c:v>0.86183333333333334</c:v>
                </c:pt>
                <c:pt idx="26">
                  <c:v>0.89900000000000002</c:v>
                </c:pt>
                <c:pt idx="27">
                  <c:v>0.98199999999999998</c:v>
                </c:pt>
                <c:pt idx="28">
                  <c:v>1.0596666666666668</c:v>
                </c:pt>
                <c:pt idx="29">
                  <c:v>1.3343333333333331</c:v>
                </c:pt>
                <c:pt idx="30">
                  <c:v>1.349</c:v>
                </c:pt>
                <c:pt idx="31">
                  <c:v>1.4438333333333333</c:v>
                </c:pt>
                <c:pt idx="32">
                  <c:v>1.4498333333333333</c:v>
                </c:pt>
                <c:pt idx="33">
                  <c:v>1.7291666666666667</c:v>
                </c:pt>
                <c:pt idx="34">
                  <c:v>1.6688333333333332</c:v>
                </c:pt>
                <c:pt idx="35">
                  <c:v>1.8601666666666667</c:v>
                </c:pt>
                <c:pt idx="36">
                  <c:v>1.8405</c:v>
                </c:pt>
                <c:pt idx="37">
                  <c:v>2.0261666666666667</c:v>
                </c:pt>
                <c:pt idx="38">
                  <c:v>1.9678333333333333</c:v>
                </c:pt>
                <c:pt idx="39">
                  <c:v>2.0485000000000002</c:v>
                </c:pt>
                <c:pt idx="40">
                  <c:v>1.8421666666666667</c:v>
                </c:pt>
                <c:pt idx="41">
                  <c:v>2.2023333333333337</c:v>
                </c:pt>
                <c:pt idx="42">
                  <c:v>2.1021666666666663</c:v>
                </c:pt>
                <c:pt idx="43">
                  <c:v>2.3431666666666664</c:v>
                </c:pt>
                <c:pt idx="44">
                  <c:v>1.9764999999999999</c:v>
                </c:pt>
                <c:pt idx="45">
                  <c:v>2.3370000000000002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6-41B6-B1BB-DABEEB3B587F}"/>
            </c:ext>
          </c:extLst>
        </c:ser>
        <c:ser>
          <c:idx val="2"/>
          <c:order val="2"/>
          <c:tx>
            <c:strRef>
              <c:f>'4. Electricity supply'!$E$4</c:f>
              <c:strCache>
                <c:ptCount val="1"/>
                <c:pt idx="0">
                  <c:v>Net imports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supply'!$A$5:$B$50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  <c:pt idx="45">
                    <c:v>2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2022</c:v>
                  </c:pt>
                </c:lvl>
              </c:multiLvlStrCache>
            </c:multiLvlStrRef>
          </c:cat>
          <c:val>
            <c:numRef>
              <c:f>'4. Electricity supply'!$E$5:$E$50</c:f>
              <c:numCache>
                <c:formatCode>_-* #\ ##0.0_-;\-* #\ ##0.0_-;_-* "-"??_-;_-@_-</c:formatCode>
                <c:ptCount val="46"/>
                <c:pt idx="0">
                  <c:v>2.3500000000000021E-2</c:v>
                </c:pt>
                <c:pt idx="1">
                  <c:v>9.5166666666666733E-2</c:v>
                </c:pt>
                <c:pt idx="2">
                  <c:v>0.14516666666666667</c:v>
                </c:pt>
                <c:pt idx="3">
                  <c:v>-2.3833333333333373E-2</c:v>
                </c:pt>
                <c:pt idx="4">
                  <c:v>0.15366666666666662</c:v>
                </c:pt>
                <c:pt idx="5">
                  <c:v>1.6666666666653729E-4</c:v>
                </c:pt>
                <c:pt idx="6">
                  <c:v>-3.8833333333333386E-2</c:v>
                </c:pt>
                <c:pt idx="7">
                  <c:v>-0.52733333333333332</c:v>
                </c:pt>
                <c:pt idx="8">
                  <c:v>-0.29049999999999998</c:v>
                </c:pt>
                <c:pt idx="9">
                  <c:v>-0.44733333333333325</c:v>
                </c:pt>
                <c:pt idx="10">
                  <c:v>-0.3055000000000001</c:v>
                </c:pt>
                <c:pt idx="11">
                  <c:v>-0.30866666666666664</c:v>
                </c:pt>
                <c:pt idx="12">
                  <c:v>-0.32566666666666666</c:v>
                </c:pt>
                <c:pt idx="13">
                  <c:v>-0.33833333333333326</c:v>
                </c:pt>
                <c:pt idx="14">
                  <c:v>-0.19633333333333336</c:v>
                </c:pt>
                <c:pt idx="15">
                  <c:v>-0.32833333333333348</c:v>
                </c:pt>
                <c:pt idx="16">
                  <c:v>-0.31083333333333341</c:v>
                </c:pt>
                <c:pt idx="17">
                  <c:v>-0.28849999999999998</c:v>
                </c:pt>
                <c:pt idx="18">
                  <c:v>-7.4833333333333307E-2</c:v>
                </c:pt>
                <c:pt idx="19">
                  <c:v>-0.21799999999999997</c:v>
                </c:pt>
                <c:pt idx="20">
                  <c:v>-0.14916666666666667</c:v>
                </c:pt>
                <c:pt idx="21">
                  <c:v>-0.2633333333333332</c:v>
                </c:pt>
                <c:pt idx="22">
                  <c:v>-0.22133333333333338</c:v>
                </c:pt>
                <c:pt idx="23">
                  <c:v>-0.29099999999999993</c:v>
                </c:pt>
                <c:pt idx="24">
                  <c:v>-0.21016666666666639</c:v>
                </c:pt>
                <c:pt idx="25">
                  <c:v>-0.62799999999999989</c:v>
                </c:pt>
                <c:pt idx="26">
                  <c:v>-0.4976666666666667</c:v>
                </c:pt>
                <c:pt idx="27">
                  <c:v>-0.25249999999999984</c:v>
                </c:pt>
                <c:pt idx="28">
                  <c:v>-0.23816666666666675</c:v>
                </c:pt>
                <c:pt idx="29">
                  <c:v>-0.20499999999999996</c:v>
                </c:pt>
                <c:pt idx="30">
                  <c:v>-2.849999999999997E-2</c:v>
                </c:pt>
                <c:pt idx="31">
                  <c:v>-0.22983333333333333</c:v>
                </c:pt>
                <c:pt idx="32">
                  <c:v>-0.4385</c:v>
                </c:pt>
                <c:pt idx="33">
                  <c:v>-0.56050000000000011</c:v>
                </c:pt>
                <c:pt idx="34">
                  <c:v>-0.45166666666666666</c:v>
                </c:pt>
                <c:pt idx="35">
                  <c:v>-0.65383333333333316</c:v>
                </c:pt>
                <c:pt idx="36">
                  <c:v>-0.39883333333333315</c:v>
                </c:pt>
                <c:pt idx="37">
                  <c:v>-0.38433333333333319</c:v>
                </c:pt>
                <c:pt idx="38">
                  <c:v>-0.39</c:v>
                </c:pt>
                <c:pt idx="39">
                  <c:v>-0.47216666666666673</c:v>
                </c:pt>
                <c:pt idx="40">
                  <c:v>-0.3115</c:v>
                </c:pt>
                <c:pt idx="41">
                  <c:v>-0.32483333333333331</c:v>
                </c:pt>
                <c:pt idx="42">
                  <c:v>-0.34483333333333333</c:v>
                </c:pt>
                <c:pt idx="43">
                  <c:v>-0.24983333333333335</c:v>
                </c:pt>
                <c:pt idx="44">
                  <c:v>-0.11449999999999982</c:v>
                </c:pt>
                <c:pt idx="45">
                  <c:v>-0.14549999999999999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6-41B6-B1BB-DABEEB3B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'4. Electricity supply'!$F$4</c:f>
              <c:strCache>
                <c:ptCount val="1"/>
                <c:pt idx="0">
                  <c:v>% Eskom (right axis)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'4. Electricity supply'!$A$5:$B$50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  <c:pt idx="45">
                    <c:v>2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2022</c:v>
                  </c:pt>
                </c:lvl>
              </c:multiLvlStrCache>
            </c:multiLvlStrRef>
          </c:cat>
          <c:val>
            <c:numRef>
              <c:f>'4. Electricity supply'!$F$5:$F$50</c:f>
              <c:numCache>
                <c:formatCode>0%</c:formatCode>
                <c:ptCount val="46"/>
                <c:pt idx="0">
                  <c:v>0.94962839039680025</c:v>
                </c:pt>
                <c:pt idx="1">
                  <c:v>0.94611408614668224</c:v>
                </c:pt>
                <c:pt idx="2">
                  <c:v>0.94321824431313472</c:v>
                </c:pt>
                <c:pt idx="3">
                  <c:v>0.96094390989781442</c:v>
                </c:pt>
                <c:pt idx="4">
                  <c:v>0.94206906792638445</c:v>
                </c:pt>
                <c:pt idx="5">
                  <c:v>0.94853581130383569</c:v>
                </c:pt>
                <c:pt idx="6">
                  <c:v>0.95413186091310176</c:v>
                </c:pt>
                <c:pt idx="7">
                  <c:v>0.97472563735901108</c:v>
                </c:pt>
                <c:pt idx="8">
                  <c:v>0.9689110416490665</c:v>
                </c:pt>
                <c:pt idx="9">
                  <c:v>0.97253874950742147</c:v>
                </c:pt>
                <c:pt idx="10">
                  <c:v>0.96560791001268476</c:v>
                </c:pt>
                <c:pt idx="11">
                  <c:v>0.96760176107628615</c:v>
                </c:pt>
                <c:pt idx="12">
                  <c:v>0.97609785932721715</c:v>
                </c:pt>
                <c:pt idx="13">
                  <c:v>0.97414084551336988</c:v>
                </c:pt>
                <c:pt idx="14">
                  <c:v>0.9711548206531484</c:v>
                </c:pt>
                <c:pt idx="15">
                  <c:v>0.97203543843707407</c:v>
                </c:pt>
                <c:pt idx="16">
                  <c:v>0.97210467837639769</c:v>
                </c:pt>
                <c:pt idx="17">
                  <c:v>0.97353511956930017</c:v>
                </c:pt>
                <c:pt idx="18">
                  <c:v>0.96796120563521593</c:v>
                </c:pt>
                <c:pt idx="19">
                  <c:v>0.97757322828503446</c:v>
                </c:pt>
                <c:pt idx="20">
                  <c:v>0.97927815365755921</c:v>
                </c:pt>
                <c:pt idx="21">
                  <c:v>0.97511338348643628</c:v>
                </c:pt>
                <c:pt idx="22">
                  <c:v>0.97009938512703509</c:v>
                </c:pt>
                <c:pt idx="23">
                  <c:v>0.97040770075824512</c:v>
                </c:pt>
                <c:pt idx="24">
                  <c:v>0.96845508563439353</c:v>
                </c:pt>
                <c:pt idx="25">
                  <c:v>0.98895327779789932</c:v>
                </c:pt>
                <c:pt idx="26">
                  <c:v>0.98056230475529327</c:v>
                </c:pt>
                <c:pt idx="27">
                  <c:v>0.96573857365384774</c:v>
                </c:pt>
                <c:pt idx="28">
                  <c:v>0.96045918367346939</c:v>
                </c:pt>
                <c:pt idx="29">
                  <c:v>0.94683405256963504</c:v>
                </c:pt>
                <c:pt idx="30">
                  <c:v>0.93645943605042825</c:v>
                </c:pt>
                <c:pt idx="31">
                  <c:v>0.94132809227695968</c:v>
                </c:pt>
                <c:pt idx="32">
                  <c:v>0.95031076245301715</c:v>
                </c:pt>
                <c:pt idx="33">
                  <c:v>0.94388694163025555</c:v>
                </c:pt>
                <c:pt idx="34">
                  <c:v>0.94085107072277852</c:v>
                </c:pt>
                <c:pt idx="35">
                  <c:v>0.94224892484700518</c:v>
                </c:pt>
                <c:pt idx="36">
                  <c:v>0.93061961098857027</c:v>
                </c:pt>
                <c:pt idx="37">
                  <c:v>0.92240985491721939</c:v>
                </c:pt>
                <c:pt idx="38">
                  <c:v>0.92336398665932706</c:v>
                </c:pt>
                <c:pt idx="39">
                  <c:v>0.9236476068231172</c:v>
                </c:pt>
                <c:pt idx="40">
                  <c:v>0.91941173373580654</c:v>
                </c:pt>
                <c:pt idx="41">
                  <c:v>0.9074203436911874</c:v>
                </c:pt>
                <c:pt idx="42">
                  <c:v>0.91190207628357778</c:v>
                </c:pt>
                <c:pt idx="43">
                  <c:v>0.89625750605026899</c:v>
                </c:pt>
                <c:pt idx="44">
                  <c:v>0.90012444651810897</c:v>
                </c:pt>
                <c:pt idx="45">
                  <c:v>0.88229911156073759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636-41B6-B1BB-DABEEB3B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644304"/>
        <c:axId val="830644720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30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gigawatt-hours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3"/>
      </c:valAx>
      <c:valAx>
        <c:axId val="830644720"/>
        <c:scaling>
          <c:orientation val="minMax"/>
          <c:max val="1"/>
          <c:min val="-0.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644304"/>
        <c:crosses val="max"/>
        <c:crossBetween val="between"/>
        <c:majorUnit val="0.1"/>
      </c:valAx>
      <c:catAx>
        <c:axId val="83064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6447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F497D"/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invertIfNegative val="0"/>
          <c:cat>
            <c:numRef>
              <c:f>'5. Manufacturing sales'!$A$8:$A$40</c:f>
              <c:numCache>
                <c:formatCode>mmm\-yy</c:formatCode>
                <c:ptCount val="3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</c:numCache>
            </c:numRef>
          </c:cat>
          <c:val>
            <c:numRef>
              <c:f>'5. Manufacturing sales'!$B$8:$B$40</c:f>
              <c:numCache>
                <c:formatCode>0</c:formatCode>
                <c:ptCount val="33"/>
                <c:pt idx="0">
                  <c:v>243.9344291838955</c:v>
                </c:pt>
                <c:pt idx="1">
                  <c:v>244.95110234806035</c:v>
                </c:pt>
                <c:pt idx="2">
                  <c:v>225.80962934156824</c:v>
                </c:pt>
                <c:pt idx="3">
                  <c:v>120.07458453563716</c:v>
                </c:pt>
                <c:pt idx="4">
                  <c:v>168.56044377934782</c:v>
                </c:pt>
                <c:pt idx="5">
                  <c:v>200.6579591016216</c:v>
                </c:pt>
                <c:pt idx="6">
                  <c:v>213.71300185272142</c:v>
                </c:pt>
                <c:pt idx="7">
                  <c:v>222.30335611608095</c:v>
                </c:pt>
                <c:pt idx="8">
                  <c:v>231.49376804468082</c:v>
                </c:pt>
                <c:pt idx="9">
                  <c:v>237.94195724708379</c:v>
                </c:pt>
                <c:pt idx="10">
                  <c:v>240.28309593955464</c:v>
                </c:pt>
                <c:pt idx="11">
                  <c:v>239.53494424682199</c:v>
                </c:pt>
                <c:pt idx="12">
                  <c:v>236.96876855801688</c:v>
                </c:pt>
                <c:pt idx="13">
                  <c:v>242.7182881467505</c:v>
                </c:pt>
                <c:pt idx="14">
                  <c:v>254.3678717169615</c:v>
                </c:pt>
                <c:pt idx="15">
                  <c:v>252.05868465149948</c:v>
                </c:pt>
                <c:pt idx="16">
                  <c:v>246.05046186157026</c:v>
                </c:pt>
                <c:pt idx="17">
                  <c:v>245.14729862886597</c:v>
                </c:pt>
                <c:pt idx="18">
                  <c:v>214.09226375739041</c:v>
                </c:pt>
                <c:pt idx="19">
                  <c:v>233.21790804467003</c:v>
                </c:pt>
                <c:pt idx="20">
                  <c:v>239.6274444609929</c:v>
                </c:pt>
                <c:pt idx="21">
                  <c:v>226.58466825757574</c:v>
                </c:pt>
                <c:pt idx="22">
                  <c:v>244.15213241448689</c:v>
                </c:pt>
                <c:pt idx="23">
                  <c:v>247.525004026</c:v>
                </c:pt>
                <c:pt idx="24">
                  <c:v>255.65996407784428</c:v>
                </c:pt>
                <c:pt idx="25">
                  <c:v>255.82120982638889</c:v>
                </c:pt>
                <c:pt idx="26">
                  <c:v>260.07699861394889</c:v>
                </c:pt>
                <c:pt idx="27">
                  <c:v>248.95298404882809</c:v>
                </c:pt>
                <c:pt idx="28">
                  <c:v>255.92150482056255</c:v>
                </c:pt>
                <c:pt idx="29">
                  <c:v>251.63637518522069</c:v>
                </c:pt>
                <c:pt idx="30">
                  <c:v>248.278037415879</c:v>
                </c:pt>
                <c:pt idx="31">
                  <c:v>250.23474101226412</c:v>
                </c:pt>
                <c:pt idx="32">
                  <c:v>260.900644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4-4B87-B2DF-7AFC5D02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axId val="1856535056"/>
        <c:axId val="1856527984"/>
      </c:barChart>
      <c:dateAx>
        <c:axId val="185653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/>
          <a:lstStyle/>
          <a:p>
            <a:pPr>
              <a:defRPr/>
            </a:pPr>
            <a:endParaRPr lang="en-US"/>
          </a:p>
        </c:txPr>
        <c:crossAx val="1856527984"/>
        <c:crosses val="autoZero"/>
        <c:auto val="1"/>
        <c:lblOffset val="100"/>
        <c:baseTimeUnit val="months"/>
      </c:date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Mfg sales by industry'!$B$4</c:f>
              <c:strCache>
                <c:ptCount val="1"/>
                <c:pt idx="0">
                  <c:v>Q12020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industry'!$B$5:$B$18</c:f>
              <c:numCache>
                <c:formatCode>0</c:formatCode>
                <c:ptCount val="14"/>
                <c:pt idx="0">
                  <c:v>167.39696346976245</c:v>
                </c:pt>
                <c:pt idx="1">
                  <c:v>109.84955539956805</c:v>
                </c:pt>
                <c:pt idx="2">
                  <c:v>96.50502201223901</c:v>
                </c:pt>
                <c:pt idx="3">
                  <c:v>103.17825682469403</c:v>
                </c:pt>
                <c:pt idx="4">
                  <c:v>32.836351028077758</c:v>
                </c:pt>
                <c:pt idx="5">
                  <c:v>35.529935579913612</c:v>
                </c:pt>
                <c:pt idx="6">
                  <c:v>66.316688724982015</c:v>
                </c:pt>
                <c:pt idx="7">
                  <c:v>21.620975205543559</c:v>
                </c:pt>
                <c:pt idx="8">
                  <c:v>17.194630815334776</c:v>
                </c:pt>
                <c:pt idx="9">
                  <c:v>21.214914600791939</c:v>
                </c:pt>
                <c:pt idx="10">
                  <c:v>15.699385075593954</c:v>
                </c:pt>
                <c:pt idx="11">
                  <c:v>13.699430172786178</c:v>
                </c:pt>
                <c:pt idx="12">
                  <c:v>7.7813737908567324</c:v>
                </c:pt>
                <c:pt idx="13">
                  <c:v>4.8779843938084966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C-4C8A-B926-02907695A7B2}"/>
            </c:ext>
          </c:extLst>
        </c:ser>
        <c:ser>
          <c:idx val="1"/>
          <c:order val="1"/>
          <c:tx>
            <c:strRef>
              <c:f>'6. Mfg sales by industry'!$C$4</c:f>
              <c:strCache>
                <c:ptCount val="1"/>
                <c:pt idx="0">
                  <c:v> Q22020 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497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263-4EAB-848E-A0D1E8F8A1FC}"/>
              </c:ext>
            </c:extLst>
          </c:dPt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industry'!$C$5:$C$18</c:f>
              <c:numCache>
                <c:formatCode>0</c:formatCode>
                <c:ptCount val="14"/>
                <c:pt idx="0">
                  <c:v>144.20214289570549</c:v>
                </c:pt>
                <c:pt idx="1">
                  <c:v>78.64654984662576</c:v>
                </c:pt>
                <c:pt idx="2">
                  <c:v>83.651170042944756</c:v>
                </c:pt>
                <c:pt idx="3">
                  <c:v>45.124324104294473</c:v>
                </c:pt>
                <c:pt idx="4">
                  <c:v>27.582864822085885</c:v>
                </c:pt>
                <c:pt idx="5">
                  <c:v>23.783591558282208</c:v>
                </c:pt>
                <c:pt idx="6">
                  <c:v>29.527488147239261</c:v>
                </c:pt>
                <c:pt idx="7">
                  <c:v>11.387524466257668</c:v>
                </c:pt>
                <c:pt idx="8">
                  <c:v>9.9573048711656433</c:v>
                </c:pt>
                <c:pt idx="9">
                  <c:v>9.1863658220858877</c:v>
                </c:pt>
                <c:pt idx="10">
                  <c:v>11.770899705521471</c:v>
                </c:pt>
                <c:pt idx="11">
                  <c:v>7.0177566503067474</c:v>
                </c:pt>
                <c:pt idx="12">
                  <c:v>5.2713407055214718</c:v>
                </c:pt>
                <c:pt idx="13">
                  <c:v>1.492726926380368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C-4C8A-B926-02907695A7B2}"/>
            </c:ext>
          </c:extLst>
        </c:ser>
        <c:ser>
          <c:idx val="2"/>
          <c:order val="2"/>
          <c:tx>
            <c:strRef>
              <c:f>'6. Mfg sales by industry'!$D$4</c:f>
              <c:strCache>
                <c:ptCount val="1"/>
                <c:pt idx="0">
                  <c:v>Q32020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63-4EAB-848E-A0D1E8F8A1FC}"/>
              </c:ext>
            </c:extLst>
          </c:dPt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industry'!$D$5:$D$18</c:f>
              <c:numCache>
                <c:formatCode>0</c:formatCode>
                <c:ptCount val="14"/>
                <c:pt idx="0">
                  <c:v>161.67712930859372</c:v>
                </c:pt>
                <c:pt idx="1">
                  <c:v>109.00838188281249</c:v>
                </c:pt>
                <c:pt idx="2">
                  <c:v>96.396512195312482</c:v>
                </c:pt>
                <c:pt idx="3">
                  <c:v>94.303430824218736</c:v>
                </c:pt>
                <c:pt idx="4">
                  <c:v>32.577888507812496</c:v>
                </c:pt>
                <c:pt idx="5">
                  <c:v>33.906474566406246</c:v>
                </c:pt>
                <c:pt idx="6">
                  <c:v>45.818389640624993</c:v>
                </c:pt>
                <c:pt idx="7">
                  <c:v>22.442705921874996</c:v>
                </c:pt>
                <c:pt idx="8">
                  <c:v>16.209498605468749</c:v>
                </c:pt>
                <c:pt idx="9">
                  <c:v>17.180512640624997</c:v>
                </c:pt>
                <c:pt idx="10">
                  <c:v>15.902449652343748</c:v>
                </c:pt>
                <c:pt idx="11">
                  <c:v>10.11641790625</c:v>
                </c:pt>
                <c:pt idx="12">
                  <c:v>7.3089262773437493</c:v>
                </c:pt>
                <c:pt idx="13">
                  <c:v>3.8508403320312494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C-4C8A-B926-02907695A7B2}"/>
            </c:ext>
          </c:extLst>
        </c:ser>
        <c:ser>
          <c:idx val="3"/>
          <c:order val="3"/>
          <c:tx>
            <c:strRef>
              <c:f>'6. Mfg sales by industry'!$E$4</c:f>
              <c:strCache>
                <c:ptCount val="1"/>
                <c:pt idx="0">
                  <c:v> Q42020 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>
                  <a:lumMod val="20000"/>
                  <a:lumOff val="8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263-4EAB-848E-A0D1E8F8A1FC}"/>
              </c:ext>
            </c:extLst>
          </c:dPt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industry'!$E$5:$E$18</c:f>
              <c:numCache>
                <c:formatCode>0</c:formatCode>
                <c:ptCount val="14"/>
                <c:pt idx="0">
                  <c:v>174.5595550063604</c:v>
                </c:pt>
                <c:pt idx="1">
                  <c:v>116.49497959116607</c:v>
                </c:pt>
                <c:pt idx="2">
                  <c:v>100.0983873106007</c:v>
                </c:pt>
                <c:pt idx="3">
                  <c:v>109.85804761590106</c:v>
                </c:pt>
                <c:pt idx="4">
                  <c:v>32.442211727915193</c:v>
                </c:pt>
                <c:pt idx="5">
                  <c:v>35.535576432508833</c:v>
                </c:pt>
                <c:pt idx="6">
                  <c:v>42.353660858303883</c:v>
                </c:pt>
                <c:pt idx="7">
                  <c:v>24.297449722968196</c:v>
                </c:pt>
                <c:pt idx="8">
                  <c:v>16.93063844416961</c:v>
                </c:pt>
                <c:pt idx="9">
                  <c:v>21.353173378445227</c:v>
                </c:pt>
                <c:pt idx="10">
                  <c:v>17.43619380318021</c:v>
                </c:pt>
                <c:pt idx="11">
                  <c:v>13.139027171024733</c:v>
                </c:pt>
                <c:pt idx="12">
                  <c:v>7.9264276109540628</c:v>
                </c:pt>
                <c:pt idx="13">
                  <c:v>4.4329807014134275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EC-4C8A-B926-02907695A7B2}"/>
            </c:ext>
          </c:extLst>
        </c:ser>
        <c:ser>
          <c:idx val="4"/>
          <c:order val="4"/>
          <c:tx>
            <c:strRef>
              <c:f>'6. Mfg sales by industry'!$F$4</c:f>
              <c:strCache>
                <c:ptCount val="1"/>
                <c:pt idx="0">
                  <c:v> Q12021 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63-4EAB-848E-A0D1E8F8A1FC}"/>
              </c:ext>
            </c:extLst>
          </c:dPt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industry'!$F$5:$F$18</c:f>
              <c:numCache>
                <c:formatCode>0</c:formatCode>
                <c:ptCount val="14"/>
                <c:pt idx="0">
                  <c:v>173.55967467027594</c:v>
                </c:pt>
                <c:pt idx="1">
                  <c:v>131.56130717883337</c:v>
                </c:pt>
                <c:pt idx="2">
                  <c:v>100.01747592525322</c:v>
                </c:pt>
                <c:pt idx="3">
                  <c:v>109.75415665455816</c:v>
                </c:pt>
                <c:pt idx="4">
                  <c:v>33.768221857492136</c:v>
                </c:pt>
                <c:pt idx="5">
                  <c:v>35.908208512399582</c:v>
                </c:pt>
                <c:pt idx="6">
                  <c:v>43.101830259168707</c:v>
                </c:pt>
                <c:pt idx="7">
                  <c:v>24.441020312259869</c:v>
                </c:pt>
                <c:pt idx="8">
                  <c:v>17.22202319455117</c:v>
                </c:pt>
                <c:pt idx="9">
                  <c:v>22.463344758644777</c:v>
                </c:pt>
                <c:pt idx="10">
                  <c:v>16.658864954593085</c:v>
                </c:pt>
                <c:pt idx="11">
                  <c:v>12.951008380020957</c:v>
                </c:pt>
                <c:pt idx="12">
                  <c:v>7.4852847258120851</c:v>
                </c:pt>
                <c:pt idx="13">
                  <c:v>4.359422771219001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C-4C8A-B926-02907695A7B2}"/>
            </c:ext>
          </c:extLst>
        </c:ser>
        <c:ser>
          <c:idx val="5"/>
          <c:order val="5"/>
          <c:tx>
            <c:strRef>
              <c:f>'6. Mfg sales by industry'!$G$4</c:f>
              <c:strCache>
                <c:ptCount val="1"/>
                <c:pt idx="0">
                  <c:v> Q22021 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industry'!$G$5:$G$18</c:f>
              <c:numCache>
                <c:formatCode>0</c:formatCode>
                <c:ptCount val="14"/>
                <c:pt idx="0">
                  <c:v>178.56113937934592</c:v>
                </c:pt>
                <c:pt idx="1">
                  <c:v>133.83624689948363</c:v>
                </c:pt>
                <c:pt idx="2">
                  <c:v>100.19536196867466</c:v>
                </c:pt>
                <c:pt idx="3">
                  <c:v>112.63478896867468</c:v>
                </c:pt>
                <c:pt idx="4">
                  <c:v>34.801156460240961</c:v>
                </c:pt>
                <c:pt idx="5">
                  <c:v>36.524577170051636</c:v>
                </c:pt>
                <c:pt idx="6">
                  <c:v>43.043556039586917</c:v>
                </c:pt>
                <c:pt idx="7">
                  <c:v>23.817282486746986</c:v>
                </c:pt>
                <c:pt idx="8">
                  <c:v>16.607418824440618</c:v>
                </c:pt>
                <c:pt idx="9">
                  <c:v>21.529565749053354</c:v>
                </c:pt>
                <c:pt idx="10">
                  <c:v>16.474689829259894</c:v>
                </c:pt>
                <c:pt idx="11">
                  <c:v>12.719330016179001</c:v>
                </c:pt>
                <c:pt idx="12">
                  <c:v>7.5065623039586908</c:v>
                </c:pt>
                <c:pt idx="13">
                  <c:v>4.0609224478485366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EC-4C8A-B926-02907695A7B2}"/>
            </c:ext>
          </c:extLst>
        </c:ser>
        <c:ser>
          <c:idx val="6"/>
          <c:order val="6"/>
          <c:tx>
            <c:strRef>
              <c:f>'6. Mfg sales by industry'!$H$4</c:f>
              <c:strCache>
                <c:ptCount val="1"/>
                <c:pt idx="0">
                  <c:v> Q32021 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industry'!$H$5:$H$18</c:f>
              <c:numCache>
                <c:formatCode>0</c:formatCode>
                <c:ptCount val="14"/>
                <c:pt idx="0">
                  <c:v>171.3592636403657</c:v>
                </c:pt>
                <c:pt idx="1">
                  <c:v>134.75276106332541</c:v>
                </c:pt>
                <c:pt idx="2">
                  <c:v>96.24713917304436</c:v>
                </c:pt>
                <c:pt idx="3">
                  <c:v>72.484002213680981</c:v>
                </c:pt>
                <c:pt idx="4">
                  <c:v>31.799684484930573</c:v>
                </c:pt>
                <c:pt idx="5">
                  <c:v>35.732795389095827</c:v>
                </c:pt>
                <c:pt idx="6">
                  <c:v>40.881958301049771</c:v>
                </c:pt>
                <c:pt idx="7">
                  <c:v>23.179717793430406</c:v>
                </c:pt>
                <c:pt idx="8">
                  <c:v>15.776144370470705</c:v>
                </c:pt>
                <c:pt idx="9">
                  <c:v>22.889479291906532</c:v>
                </c:pt>
                <c:pt idx="10">
                  <c:v>16.713698538435484</c:v>
                </c:pt>
                <c:pt idx="11">
                  <c:v>12.749826799187264</c:v>
                </c:pt>
                <c:pt idx="12">
                  <c:v>6.8815036820182849</c:v>
                </c:pt>
                <c:pt idx="13">
                  <c:v>4.7084111943785967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EC-4C8A-B926-02907695A7B2}"/>
            </c:ext>
          </c:extLst>
        </c:ser>
        <c:ser>
          <c:idx val="7"/>
          <c:order val="7"/>
          <c:tx>
            <c:strRef>
              <c:f>'6. Mfg sales by industry'!$I$4</c:f>
              <c:strCache>
                <c:ptCount val="1"/>
                <c:pt idx="0">
                  <c:v>Q42021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industry'!$I$5:$I$18</c:f>
              <c:numCache>
                <c:formatCode>0</c:formatCode>
                <c:ptCount val="14"/>
                <c:pt idx="0">
                  <c:v>176.52862354222518</c:v>
                </c:pt>
                <c:pt idx="1">
                  <c:v>132.24284173592494</c:v>
                </c:pt>
                <c:pt idx="2">
                  <c:v>99.462958238605893</c:v>
                </c:pt>
                <c:pt idx="3">
                  <c:v>83.127174547587131</c:v>
                </c:pt>
                <c:pt idx="4">
                  <c:v>34.935943300603213</c:v>
                </c:pt>
                <c:pt idx="5">
                  <c:v>35.556795395442357</c:v>
                </c:pt>
                <c:pt idx="6">
                  <c:v>48.553726736260046</c:v>
                </c:pt>
                <c:pt idx="7">
                  <c:v>23.505971315683645</c:v>
                </c:pt>
                <c:pt idx="8">
                  <c:v>17.364380888404824</c:v>
                </c:pt>
                <c:pt idx="9">
                  <c:v>23.755612304959786</c:v>
                </c:pt>
                <c:pt idx="10">
                  <c:v>17.51015039644772</c:v>
                </c:pt>
                <c:pt idx="11">
                  <c:v>12.226344510723859</c:v>
                </c:pt>
                <c:pt idx="12">
                  <c:v>7.7031420740616623</c:v>
                </c:pt>
                <c:pt idx="13">
                  <c:v>4.9859014121983911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EC-4C8A-B926-02907695A7B2}"/>
            </c:ext>
          </c:extLst>
        </c:ser>
        <c:ser>
          <c:idx val="8"/>
          <c:order val="8"/>
          <c:tx>
            <c:strRef>
              <c:f>'6. Mfg sales by industry'!$J$4</c:f>
              <c:strCache>
                <c:ptCount val="1"/>
                <c:pt idx="0">
                  <c:v>Q12022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industry'!$J$5:$J$18</c:f>
              <c:numCache>
                <c:formatCode>0</c:formatCode>
                <c:ptCount val="14"/>
                <c:pt idx="0">
                  <c:v>181.66765473447816</c:v>
                </c:pt>
                <c:pt idx="1">
                  <c:v>148.17961519154557</c:v>
                </c:pt>
                <c:pt idx="2">
                  <c:v>107.51751438011887</c:v>
                </c:pt>
                <c:pt idx="3">
                  <c:v>100.64942346268163</c:v>
                </c:pt>
                <c:pt idx="4">
                  <c:v>35.074696500660494</c:v>
                </c:pt>
                <c:pt idx="5">
                  <c:v>37.408747067040942</c:v>
                </c:pt>
                <c:pt idx="6">
                  <c:v>50.908934346103038</c:v>
                </c:pt>
                <c:pt idx="7">
                  <c:v>24.195935928665783</c:v>
                </c:pt>
                <c:pt idx="8">
                  <c:v>17.838916505284015</c:v>
                </c:pt>
                <c:pt idx="9">
                  <c:v>23.182700019815059</c:v>
                </c:pt>
                <c:pt idx="10">
                  <c:v>18.56791747820343</c:v>
                </c:pt>
                <c:pt idx="11">
                  <c:v>12.508346628137382</c:v>
                </c:pt>
                <c:pt idx="12">
                  <c:v>7.8253762163143978</c:v>
                </c:pt>
                <c:pt idx="13">
                  <c:v>5.1004619306472909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EC-4C8A-B926-02907695A7B2}"/>
            </c:ext>
          </c:extLst>
        </c:ser>
        <c:ser>
          <c:idx val="9"/>
          <c:order val="9"/>
          <c:tx>
            <c:strRef>
              <c:f>'6. Mfg sales by industry'!$K$4</c:f>
              <c:strCache>
                <c:ptCount val="1"/>
                <c:pt idx="0">
                  <c:v>Q22022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industry'!$K$5:$K$18</c:f>
              <c:numCache>
                <c:formatCode>0</c:formatCode>
                <c:ptCount val="14"/>
                <c:pt idx="0">
                  <c:v>182.42227942880206</c:v>
                </c:pt>
                <c:pt idx="1">
                  <c:v>139.28353889538261</c:v>
                </c:pt>
                <c:pt idx="2">
                  <c:v>111.1461298301582</c:v>
                </c:pt>
                <c:pt idx="3">
                  <c:v>97.554569383274128</c:v>
                </c:pt>
                <c:pt idx="4">
                  <c:v>31.065650941233447</c:v>
                </c:pt>
                <c:pt idx="5">
                  <c:v>38.671576270261539</c:v>
                </c:pt>
                <c:pt idx="6">
                  <c:v>48.37164244397804</c:v>
                </c:pt>
                <c:pt idx="7">
                  <c:v>23.631368003228928</c:v>
                </c:pt>
                <c:pt idx="8">
                  <c:v>16.287731216984177</c:v>
                </c:pt>
                <c:pt idx="9">
                  <c:v>24.314761646754921</c:v>
                </c:pt>
                <c:pt idx="10">
                  <c:v>17.95145065353568</c:v>
                </c:pt>
                <c:pt idx="11">
                  <c:v>12.894509523732644</c:v>
                </c:pt>
                <c:pt idx="12">
                  <c:v>7.4158843600258306</c:v>
                </c:pt>
                <c:pt idx="13">
                  <c:v>4.5651897597675166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EC-4C8A-B926-02907695A7B2}"/>
            </c:ext>
          </c:extLst>
        </c:ser>
        <c:ser>
          <c:idx val="10"/>
          <c:order val="10"/>
          <c:tx>
            <c:strRef>
              <c:f>'6. Mfg sales by industry'!$L$4</c:f>
              <c:strCache>
                <c:ptCount val="1"/>
                <c:pt idx="0">
                  <c:v>Q32022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 and 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industry'!$L$5:$L$18</c:f>
              <c:numCache>
                <c:formatCode>0</c:formatCode>
                <c:ptCount val="14"/>
                <c:pt idx="0">
                  <c:v>185.07167899999999</c:v>
                </c:pt>
                <c:pt idx="1">
                  <c:v>131.020499</c:v>
                </c:pt>
                <c:pt idx="2">
                  <c:v>110.06000600000002</c:v>
                </c:pt>
                <c:pt idx="3">
                  <c:v>108.36209599999999</c:v>
                </c:pt>
                <c:pt idx="4">
                  <c:v>35.003931999999999</c:v>
                </c:pt>
                <c:pt idx="5">
                  <c:v>38.806178000000003</c:v>
                </c:pt>
                <c:pt idx="6">
                  <c:v>43.620241999999998</c:v>
                </c:pt>
                <c:pt idx="7">
                  <c:v>23.932373999999999</c:v>
                </c:pt>
                <c:pt idx="8">
                  <c:v>16.601254000000001</c:v>
                </c:pt>
                <c:pt idx="9">
                  <c:v>23.580448000000001</c:v>
                </c:pt>
                <c:pt idx="10">
                  <c:v>17.160063000000001</c:v>
                </c:pt>
                <c:pt idx="11">
                  <c:v>13.131105999999999</c:v>
                </c:pt>
                <c:pt idx="12">
                  <c:v>7.8732959999999999</c:v>
                </c:pt>
                <c:pt idx="13">
                  <c:v>4.2523860000000004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C-4C8A-B926-02907695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7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Expenditure on GDP'!$B$7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GDP'!$B$8:$B$12</c:f>
              <c:numCache>
                <c:formatCode>_-* #\ ##0.0_-;\-* #\ ##0.0_-;_-* "-"??_-;_-@_-</c:formatCode>
                <c:ptCount val="5"/>
                <c:pt idx="0">
                  <c:v>4.2726804186725404</c:v>
                </c:pt>
                <c:pt idx="1">
                  <c:v>1.3130442714783306</c:v>
                </c:pt>
                <c:pt idx="2">
                  <c:v>0.85977538154627986</c:v>
                </c:pt>
                <c:pt idx="3">
                  <c:v>1.8684451843830598</c:v>
                </c:pt>
                <c:pt idx="4">
                  <c:v>1.6245745943338574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5-41FA-BA27-C139A99C6592}"/>
            </c:ext>
          </c:extLst>
        </c:ser>
        <c:ser>
          <c:idx val="1"/>
          <c:order val="1"/>
          <c:tx>
            <c:strRef>
              <c:f>'7. Expenditure on GDP'!$C$7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GDP'!$C$8:$C$12</c:f>
              <c:numCache>
                <c:formatCode>_-* #\ ##0.0_-;\-* #\ ##0.0_-;_-* "-"??_-;_-@_-</c:formatCode>
                <c:ptCount val="5"/>
                <c:pt idx="0">
                  <c:v>3.4240693428892826</c:v>
                </c:pt>
                <c:pt idx="1">
                  <c:v>1.2979180838188014</c:v>
                </c:pt>
                <c:pt idx="2">
                  <c:v>0.85044052519410596</c:v>
                </c:pt>
                <c:pt idx="3">
                  <c:v>1.3718575070931491</c:v>
                </c:pt>
                <c:pt idx="4">
                  <c:v>1.3335720970037008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5-41FA-BA27-C139A99C6592}"/>
            </c:ext>
          </c:extLst>
        </c:ser>
        <c:ser>
          <c:idx val="2"/>
          <c:order val="2"/>
          <c:tx>
            <c:strRef>
              <c:f>'7. Expenditure on GDP'!$D$7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GDP'!$D$8:$D$12</c:f>
              <c:numCache>
                <c:formatCode>_-* #\ ##0.0_-;\-* #\ ##0.0_-;_-* "-"??_-;_-@_-</c:formatCode>
                <c:ptCount val="5"/>
                <c:pt idx="0">
                  <c:v>3.9833118881412304</c:v>
                </c:pt>
                <c:pt idx="1">
                  <c:v>1.3110412492899575</c:v>
                </c:pt>
                <c:pt idx="2">
                  <c:v>0.66850998287456376</c:v>
                </c:pt>
                <c:pt idx="3">
                  <c:v>1.8039051521822123</c:v>
                </c:pt>
                <c:pt idx="4">
                  <c:v>1.3655911045753493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5-41FA-BA27-C139A99C6592}"/>
            </c:ext>
          </c:extLst>
        </c:ser>
        <c:ser>
          <c:idx val="3"/>
          <c:order val="3"/>
          <c:tx>
            <c:strRef>
              <c:f>'7. Expenditure on GDP'!$E$7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GDP'!$E$8:$E$12</c:f>
              <c:numCache>
                <c:formatCode>_-* #\ ##0.0_-;\-* #\ ##0.0_-;_-* "-"??_-;_-@_-</c:formatCode>
                <c:ptCount val="5"/>
                <c:pt idx="0">
                  <c:v>4.1012160953449444</c:v>
                </c:pt>
                <c:pt idx="1">
                  <c:v>1.3273068772638104</c:v>
                </c:pt>
                <c:pt idx="2">
                  <c:v>0.7542554644606021</c:v>
                </c:pt>
                <c:pt idx="3">
                  <c:v>1.9191168726398928</c:v>
                </c:pt>
                <c:pt idx="4">
                  <c:v>1.5336054269099004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85-41FA-BA27-C139A99C6592}"/>
            </c:ext>
          </c:extLst>
        </c:ser>
        <c:ser>
          <c:idx val="4"/>
          <c:order val="4"/>
          <c:tx>
            <c:strRef>
              <c:f>'7. Expenditure on GDP'!$F$7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GDP'!$F$8:$F$12</c:f>
              <c:numCache>
                <c:formatCode>_-* #\ ##0.0_-;\-* #\ ##0.0_-;_-* "-"??_-;_-@_-</c:formatCode>
                <c:ptCount val="5"/>
                <c:pt idx="0">
                  <c:v>4.1272226340586231</c:v>
                </c:pt>
                <c:pt idx="1">
                  <c:v>1.3352531040872686</c:v>
                </c:pt>
                <c:pt idx="2">
                  <c:v>0.82055543890787275</c:v>
                </c:pt>
                <c:pt idx="3">
                  <c:v>2.0464401903903964</c:v>
                </c:pt>
                <c:pt idx="4">
                  <c:v>1.6198385745578365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85-41FA-BA27-C139A99C6592}"/>
            </c:ext>
          </c:extLst>
        </c:ser>
        <c:ser>
          <c:idx val="5"/>
          <c:order val="5"/>
          <c:tx>
            <c:strRef>
              <c:f>'7. Expenditure on GDP'!$G$7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GDP'!$G$8:$G$12</c:f>
              <c:numCache>
                <c:formatCode>_-* #\ ##0.0_-;\-* #\ ##0.0_-;_-* "-"??_-;_-@_-</c:formatCode>
                <c:ptCount val="5"/>
                <c:pt idx="0">
                  <c:v>4.1951315795408846</c:v>
                </c:pt>
                <c:pt idx="1">
                  <c:v>1.2960632384539377</c:v>
                </c:pt>
                <c:pt idx="2">
                  <c:v>0.82817548173876554</c:v>
                </c:pt>
                <c:pt idx="3">
                  <c:v>2.2012721232130676</c:v>
                </c:pt>
                <c:pt idx="4">
                  <c:v>1.6518158486760124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85-41FA-BA27-C139A99C6592}"/>
            </c:ext>
          </c:extLst>
        </c:ser>
        <c:ser>
          <c:idx val="6"/>
          <c:order val="6"/>
          <c:tx>
            <c:strRef>
              <c:f>'7. Expenditure on GDP'!$H$7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GDP'!$H$8:$H$12</c:f>
              <c:numCache>
                <c:formatCode>_-* #\ ##0.0_-;\-* #\ ##0.0_-;_-* "-"??_-;_-@_-</c:formatCode>
                <c:ptCount val="5"/>
                <c:pt idx="0">
                  <c:v>4.0653190169159226</c:v>
                </c:pt>
                <c:pt idx="1">
                  <c:v>1.313766638593622</c:v>
                </c:pt>
                <c:pt idx="2">
                  <c:v>0.90843402075376478</c:v>
                </c:pt>
                <c:pt idx="3">
                  <c:v>2.0355777489503302</c:v>
                </c:pt>
                <c:pt idx="4">
                  <c:v>1.6343444969150802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85-41FA-BA27-C139A99C6592}"/>
            </c:ext>
          </c:extLst>
        </c:ser>
        <c:ser>
          <c:idx val="7"/>
          <c:order val="7"/>
          <c:tx>
            <c:strRef>
              <c:f>'7. Expenditure on GDP'!$I$7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GDP'!$I$8:$I$12</c:f>
              <c:numCache>
                <c:formatCode>_-* #\ ##0.0_-;\-* #\ ##0.0_-;_-* "-"??_-;_-@_-</c:formatCode>
                <c:ptCount val="5"/>
                <c:pt idx="0">
                  <c:v>4.2080146885574896</c:v>
                </c:pt>
                <c:pt idx="1">
                  <c:v>1.3416479412963636</c:v>
                </c:pt>
                <c:pt idx="2">
                  <c:v>0.88456938263081608</c:v>
                </c:pt>
                <c:pt idx="3">
                  <c:v>2.1107501086245901</c:v>
                </c:pt>
                <c:pt idx="4">
                  <c:v>1.8239394528134123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85-41FA-BA27-C139A99C6592}"/>
            </c:ext>
          </c:extLst>
        </c:ser>
        <c:ser>
          <c:idx val="8"/>
          <c:order val="8"/>
          <c:tx>
            <c:strRef>
              <c:f>'7. Expenditure on GDP'!$J$7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GDP'!$J$8:$J$12</c:f>
              <c:numCache>
                <c:formatCode>_-* #\ ##0.0_-;\-* #\ ##0.0_-;_-* "-"??_-;_-@_-</c:formatCode>
                <c:ptCount val="5"/>
                <c:pt idx="0">
                  <c:v>4.2645304649906306</c:v>
                </c:pt>
                <c:pt idx="1">
                  <c:v>1.3425474317882418</c:v>
                </c:pt>
                <c:pt idx="2">
                  <c:v>0.93320345815694306</c:v>
                </c:pt>
                <c:pt idx="3">
                  <c:v>2.2680237546657569</c:v>
                </c:pt>
                <c:pt idx="4">
                  <c:v>1.9611050058618367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85-41FA-BA27-C139A99C6592}"/>
            </c:ext>
          </c:extLst>
        </c:ser>
        <c:ser>
          <c:idx val="9"/>
          <c:order val="9"/>
          <c:tx>
            <c:strRef>
              <c:f>'7. Expenditure on GDP'!$K$7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GDP'!$K$8:$K$12</c:f>
              <c:numCache>
                <c:formatCode>_-* #\ ##0.0_-;\-* #\ ##0.0_-;_-* "-"??_-;_-@_-</c:formatCode>
                <c:ptCount val="5"/>
                <c:pt idx="0">
                  <c:v>4.2424065176787993</c:v>
                </c:pt>
                <c:pt idx="1">
                  <c:v>1.3048548623167533</c:v>
                </c:pt>
                <c:pt idx="2">
                  <c:v>1.0124377920557297</c:v>
                </c:pt>
                <c:pt idx="3">
                  <c:v>2.3234016272840381</c:v>
                </c:pt>
                <c:pt idx="4">
                  <c:v>2.1485862274489547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85-41FA-BA27-C139A99C6592}"/>
            </c:ext>
          </c:extLst>
        </c:ser>
        <c:ser>
          <c:idx val="10"/>
          <c:order val="10"/>
          <c:tx>
            <c:strRef>
              <c:f>'7. Expenditure on GDP'!$L$7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'7. Expenditure on GDP'!$L$8:$L$12</c:f>
              <c:numCache>
                <c:formatCode>_-* #\ ##0.0_-;\-* #\ ##0.0_-;_-* "-"??_-;_-@_-</c:formatCode>
                <c:ptCount val="5"/>
                <c:pt idx="0">
                  <c:v>4.1994144993142459</c:v>
                </c:pt>
                <c:pt idx="1">
                  <c:v>1.3061564403099162</c:v>
                </c:pt>
                <c:pt idx="2">
                  <c:v>1.0704507470251181</c:v>
                </c:pt>
                <c:pt idx="3">
                  <c:v>2.3176467598014709</c:v>
                </c:pt>
                <c:pt idx="4">
                  <c:v>2.1907463397390208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85-41FA-BA27-C139A99C6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World mining prices'!$B$5</c:f>
              <c:strCache>
                <c:ptCount val="1"/>
                <c:pt idx="0">
                  <c:v>3 February 2020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prices'!$B$6:$B$10</c:f>
              <c:numCache>
                <c:formatCode>_-* #\ ##0_-;\-* #\ ##0_-;_-* "-"??_-;_-@_-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D9D-9D7C-8BD161CE0B08}"/>
            </c:ext>
          </c:extLst>
        </c:ser>
        <c:ser>
          <c:idx val="1"/>
          <c:order val="1"/>
          <c:tx>
            <c:strRef>
              <c:f>'8. World mining prices'!$C$5</c:f>
              <c:strCache>
                <c:ptCount val="1"/>
                <c:pt idx="0">
                  <c:v>07 June 2021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prices'!$C$6:$C$10</c:f>
              <c:numCache>
                <c:formatCode>_-* #\ ##0_-;\-* #\ ##0_-;_-* "-"??_-;_-@_-</c:formatCode>
                <c:ptCount val="5"/>
                <c:pt idx="0">
                  <c:v>245.78313253012047</c:v>
                </c:pt>
                <c:pt idx="1">
                  <c:v>120.11385199240988</c:v>
                </c:pt>
                <c:pt idx="2">
                  <c:v>121.55440414507773</c:v>
                </c:pt>
                <c:pt idx="3">
                  <c:v>174.28571428571428</c:v>
                </c:pt>
                <c:pt idx="4">
                  <c:v>135.84905660377359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1-4D9D-9D7C-8BD161CE0B08}"/>
            </c:ext>
          </c:extLst>
        </c:ser>
        <c:ser>
          <c:idx val="2"/>
          <c:order val="2"/>
          <c:tx>
            <c:strRef>
              <c:f>'8. World mining prices'!$D$5</c:f>
              <c:strCache>
                <c:ptCount val="1"/>
                <c:pt idx="0">
                  <c:v>30 Sept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prices'!$D$6:$D$10</c:f>
              <c:numCache>
                <c:formatCode>_-* #\ ##0_-;\-* #\ ##0_-;_-* "-"??_-;_-@_-</c:formatCode>
                <c:ptCount val="5"/>
                <c:pt idx="0">
                  <c:v>137.34939759036143</c:v>
                </c:pt>
                <c:pt idx="1">
                  <c:v>109.42441492726122</c:v>
                </c:pt>
                <c:pt idx="2">
                  <c:v>99.170984455958546</c:v>
                </c:pt>
                <c:pt idx="3">
                  <c:v>311.42857142857144</c:v>
                </c:pt>
                <c:pt idx="4">
                  <c:v>147.16981132075472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1-4D9D-9D7C-8BD161CE0B08}"/>
            </c:ext>
          </c:extLst>
        </c:ser>
        <c:ser>
          <c:idx val="3"/>
          <c:order val="3"/>
          <c:tx>
            <c:strRef>
              <c:f>'8. World mining prices'!$E$5</c:f>
              <c:strCache>
                <c:ptCount val="1"/>
                <c:pt idx="0">
                  <c:v>30 Dec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prices'!$E$6:$E$10</c:f>
              <c:numCache>
                <c:formatCode>_-* #\ ##0_-;\-* #\ ##0_-;_-* "-"??_-;_-@_-</c:formatCode>
                <c:ptCount val="5"/>
                <c:pt idx="0">
                  <c:v>120.48192771084338</c:v>
                </c:pt>
                <c:pt idx="1">
                  <c:v>115.62302340290955</c:v>
                </c:pt>
                <c:pt idx="2">
                  <c:v>100</c:v>
                </c:pt>
                <c:pt idx="3">
                  <c:v>240</c:v>
                </c:pt>
                <c:pt idx="4">
                  <c:v>149.0566037735849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21-4D9D-9D7C-8BD161CE0B08}"/>
            </c:ext>
          </c:extLst>
        </c:ser>
        <c:ser>
          <c:idx val="4"/>
          <c:order val="4"/>
          <c:tx>
            <c:strRef>
              <c:f>'8. World mining prices'!$F$5</c:f>
              <c:strCache>
                <c:ptCount val="1"/>
                <c:pt idx="0">
                  <c:v>30 Jan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prices'!$F$6:$F$10</c:f>
              <c:numCache>
                <c:formatCode>_-* #\ ##0_-;\-* #\ ##0_-;_-* "-"??_-;_-@_-</c:formatCode>
                <c:ptCount val="5"/>
                <c:pt idx="0">
                  <c:v>170.84337349397592</c:v>
                </c:pt>
                <c:pt idx="1">
                  <c:v>113.34598355471222</c:v>
                </c:pt>
                <c:pt idx="2">
                  <c:v>105.07772020725388</c:v>
                </c:pt>
                <c:pt idx="3">
                  <c:v>318.42857142857144</c:v>
                </c:pt>
                <c:pt idx="4">
                  <c:v>167.9245283018868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21-4D9D-9D7C-8BD161CE0B08}"/>
            </c:ext>
          </c:extLst>
        </c:ser>
        <c:ser>
          <c:idx val="5"/>
          <c:order val="5"/>
          <c:tx>
            <c:strRef>
              <c:f>'8. World mining prices'!$G$5</c:f>
              <c:strCache>
                <c:ptCount val="1"/>
                <c:pt idx="0">
                  <c:v>24 Feb 2022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prices'!$G$6:$G$10</c:f>
              <c:numCache>
                <c:formatCode>_-* #\ ##0_-;\-* #\ ##0_-;_-* "-"??_-;_-@_-</c:formatCode>
                <c:ptCount val="5"/>
                <c:pt idx="0">
                  <c:v>162.77108433734938</c:v>
                </c:pt>
                <c:pt idx="1">
                  <c:v>120.49335863377608</c:v>
                </c:pt>
                <c:pt idx="2">
                  <c:v>109.22279792746114</c:v>
                </c:pt>
                <c:pt idx="3">
                  <c:v>341.42857142857139</c:v>
                </c:pt>
                <c:pt idx="4">
                  <c:v>175.47169811320757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21-4D9D-9D7C-8BD161CE0B08}"/>
            </c:ext>
          </c:extLst>
        </c:ser>
        <c:ser>
          <c:idx val="6"/>
          <c:order val="6"/>
          <c:tx>
            <c:strRef>
              <c:f>'8. World mining prices'!$H$5</c:f>
              <c:strCache>
                <c:ptCount val="1"/>
                <c:pt idx="0">
                  <c:v>9 March 2022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prices'!$H$6:$H$10</c:f>
              <c:numCache>
                <c:formatCode>_-* #\ ##0_-;\-* #\ ##0_-;_-* "-"??_-;_-@_-</c:formatCode>
                <c:ptCount val="5"/>
                <c:pt idx="0">
                  <c:v>188.55421686746988</c:v>
                </c:pt>
                <c:pt idx="1">
                  <c:v>130.04427577482608</c:v>
                </c:pt>
                <c:pt idx="2">
                  <c:v>121.34715025906735</c:v>
                </c:pt>
                <c:pt idx="3">
                  <c:v>578.57142857142856</c:v>
                </c:pt>
                <c:pt idx="4">
                  <c:v>201.88679245283021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21-4D9D-9D7C-8BD161CE0B08}"/>
            </c:ext>
          </c:extLst>
        </c:ser>
        <c:ser>
          <c:idx val="7"/>
          <c:order val="7"/>
          <c:tx>
            <c:strRef>
              <c:f>'8. World mining prices'!$I$5</c:f>
              <c:strCache>
                <c:ptCount val="1"/>
                <c:pt idx="0">
                  <c:v>07 June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prices'!$I$6:$I$10</c:f>
              <c:numCache>
                <c:formatCode>_-* #\ ##0_-;\-* #\ ##0_-;_-* "-"??_-;_-@_-</c:formatCode>
                <c:ptCount val="5"/>
                <c:pt idx="0">
                  <c:v>175.90361445783131</c:v>
                </c:pt>
                <c:pt idx="1">
                  <c:v>117.14104996837445</c:v>
                </c:pt>
                <c:pt idx="2">
                  <c:v>104.76683937823834</c:v>
                </c:pt>
                <c:pt idx="3">
                  <c:v>575.71428571428567</c:v>
                </c:pt>
                <c:pt idx="4">
                  <c:v>228.30188679245285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21-4D9D-9D7C-8BD161CE0B08}"/>
            </c:ext>
          </c:extLst>
        </c:ser>
        <c:ser>
          <c:idx val="8"/>
          <c:order val="8"/>
          <c:tx>
            <c:strRef>
              <c:f>'8. World mining prices'!$J$5</c:f>
              <c:strCache>
                <c:ptCount val="1"/>
                <c:pt idx="0">
                  <c:v>07 Sept 2022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prices'!$J$6:$J$10</c:f>
              <c:numCache>
                <c:formatCode>_-* #\ ##0_-;\-* #\ ##0_-;_-* "-"??_-;_-@_-</c:formatCode>
                <c:ptCount val="5"/>
                <c:pt idx="0">
                  <c:v>118.67469879518073</c:v>
                </c:pt>
                <c:pt idx="1">
                  <c:v>108.96268184693231</c:v>
                </c:pt>
                <c:pt idx="2">
                  <c:v>90.362694300518129</c:v>
                </c:pt>
                <c:pt idx="3">
                  <c:v>627.14285714285711</c:v>
                </c:pt>
                <c:pt idx="4">
                  <c:v>166.98113207547169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21-4D9D-9D7C-8BD161CE0B08}"/>
            </c:ext>
          </c:extLst>
        </c:ser>
        <c:ser>
          <c:idx val="9"/>
          <c:order val="9"/>
          <c:tx>
            <c:strRef>
              <c:f>'8. World mining prices'!$K$5</c:f>
              <c:strCache>
                <c:ptCount val="1"/>
                <c:pt idx="0">
                  <c:v>06 December 2022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'8. World mining prices'!$K$6:$K$10</c:f>
              <c:numCache>
                <c:formatCode>_-* #\ ##0_-;\-* #\ ##0_-;_-* "-"??_-;_-@_-</c:formatCode>
                <c:ptCount val="5"/>
                <c:pt idx="0">
                  <c:v>131.92771084337349</c:v>
                </c:pt>
                <c:pt idx="1">
                  <c:v>112.12144212523721</c:v>
                </c:pt>
                <c:pt idx="2">
                  <c:v>102.47150259067357</c:v>
                </c:pt>
                <c:pt idx="3">
                  <c:v>572.14285714285711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21-4D9D-9D7C-8BD161CE0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3 February 2020 = 100</a:t>
                </a:r>
              </a:p>
            </c:rich>
          </c:tx>
          <c:layout>
            <c:manualLayout>
              <c:xMode val="edge"/>
              <c:yMode val="edge"/>
              <c:x val="1.2296015768161044E-2"/>
              <c:y val="0.33118459084411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Employment by sector'!$A$5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 Employment by sector'!$B$3:$Q$4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Q2 2022</c:v>
                </c:pt>
                <c:pt idx="15">
                  <c:v>Q3 2022</c:v>
                </c:pt>
              </c:strCache>
            </c:strRef>
          </c:cat>
          <c:val>
            <c:numRef>
              <c:f>'9. Employment by sector'!$B$5:$Q$5</c:f>
              <c:numCache>
                <c:formatCode>_-* #\ ##0_-;\-* #\ ##0_-;_-* "-"??_-;_-@_-</c:formatCode>
                <c:ptCount val="16"/>
                <c:pt idx="0">
                  <c:v>810</c:v>
                </c:pt>
                <c:pt idx="1">
                  <c:v>680</c:v>
                </c:pt>
                <c:pt idx="2">
                  <c:v>670</c:v>
                </c:pt>
                <c:pt idx="3">
                  <c:v>650</c:v>
                </c:pt>
                <c:pt idx="4">
                  <c:v>700</c:v>
                </c:pt>
                <c:pt idx="5">
                  <c:v>740</c:v>
                </c:pt>
                <c:pt idx="6">
                  <c:v>690</c:v>
                </c:pt>
                <c:pt idx="7">
                  <c:v>900</c:v>
                </c:pt>
                <c:pt idx="8">
                  <c:v>880</c:v>
                </c:pt>
                <c:pt idx="9">
                  <c:v>810</c:v>
                </c:pt>
                <c:pt idx="10">
                  <c:v>840</c:v>
                </c:pt>
                <c:pt idx="11">
                  <c:v>880</c:v>
                </c:pt>
                <c:pt idx="12">
                  <c:v>810</c:v>
                </c:pt>
                <c:pt idx="13" formatCode="0">
                  <c:v>830</c:v>
                </c:pt>
                <c:pt idx="14" formatCode="0">
                  <c:v>870</c:v>
                </c:pt>
                <c:pt idx="15" formatCode="0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1-4E5A-9F00-14FF4586EFFD}"/>
            </c:ext>
          </c:extLst>
        </c:ser>
        <c:ser>
          <c:idx val="2"/>
          <c:order val="1"/>
          <c:tx>
            <c:strRef>
              <c:f>'9. Employment by sector'!$A$6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 Employment by sector'!$B$3:$Q$4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Q2 2022</c:v>
                </c:pt>
                <c:pt idx="15">
                  <c:v>Q3 2022</c:v>
                </c:pt>
              </c:strCache>
            </c:strRef>
          </c:cat>
          <c:val>
            <c:numRef>
              <c:f>'9. Employment by sector'!$B$6:$Q$6</c:f>
              <c:numCache>
                <c:formatCode>_-* #\ ##0_-;\-* #\ ##0_-;_-* "-"??_-;_-@_-</c:formatCode>
                <c:ptCount val="16"/>
                <c:pt idx="0">
                  <c:v>2060</c:v>
                </c:pt>
                <c:pt idx="1">
                  <c:v>1870</c:v>
                </c:pt>
                <c:pt idx="2">
                  <c:v>1810</c:v>
                </c:pt>
                <c:pt idx="3">
                  <c:v>1840</c:v>
                </c:pt>
                <c:pt idx="4">
                  <c:v>1830</c:v>
                </c:pt>
                <c:pt idx="5">
                  <c:v>1780</c:v>
                </c:pt>
                <c:pt idx="6">
                  <c:v>1740</c:v>
                </c:pt>
                <c:pt idx="7">
                  <c:v>1770</c:v>
                </c:pt>
                <c:pt idx="8">
                  <c:v>1680</c:v>
                </c:pt>
                <c:pt idx="9">
                  <c:v>1750</c:v>
                </c:pt>
                <c:pt idx="10">
                  <c:v>1720</c:v>
                </c:pt>
                <c:pt idx="11">
                  <c:v>1760</c:v>
                </c:pt>
                <c:pt idx="12">
                  <c:v>1460</c:v>
                </c:pt>
                <c:pt idx="13" formatCode="0">
                  <c:v>1400</c:v>
                </c:pt>
                <c:pt idx="14" formatCode="0">
                  <c:v>1510</c:v>
                </c:pt>
                <c:pt idx="15" formatCode="0">
                  <c:v>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1-4E5A-9F00-14FF4586EFFD}"/>
            </c:ext>
          </c:extLst>
        </c:ser>
        <c:ser>
          <c:idx val="1"/>
          <c:order val="2"/>
          <c:tx>
            <c:strRef>
              <c:f>'9. Employment by sector'!$A$7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elete val="1"/>
          </c:dLbls>
          <c:cat>
            <c:strRef>
              <c:f>'9. Employment by sector'!$B$3:$Q$4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Q2 2022</c:v>
                </c:pt>
                <c:pt idx="15">
                  <c:v>Q3 2022</c:v>
                </c:pt>
              </c:strCache>
            </c:strRef>
          </c:cat>
          <c:val>
            <c:numRef>
              <c:f>'9. Employment by sector'!$B$7:$Q$7</c:f>
              <c:numCache>
                <c:formatCode>_-* #\ ##0_-;\-* #\ ##0_-;_-* "-"??_-;_-@_-</c:formatCode>
                <c:ptCount val="16"/>
                <c:pt idx="0">
                  <c:v>110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  <c:pt idx="4">
                  <c:v>110</c:v>
                </c:pt>
                <c:pt idx="5">
                  <c:v>140</c:v>
                </c:pt>
                <c:pt idx="6">
                  <c:v>0</c:v>
                </c:pt>
                <c:pt idx="7">
                  <c:v>130</c:v>
                </c:pt>
                <c:pt idx="8">
                  <c:v>120</c:v>
                </c:pt>
                <c:pt idx="9">
                  <c:v>150</c:v>
                </c:pt>
                <c:pt idx="10">
                  <c:v>160</c:v>
                </c:pt>
                <c:pt idx="11">
                  <c:v>130</c:v>
                </c:pt>
                <c:pt idx="12">
                  <c:v>90</c:v>
                </c:pt>
                <c:pt idx="13" formatCode="0">
                  <c:v>100</c:v>
                </c:pt>
                <c:pt idx="14" formatCode="0">
                  <c:v>100</c:v>
                </c:pt>
                <c:pt idx="15" formatCode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1-4E5A-9F00-14FF4586EFFD}"/>
            </c:ext>
          </c:extLst>
        </c:ser>
        <c:ser>
          <c:idx val="3"/>
          <c:order val="3"/>
          <c:tx>
            <c:strRef>
              <c:f>'9. Employment by sector'!$A$8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'9. Employment by sector'!$B$3:$Q$4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Q2 2022</c:v>
                </c:pt>
                <c:pt idx="15">
                  <c:v>Q3 2022</c:v>
                </c:pt>
              </c:strCache>
            </c:strRef>
          </c:cat>
          <c:val>
            <c:numRef>
              <c:f>'9. Employment by sector'!$B$8:$Q$8</c:f>
              <c:numCache>
                <c:formatCode>_-* #\ ##0_-;\-* #\ ##0_-;_-* "-"??_-;_-@_-</c:formatCode>
                <c:ptCount val="16"/>
                <c:pt idx="0">
                  <c:v>1180</c:v>
                </c:pt>
                <c:pt idx="1">
                  <c:v>1150</c:v>
                </c:pt>
                <c:pt idx="2">
                  <c:v>1120</c:v>
                </c:pt>
                <c:pt idx="3">
                  <c:v>1140</c:v>
                </c:pt>
                <c:pt idx="4">
                  <c:v>1120</c:v>
                </c:pt>
                <c:pt idx="5">
                  <c:v>1150</c:v>
                </c:pt>
                <c:pt idx="6">
                  <c:v>1120</c:v>
                </c:pt>
                <c:pt idx="7">
                  <c:v>1460</c:v>
                </c:pt>
                <c:pt idx="8">
                  <c:v>1490</c:v>
                </c:pt>
                <c:pt idx="9">
                  <c:v>1360</c:v>
                </c:pt>
                <c:pt idx="10">
                  <c:v>1500</c:v>
                </c:pt>
                <c:pt idx="11">
                  <c:v>1340</c:v>
                </c:pt>
                <c:pt idx="12">
                  <c:v>1080</c:v>
                </c:pt>
                <c:pt idx="13" formatCode="0">
                  <c:v>1160</c:v>
                </c:pt>
                <c:pt idx="14" formatCode="0">
                  <c:v>1180</c:v>
                </c:pt>
                <c:pt idx="15" formatCode="0">
                  <c:v>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81-4E5A-9F00-14FF4586EF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lineChart>
        <c:grouping val="stacked"/>
        <c:varyColors val="0"/>
        <c:ser>
          <c:idx val="4"/>
          <c:order val="4"/>
          <c:tx>
            <c:strRef>
              <c:f>'9. Employment by sector'!$A$9</c:f>
              <c:strCache>
                <c:ptCount val="1"/>
                <c:pt idx="0">
                  <c:v>Other (right axis, mns)</c:v>
                </c:pt>
              </c:strCache>
            </c:strRef>
          </c:tx>
          <c:spPr>
            <a:ln w="38100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'9. Employment by sector'!$B$4:$Q$4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Q2 2022</c:v>
                </c:pt>
                <c:pt idx="15">
                  <c:v>Q3 2022</c:v>
                </c:pt>
              </c:strCache>
            </c:strRef>
          </c:cat>
          <c:val>
            <c:numRef>
              <c:f>'9. Employment by sector'!$B$9:$Q$9</c:f>
              <c:numCache>
                <c:formatCode>_-* #\ ##0_-;\-* #\ ##0_-;_-* "-"??_-;_-@_-</c:formatCode>
                <c:ptCount val="16"/>
                <c:pt idx="0">
                  <c:v>10.395945336977856</c:v>
                </c:pt>
                <c:pt idx="1">
                  <c:v>10.038029454540032</c:v>
                </c:pt>
                <c:pt idx="2">
                  <c:v>9.9397015398835862</c:v>
                </c:pt>
                <c:pt idx="3">
                  <c:v>10.411306237187484</c:v>
                </c:pt>
                <c:pt idx="4">
                  <c:v>10.806758488002025</c:v>
                </c:pt>
                <c:pt idx="5">
                  <c:v>11.232893134787359</c:v>
                </c:pt>
                <c:pt idx="6">
                  <c:v>11.291546597641965</c:v>
                </c:pt>
                <c:pt idx="7">
                  <c:v>11.570114189486812</c:v>
                </c:pt>
                <c:pt idx="8">
                  <c:v>11.659151480576297</c:v>
                </c:pt>
                <c:pt idx="9">
                  <c:v>11.896543919969721</c:v>
                </c:pt>
                <c:pt idx="10">
                  <c:v>12.1613230994438</c:v>
                </c:pt>
                <c:pt idx="11">
                  <c:v>12.263351225082035</c:v>
                </c:pt>
                <c:pt idx="12">
                  <c:v>11.25333</c:v>
                </c:pt>
                <c:pt idx="13" formatCode="0">
                  <c:v>10.797971</c:v>
                </c:pt>
                <c:pt idx="14" formatCode="0">
                  <c:v>11.900477</c:v>
                </c:pt>
                <c:pt idx="15" formatCode="0">
                  <c:v>11.92266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881-4E5A-9F00-14FF4586E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185327"/>
        <c:axId val="737176591"/>
      </c:line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thousands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valAx>
        <c:axId val="73717659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millions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737185327"/>
        <c:crosses val="max"/>
        <c:crossBetween val="between"/>
      </c:valAx>
      <c:catAx>
        <c:axId val="7371853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717659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41259" y="1047452"/>
    <xdr:ext cx="12750800" cy="69298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3804617" y="5488983"/>
    <xdr:ext cx="11349281" cy="50046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0.81745</cdr:x>
      <cdr:y>0.12473</cdr:y>
    </cdr:from>
    <cdr:to>
      <cdr:x>0.8684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277422" y="624231"/>
          <a:ext cx="578245" cy="438043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2847398"/>
    <xdr:ext cx="9295694" cy="50453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" y="4319456"/>
    <xdr:ext cx="9690099" cy="510230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3874577"/>
    <xdr:ext cx="9305192" cy="5262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5400" y="2145845"/>
    <xdr:ext cx="13073061" cy="5000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0.81172</cdr:x>
      <cdr:y>0.10676</cdr:y>
    </cdr:from>
    <cdr:to>
      <cdr:x>0.93593</cdr:x>
      <cdr:y>0.91233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0611644" y="533855"/>
          <a:ext cx="1623851" cy="402834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8467" y="10473267"/>
    <xdr:ext cx="10152531" cy="61342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11563350"/>
    <xdr:ext cx="7994785" cy="419980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558025" y="11583901"/>
    <xdr:ext cx="7946683" cy="422266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344805</xdr:colOff>
      <xdr:row>16</xdr:row>
      <xdr:rowOff>173355</xdr:rowOff>
    </xdr:from>
    <xdr:to>
      <xdr:col>12</xdr:col>
      <xdr:colOff>245745</xdr:colOff>
      <xdr:row>37</xdr:row>
      <xdr:rowOff>156210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</xdr:colOff>
      <xdr:row>17</xdr:row>
      <xdr:rowOff>11430</xdr:rowOff>
    </xdr:from>
    <xdr:to>
      <xdr:col>27</xdr:col>
      <xdr:colOff>0</xdr:colOff>
      <xdr:row>38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15240</xdr:colOff>
      <xdr:row>40</xdr:row>
      <xdr:rowOff>3810</xdr:rowOff>
    </xdr:from>
    <xdr:to>
      <xdr:col>27</xdr:col>
      <xdr:colOff>22860</xdr:colOff>
      <xdr:row>60</xdr:row>
      <xdr:rowOff>15240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203325" y="1246469"/>
    <xdr:ext cx="9305494" cy="45158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6653" y="2381640"/>
    <xdr:ext cx="9305494" cy="52909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4660900" y="1765301"/>
    <xdr:ext cx="9305494" cy="55499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174624</xdr:rowOff>
    </xdr:from>
    <xdr:to>
      <xdr:col>9</xdr:col>
      <xdr:colOff>12700</xdr:colOff>
      <xdr:row>34</xdr:row>
      <xdr:rowOff>101599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317499</xdr:colOff>
      <xdr:row>4</xdr:row>
      <xdr:rowOff>12698</xdr:rowOff>
    </xdr:from>
    <xdr:to>
      <xdr:col>16</xdr:col>
      <xdr:colOff>76200</xdr:colOff>
      <xdr:row>25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335279</xdr:colOff>
      <xdr:row>5</xdr:row>
      <xdr:rowOff>0</xdr:rowOff>
    </xdr:from>
    <xdr:to>
      <xdr:col>16</xdr:col>
      <xdr:colOff>581024</xdr:colOff>
      <xdr:row>23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0.71005</cdr:x>
      <cdr:y>0</cdr:y>
    </cdr:from>
    <cdr:to>
      <cdr:x>0.95663</cdr:x>
      <cdr:y>0.76712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637281" y="0"/>
          <a:ext cx="1263124" cy="256032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322217</xdr:colOff>
      <xdr:row>12</xdr:row>
      <xdr:rowOff>144781</xdr:rowOff>
    </xdr:from>
    <xdr:to>
      <xdr:col>11</xdr:col>
      <xdr:colOff>206829</xdr:colOff>
      <xdr:row>34</xdr:row>
      <xdr:rowOff>167641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10</xdr:row>
      <xdr:rowOff>91440</xdr:rowOff>
    </xdr:from>
    <xdr:to>
      <xdr:col>6</xdr:col>
      <xdr:colOff>525780</xdr:colOff>
      <xdr:row>28</xdr:row>
      <xdr:rowOff>175260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11</xdr:row>
      <xdr:rowOff>167640</xdr:rowOff>
    </xdr:from>
    <xdr:to>
      <xdr:col>5</xdr:col>
      <xdr:colOff>99060</xdr:colOff>
      <xdr:row>30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137160</xdr:rowOff>
    </xdr:from>
    <xdr:to>
      <xdr:col>7</xdr:col>
      <xdr:colOff>419100</xdr:colOff>
      <xdr:row>29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127500" y="508000"/>
    <xdr:ext cx="9292465" cy="6072746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48260" y="2367280"/>
    <xdr:ext cx="100983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30245C-469D-1F75-8E92-F03D5872B8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0.4779</cdr:x>
      <cdr:y>0.09593</cdr:y>
    </cdr:from>
    <cdr:to>
      <cdr:x>0.98852</cdr:x>
      <cdr:y>0.8395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62F1AD5-23D0-CEF4-9251-E5B629202F4D}"/>
            </a:ext>
          </a:extLst>
        </cdr:cNvPr>
        <cdr:cNvSpPr/>
      </cdr:nvSpPr>
      <cdr:spPr>
        <a:xfrm xmlns:a="http://schemas.openxmlformats.org/drawingml/2006/main">
          <a:off x="4826000" y="581661"/>
          <a:ext cx="5156384" cy="4508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chemeClr val="tx1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0.2127</cdr:x>
      <cdr:y>0.03682</cdr:y>
    </cdr:from>
    <cdr:to>
      <cdr:x>0.34264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976549" y="223592"/>
          <a:ext cx="1207395" cy="584915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1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0.47515</cdr:x>
      <cdr:y>0.03682</cdr:y>
    </cdr:from>
    <cdr:to>
      <cdr:x>0.60508</cdr:x>
      <cdr:y>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4415307" y="223592"/>
          <a:ext cx="1207395" cy="584915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1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0.73694</cdr:x>
      <cdr:y>0.03682</cdr:y>
    </cdr:from>
    <cdr:to>
      <cdr:x>0.86687</cdr:x>
      <cdr:y>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847983" y="223592"/>
          <a:ext cx="1207395" cy="584915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1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438194" y="511528"/>
    <xdr:ext cx="11558337" cy="60756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410028</xdr:colOff>
      <xdr:row>14</xdr:row>
      <xdr:rowOff>131989</xdr:rowOff>
    </xdr:from>
    <xdr:to>
      <xdr:col>10</xdr:col>
      <xdr:colOff>51706</xdr:colOff>
      <xdr:row>32</xdr:row>
      <xdr:rowOff>908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22</xdr:row>
      <xdr:rowOff>163286</xdr:rowOff>
    </xdr:from>
    <xdr:to>
      <xdr:col>10</xdr:col>
      <xdr:colOff>353514</xdr:colOff>
      <xdr:row>47</xdr:row>
      <xdr:rowOff>119835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7705" y="3686294"/>
    <xdr:ext cx="9305494" cy="5250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814916" y="2796016"/>
    <xdr:ext cx="9295694" cy="45055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F7CD08-0BAC-499E-A664-B3E42FF87D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zoomScale="60" zoomScaleNormal="60" workbookViewId="0">
      <pane xSplit="1" ySplit="3" topLeftCell="B4" activePane="bottomRight" state="frozen"/>
      <selection activeCell="B122" sqref="B122"/>
      <selection pane="topRight" activeCell="B122" sqref="B122"/>
      <selection pane="bottomLeft" activeCell="B122" sqref="B122"/>
      <selection pane="bottomRight" activeCell="B4" sqref="B4"/>
    </sheetView>
  </sheetViews>
  <sheetFormatPr defaultRowHeight="14.5" x14ac:dyDescent="0.35"/>
  <cols>
    <col min="1" max="1" width="7.1796875" customWidth="1"/>
    <col min="4" max="4" width="14.36328125" bestFit="1" customWidth="1"/>
    <col min="6" max="6" width="20.08984375" bestFit="1" customWidth="1"/>
  </cols>
  <sheetData>
    <row r="1" spans="1:5" ht="26" x14ac:dyDescent="0.6">
      <c r="A1" s="1" t="s">
        <v>0</v>
      </c>
    </row>
    <row r="2" spans="1:5" x14ac:dyDescent="0.35">
      <c r="A2" s="2" t="s">
        <v>1</v>
      </c>
    </row>
    <row r="3" spans="1:5" ht="26" x14ac:dyDescent="0.6">
      <c r="A3" s="1"/>
      <c r="E3" s="3"/>
    </row>
    <row r="4" spans="1:5" x14ac:dyDescent="0.35">
      <c r="A4" s="4">
        <v>1994</v>
      </c>
      <c r="B4" s="5">
        <v>-4.7133492258155663E-4</v>
      </c>
      <c r="D4" s="5"/>
      <c r="E4" s="3"/>
    </row>
    <row r="5" spans="1:5" x14ac:dyDescent="0.35">
      <c r="A5" s="4"/>
      <c r="B5" s="5">
        <v>9.7566198637675239E-3</v>
      </c>
      <c r="D5" s="5"/>
      <c r="E5" s="3"/>
    </row>
    <row r="6" spans="1:5" x14ac:dyDescent="0.35">
      <c r="A6" s="4"/>
      <c r="B6" s="5">
        <v>1.1245152337437725E-2</v>
      </c>
      <c r="D6" s="5"/>
      <c r="E6" s="3"/>
    </row>
    <row r="7" spans="1:5" x14ac:dyDescent="0.35">
      <c r="A7" s="4"/>
      <c r="B7" s="5">
        <v>1.8582953859177076E-2</v>
      </c>
      <c r="D7" s="5"/>
      <c r="E7" s="3"/>
    </row>
    <row r="8" spans="1:5" x14ac:dyDescent="0.35">
      <c r="A8" s="4">
        <v>1995</v>
      </c>
      <c r="B8" s="5">
        <v>2.4994674568006303E-3</v>
      </c>
      <c r="D8" s="5"/>
      <c r="E8" s="3"/>
    </row>
    <row r="9" spans="1:5" x14ac:dyDescent="0.35">
      <c r="A9" s="4"/>
      <c r="B9" s="5">
        <v>2.8748405134577659E-3</v>
      </c>
      <c r="D9" s="5"/>
      <c r="E9" s="3"/>
    </row>
    <row r="10" spans="1:5" x14ac:dyDescent="0.35">
      <c r="A10" s="4"/>
      <c r="B10" s="5">
        <v>6.6346296747230582E-3</v>
      </c>
      <c r="D10" s="5"/>
      <c r="E10" s="3"/>
    </row>
    <row r="11" spans="1:5" x14ac:dyDescent="0.35">
      <c r="A11" s="4"/>
      <c r="B11" s="5">
        <v>3.3636667019540933E-3</v>
      </c>
      <c r="D11" s="5"/>
      <c r="E11" s="3"/>
    </row>
    <row r="12" spans="1:5" x14ac:dyDescent="0.35">
      <c r="A12" s="4">
        <v>1996</v>
      </c>
      <c r="B12" s="5">
        <v>1.8524983038061382E-2</v>
      </c>
      <c r="D12" s="5"/>
      <c r="E12" s="3"/>
    </row>
    <row r="13" spans="1:5" x14ac:dyDescent="0.35">
      <c r="A13" s="4"/>
      <c r="B13" s="5">
        <v>1.1913589158366822E-2</v>
      </c>
      <c r="D13" s="5"/>
      <c r="E13" s="3"/>
    </row>
    <row r="14" spans="1:5" x14ac:dyDescent="0.35">
      <c r="A14" s="4"/>
      <c r="B14" s="5">
        <v>1.1914841545854538E-2</v>
      </c>
      <c r="D14" s="5"/>
      <c r="E14" s="3"/>
    </row>
    <row r="15" spans="1:5" x14ac:dyDescent="0.35">
      <c r="A15" s="4"/>
      <c r="B15" s="5">
        <v>9.3817146318702083E-3</v>
      </c>
      <c r="D15" s="5"/>
      <c r="E15" s="3"/>
    </row>
    <row r="16" spans="1:5" x14ac:dyDescent="0.35">
      <c r="A16" s="4">
        <v>1997</v>
      </c>
      <c r="B16" s="5">
        <v>4.6421677875430056E-3</v>
      </c>
      <c r="D16" s="5"/>
      <c r="E16" s="3"/>
    </row>
    <row r="17" spans="1:5" x14ac:dyDescent="0.35">
      <c r="A17" s="4"/>
      <c r="B17" s="5">
        <v>6.2741089497304614E-3</v>
      </c>
      <c r="D17" s="5"/>
      <c r="E17" s="3"/>
    </row>
    <row r="18" spans="1:5" x14ac:dyDescent="0.35">
      <c r="A18" s="4"/>
      <c r="B18" s="5">
        <v>9.9423784325125553E-4</v>
      </c>
      <c r="D18" s="5"/>
      <c r="E18" s="3"/>
    </row>
    <row r="19" spans="1:5" x14ac:dyDescent="0.35">
      <c r="A19" s="4"/>
      <c r="B19" s="5">
        <v>1.3815333373434768E-4</v>
      </c>
      <c r="D19" s="5"/>
      <c r="E19" s="3"/>
    </row>
    <row r="20" spans="1:5" x14ac:dyDescent="0.35">
      <c r="A20" s="4">
        <v>1998</v>
      </c>
      <c r="B20" s="5">
        <v>2.6270385036457622E-3</v>
      </c>
      <c r="D20" s="5"/>
      <c r="E20" s="3"/>
    </row>
    <row r="21" spans="1:5" x14ac:dyDescent="0.35">
      <c r="A21" s="4"/>
      <c r="B21" s="5">
        <v>1.414253049444758E-3</v>
      </c>
      <c r="D21" s="5"/>
      <c r="E21" s="3"/>
    </row>
    <row r="22" spans="1:5" x14ac:dyDescent="0.35">
      <c r="A22" s="4"/>
      <c r="B22" s="5">
        <v>-2.1903341686316802E-3</v>
      </c>
      <c r="D22" s="5"/>
      <c r="E22" s="3"/>
    </row>
    <row r="23" spans="1:5" x14ac:dyDescent="0.35">
      <c r="A23" s="4"/>
      <c r="B23" s="5">
        <v>9.6284345307862118E-4</v>
      </c>
      <c r="D23" s="5"/>
      <c r="E23" s="3"/>
    </row>
    <row r="24" spans="1:5" x14ac:dyDescent="0.35">
      <c r="A24" s="4">
        <v>1999</v>
      </c>
      <c r="B24" s="5">
        <v>9.6106895421861349E-3</v>
      </c>
      <c r="D24" s="5"/>
      <c r="E24" s="3"/>
    </row>
    <row r="25" spans="1:5" x14ac:dyDescent="0.35">
      <c r="A25" s="4"/>
      <c r="B25" s="5">
        <v>7.9589020389099208E-3</v>
      </c>
      <c r="D25" s="5"/>
      <c r="E25" s="3"/>
    </row>
    <row r="26" spans="1:5" x14ac:dyDescent="0.35">
      <c r="A26" s="4"/>
      <c r="B26" s="5">
        <v>1.0918972593946474E-2</v>
      </c>
      <c r="D26" s="5"/>
      <c r="E26" s="3"/>
    </row>
    <row r="27" spans="1:5" x14ac:dyDescent="0.35">
      <c r="A27" s="4"/>
      <c r="B27" s="5">
        <v>1.0999821584012359E-2</v>
      </c>
      <c r="D27" s="5"/>
      <c r="E27" s="3"/>
    </row>
    <row r="28" spans="1:5" x14ac:dyDescent="0.35">
      <c r="A28" s="4">
        <v>2000</v>
      </c>
      <c r="B28" s="5">
        <v>1.1688399926261805E-2</v>
      </c>
      <c r="D28" s="5"/>
      <c r="E28" s="3"/>
    </row>
    <row r="29" spans="1:5" x14ac:dyDescent="0.35">
      <c r="A29" s="4"/>
      <c r="B29" s="5">
        <v>9.1999078327753558E-3</v>
      </c>
      <c r="D29" s="5"/>
      <c r="E29" s="3"/>
    </row>
    <row r="30" spans="1:5" x14ac:dyDescent="0.35">
      <c r="A30" s="4"/>
      <c r="B30" s="5">
        <v>9.9039428763350035E-3</v>
      </c>
      <c r="D30" s="5"/>
      <c r="E30" s="3"/>
    </row>
    <row r="31" spans="1:5" x14ac:dyDescent="0.35">
      <c r="A31" s="4"/>
      <c r="B31" s="5">
        <v>8.5095467046614193E-3</v>
      </c>
      <c r="D31" s="5"/>
      <c r="E31" s="3"/>
    </row>
    <row r="32" spans="1:5" x14ac:dyDescent="0.35">
      <c r="A32" s="4">
        <v>2001</v>
      </c>
      <c r="B32" s="5">
        <v>6.1451184646781343E-3</v>
      </c>
      <c r="D32" s="5"/>
      <c r="E32" s="3"/>
    </row>
    <row r="33" spans="1:5" x14ac:dyDescent="0.35">
      <c r="A33" s="4"/>
      <c r="B33" s="5">
        <v>4.9970441205888783E-3</v>
      </c>
      <c r="D33" s="5"/>
      <c r="E33" s="3"/>
    </row>
    <row r="34" spans="1:5" x14ac:dyDescent="0.35">
      <c r="A34" s="4"/>
      <c r="B34" s="5">
        <v>2.6574794215044051E-3</v>
      </c>
      <c r="D34" s="5"/>
      <c r="E34" s="3"/>
    </row>
    <row r="35" spans="1:5" x14ac:dyDescent="0.35">
      <c r="A35" s="4"/>
      <c r="B35" s="5">
        <v>7.6932290380797852E-3</v>
      </c>
      <c r="D35" s="5"/>
      <c r="E35" s="3"/>
    </row>
    <row r="36" spans="1:5" x14ac:dyDescent="0.35">
      <c r="A36" s="4">
        <v>2002</v>
      </c>
      <c r="B36" s="5">
        <v>1.0860090271194833E-2</v>
      </c>
      <c r="D36" s="5"/>
      <c r="E36" s="3"/>
    </row>
    <row r="37" spans="1:5" x14ac:dyDescent="0.35">
      <c r="A37" s="4"/>
      <c r="B37" s="5">
        <v>1.268859187098248E-2</v>
      </c>
      <c r="D37" s="5"/>
      <c r="E37" s="3"/>
    </row>
    <row r="38" spans="1:5" x14ac:dyDescent="0.35">
      <c r="A38" s="4"/>
      <c r="B38" s="5">
        <v>1.1318294922631145E-2</v>
      </c>
      <c r="D38" s="5"/>
      <c r="E38" s="3"/>
    </row>
    <row r="39" spans="1:5" x14ac:dyDescent="0.35">
      <c r="A39" s="4"/>
      <c r="B39" s="5">
        <v>8.3198863115938604E-3</v>
      </c>
      <c r="D39" s="5"/>
      <c r="E39" s="3"/>
    </row>
    <row r="40" spans="1:5" x14ac:dyDescent="0.35">
      <c r="A40" s="4">
        <v>2003</v>
      </c>
      <c r="B40" s="5">
        <v>6.3476230694992086E-3</v>
      </c>
      <c r="D40" s="5"/>
      <c r="E40" s="3"/>
    </row>
    <row r="41" spans="1:5" x14ac:dyDescent="0.35">
      <c r="A41" s="4"/>
      <c r="B41" s="5">
        <v>4.8836948048669448E-3</v>
      </c>
      <c r="D41" s="5"/>
      <c r="E41" s="3"/>
    </row>
    <row r="42" spans="1:5" x14ac:dyDescent="0.35">
      <c r="A42" s="4"/>
      <c r="B42" s="5">
        <v>5.4269059072238335E-3</v>
      </c>
      <c r="D42" s="5"/>
      <c r="E42" s="3"/>
    </row>
    <row r="43" spans="1:5" x14ac:dyDescent="0.35">
      <c r="A43" s="4"/>
      <c r="B43" s="5">
        <v>5.7693128266880223E-3</v>
      </c>
      <c r="D43" s="5"/>
      <c r="E43" s="3"/>
    </row>
    <row r="44" spans="1:5" x14ac:dyDescent="0.35">
      <c r="A44" s="4">
        <v>2004</v>
      </c>
      <c r="B44" s="5">
        <v>1.513781621841348E-2</v>
      </c>
      <c r="D44" s="5"/>
      <c r="E44" s="3"/>
    </row>
    <row r="45" spans="1:5" x14ac:dyDescent="0.35">
      <c r="A45" s="4"/>
      <c r="B45" s="5">
        <v>1.3974499245385852E-2</v>
      </c>
      <c r="D45" s="5"/>
      <c r="E45" s="3"/>
    </row>
    <row r="46" spans="1:5" x14ac:dyDescent="0.35">
      <c r="A46" s="4"/>
      <c r="B46" s="5">
        <v>1.6351179575896158E-2</v>
      </c>
      <c r="D46" s="5"/>
      <c r="E46" s="3"/>
    </row>
    <row r="47" spans="1:5" x14ac:dyDescent="0.35">
      <c r="A47" s="4"/>
      <c r="B47" s="5">
        <v>1.0679301033353683E-2</v>
      </c>
      <c r="D47" s="5"/>
      <c r="E47" s="3"/>
    </row>
    <row r="48" spans="1:5" x14ac:dyDescent="0.35">
      <c r="A48" s="4">
        <v>2005</v>
      </c>
      <c r="B48" s="5">
        <v>1.0165997447253661E-2</v>
      </c>
      <c r="D48" s="5"/>
      <c r="E48" s="3"/>
    </row>
    <row r="49" spans="1:5" x14ac:dyDescent="0.35">
      <c r="A49" s="4"/>
      <c r="B49" s="5">
        <v>1.7945539735341853E-2</v>
      </c>
      <c r="D49" s="5"/>
      <c r="E49" s="3"/>
    </row>
    <row r="50" spans="1:5" x14ac:dyDescent="0.35">
      <c r="A50" s="4"/>
      <c r="B50" s="5">
        <v>1.3636185403031797E-2</v>
      </c>
      <c r="D50" s="5"/>
      <c r="E50" s="3"/>
    </row>
    <row r="51" spans="1:5" x14ac:dyDescent="0.35">
      <c r="A51" s="4"/>
      <c r="B51" s="5">
        <v>6.6935606296187888E-3</v>
      </c>
      <c r="D51" s="5"/>
      <c r="E51" s="3"/>
    </row>
    <row r="52" spans="1:5" x14ac:dyDescent="0.35">
      <c r="A52" s="4">
        <v>2006</v>
      </c>
      <c r="B52" s="5">
        <v>1.7571684316957992E-2</v>
      </c>
      <c r="D52" s="5"/>
      <c r="E52" s="3"/>
    </row>
    <row r="53" spans="1:5" x14ac:dyDescent="0.35">
      <c r="A53" s="4"/>
      <c r="B53" s="5">
        <v>1.420243625342521E-2</v>
      </c>
      <c r="D53" s="5"/>
      <c r="E53" s="3"/>
    </row>
    <row r="54" spans="1:5" x14ac:dyDescent="0.35">
      <c r="A54" s="4"/>
      <c r="B54" s="5">
        <v>1.3811529745072271E-2</v>
      </c>
      <c r="D54" s="5"/>
      <c r="E54" s="3"/>
    </row>
    <row r="55" spans="1:5" x14ac:dyDescent="0.35">
      <c r="A55" s="4"/>
      <c r="B55" s="5">
        <v>1.3828179232528992E-2</v>
      </c>
      <c r="D55" s="5"/>
      <c r="E55" s="3"/>
    </row>
    <row r="56" spans="1:5" x14ac:dyDescent="0.35">
      <c r="A56" s="4">
        <v>2007</v>
      </c>
      <c r="B56" s="5">
        <v>1.6236720047158926E-2</v>
      </c>
      <c r="D56" s="5"/>
      <c r="E56" s="3"/>
    </row>
    <row r="57" spans="1:5" x14ac:dyDescent="0.35">
      <c r="A57" s="4"/>
      <c r="B57" s="5">
        <v>8.1955799541211238E-3</v>
      </c>
      <c r="D57" s="5"/>
      <c r="E57" s="3"/>
    </row>
    <row r="58" spans="1:5" x14ac:dyDescent="0.35">
      <c r="A58" s="4"/>
      <c r="B58" s="5">
        <v>1.1719351832540914E-2</v>
      </c>
      <c r="D58" s="5"/>
      <c r="E58" s="3"/>
    </row>
    <row r="59" spans="1:5" x14ac:dyDescent="0.35">
      <c r="A59" s="4"/>
      <c r="B59" s="5">
        <v>1.4170797245472766E-2</v>
      </c>
      <c r="D59" s="5"/>
      <c r="E59" s="3"/>
    </row>
    <row r="60" spans="1:5" x14ac:dyDescent="0.35">
      <c r="A60" s="4">
        <v>2008</v>
      </c>
      <c r="B60" s="5">
        <v>4.200052698526191E-3</v>
      </c>
      <c r="D60" s="5"/>
      <c r="E60" s="3"/>
    </row>
    <row r="61" spans="1:5" x14ac:dyDescent="0.35">
      <c r="A61" s="4"/>
      <c r="B61" s="5">
        <v>1.2208871395048337E-2</v>
      </c>
      <c r="D61" s="5"/>
      <c r="E61" s="3"/>
    </row>
    <row r="62" spans="1:5" x14ac:dyDescent="0.35">
      <c r="A62" s="4"/>
      <c r="B62" s="5">
        <v>2.3893335016145212E-3</v>
      </c>
      <c r="D62" s="5"/>
      <c r="E62" s="3"/>
    </row>
    <row r="63" spans="1:5" x14ac:dyDescent="0.35">
      <c r="A63" s="4"/>
      <c r="B63" s="5">
        <v>-5.6924852404032222E-3</v>
      </c>
      <c r="D63" s="5"/>
      <c r="E63" s="3"/>
    </row>
    <row r="64" spans="1:5" x14ac:dyDescent="0.35">
      <c r="A64" s="4">
        <v>2009</v>
      </c>
      <c r="B64" s="5">
        <v>-1.5555425976118364E-2</v>
      </c>
      <c r="D64" s="5"/>
      <c r="E64" s="3"/>
    </row>
    <row r="65" spans="1:5" x14ac:dyDescent="0.35">
      <c r="A65" s="4"/>
      <c r="B65" s="5">
        <v>-3.4321137221482445E-3</v>
      </c>
      <c r="D65" s="5"/>
      <c r="E65" s="3"/>
    </row>
    <row r="66" spans="1:5" x14ac:dyDescent="0.35">
      <c r="A66" s="4"/>
      <c r="B66" s="5">
        <v>2.3190719909904622E-3</v>
      </c>
      <c r="D66" s="5"/>
      <c r="E66" s="3"/>
    </row>
    <row r="67" spans="1:5" x14ac:dyDescent="0.35">
      <c r="A67" s="4"/>
      <c r="B67" s="5">
        <v>6.6697167932647794E-3</v>
      </c>
      <c r="D67" s="5"/>
      <c r="E67" s="3"/>
    </row>
    <row r="68" spans="1:5" x14ac:dyDescent="0.35">
      <c r="A68" s="4">
        <v>2010</v>
      </c>
      <c r="B68" s="5">
        <v>1.1667249068162189E-2</v>
      </c>
      <c r="D68" s="5"/>
      <c r="E68" s="3"/>
    </row>
    <row r="69" spans="1:5" x14ac:dyDescent="0.35">
      <c r="A69" s="4"/>
      <c r="B69" s="5">
        <v>8.394119791030441E-3</v>
      </c>
      <c r="D69" s="5"/>
      <c r="E69" s="3"/>
    </row>
    <row r="70" spans="1:5" x14ac:dyDescent="0.35">
      <c r="A70" s="4"/>
      <c r="B70" s="5">
        <v>8.9024630823741902E-3</v>
      </c>
      <c r="D70" s="5"/>
      <c r="E70" s="3"/>
    </row>
    <row r="71" spans="1:5" x14ac:dyDescent="0.35">
      <c r="A71" s="4"/>
      <c r="B71" s="5">
        <v>9.3078134346717967E-3</v>
      </c>
      <c r="D71" s="5"/>
      <c r="E71" s="3"/>
    </row>
    <row r="72" spans="1:5" x14ac:dyDescent="0.35">
      <c r="A72" s="4">
        <v>2011</v>
      </c>
      <c r="B72" s="5">
        <v>9.8480169218575497E-3</v>
      </c>
      <c r="D72" s="5"/>
      <c r="E72" s="3"/>
    </row>
    <row r="73" spans="1:5" x14ac:dyDescent="0.35">
      <c r="A73" s="4"/>
      <c r="B73" s="5">
        <v>5.596715133178165E-3</v>
      </c>
      <c r="D73" s="5"/>
      <c r="E73" s="3"/>
    </row>
    <row r="74" spans="1:5" x14ac:dyDescent="0.35">
      <c r="A74" s="4"/>
      <c r="B74" s="5">
        <v>4.1377111629474772E-3</v>
      </c>
      <c r="D74" s="5"/>
      <c r="E74" s="3"/>
    </row>
    <row r="75" spans="1:5" x14ac:dyDescent="0.35">
      <c r="A75" s="4"/>
      <c r="B75" s="5">
        <v>6.8408623596842855E-3</v>
      </c>
      <c r="D75" s="5"/>
      <c r="E75" s="3"/>
    </row>
    <row r="76" spans="1:5" x14ac:dyDescent="0.35">
      <c r="A76" s="4">
        <v>2012</v>
      </c>
      <c r="B76" s="5">
        <v>5.6684325344733555E-3</v>
      </c>
      <c r="D76" s="5"/>
      <c r="E76" s="3"/>
    </row>
    <row r="77" spans="1:5" x14ac:dyDescent="0.35">
      <c r="A77" s="4"/>
      <c r="B77" s="5">
        <v>8.3473352076288698E-3</v>
      </c>
      <c r="D77" s="5"/>
      <c r="E77" s="3"/>
    </row>
    <row r="78" spans="1:5" x14ac:dyDescent="0.35">
      <c r="A78" s="4"/>
      <c r="B78" s="5">
        <v>4.0655842081378513E-3</v>
      </c>
      <c r="D78" s="5"/>
      <c r="E78" s="3"/>
    </row>
    <row r="79" spans="1:5" x14ac:dyDescent="0.35">
      <c r="A79" s="4"/>
      <c r="B79" s="5">
        <v>4.7694280200252237E-3</v>
      </c>
      <c r="D79" s="5"/>
      <c r="E79" s="3"/>
    </row>
    <row r="80" spans="1:5" x14ac:dyDescent="0.35">
      <c r="A80" s="4">
        <v>2013</v>
      </c>
      <c r="B80" s="5">
        <v>7.7602471495237246E-3</v>
      </c>
      <c r="D80" s="5"/>
      <c r="E80" s="3"/>
    </row>
    <row r="81" spans="1:5" x14ac:dyDescent="0.35">
      <c r="A81" s="4"/>
      <c r="B81" s="5">
        <v>7.2737858352647233E-3</v>
      </c>
      <c r="D81" s="5"/>
      <c r="E81" s="3"/>
    </row>
    <row r="82" spans="1:5" x14ac:dyDescent="0.35">
      <c r="A82" s="4"/>
      <c r="B82" s="5">
        <v>4.7445959749718991E-3</v>
      </c>
      <c r="D82" s="5"/>
      <c r="E82" s="3"/>
    </row>
    <row r="83" spans="1:5" x14ac:dyDescent="0.35">
      <c r="A83" s="4"/>
      <c r="B83" s="5">
        <v>5.3835202912677627E-3</v>
      </c>
      <c r="D83" s="5"/>
      <c r="E83" s="3"/>
    </row>
    <row r="84" spans="1:5" x14ac:dyDescent="0.35">
      <c r="A84" s="4">
        <v>2014</v>
      </c>
      <c r="B84" s="5">
        <v>-1.3793495052292215E-3</v>
      </c>
      <c r="D84" s="5"/>
      <c r="E84" s="3"/>
    </row>
    <row r="85" spans="1:5" x14ac:dyDescent="0.35">
      <c r="A85" s="4"/>
      <c r="B85" s="5">
        <v>3.9466659953117933E-3</v>
      </c>
      <c r="D85" s="5"/>
      <c r="E85" s="3"/>
    </row>
    <row r="86" spans="1:5" x14ac:dyDescent="0.35">
      <c r="A86" s="4"/>
      <c r="B86" s="5">
        <v>4.8057925605449192E-3</v>
      </c>
      <c r="D86" s="5"/>
      <c r="E86" s="3"/>
    </row>
    <row r="87" spans="1:5" x14ac:dyDescent="0.35">
      <c r="A87" s="4"/>
      <c r="B87" s="5">
        <v>7.4877563834854222E-3</v>
      </c>
      <c r="D87" s="5"/>
      <c r="E87" s="3"/>
    </row>
    <row r="88" spans="1:5" x14ac:dyDescent="0.35">
      <c r="A88" s="4">
        <v>2015</v>
      </c>
      <c r="B88" s="5">
        <v>7.2235218227727493E-3</v>
      </c>
      <c r="D88" s="5"/>
      <c r="E88" s="3"/>
    </row>
    <row r="89" spans="1:5" x14ac:dyDescent="0.35">
      <c r="A89" s="4"/>
      <c r="B89" s="5">
        <v>-8.442626298788336E-3</v>
      </c>
      <c r="D89" s="5"/>
      <c r="E89" s="3"/>
    </row>
    <row r="90" spans="1:5" x14ac:dyDescent="0.35">
      <c r="A90" s="4"/>
      <c r="B90" s="5">
        <v>4.5042400976493813E-3</v>
      </c>
      <c r="D90" s="5"/>
      <c r="E90" s="3"/>
    </row>
    <row r="91" spans="1:5" x14ac:dyDescent="0.35">
      <c r="A91" s="4"/>
      <c r="B91" s="5">
        <v>4.3346618430484263E-3</v>
      </c>
      <c r="D91" s="5"/>
      <c r="E91" s="3"/>
    </row>
    <row r="92" spans="1:5" x14ac:dyDescent="0.35">
      <c r="A92" s="4">
        <v>2016</v>
      </c>
      <c r="B92" s="5">
        <v>2.3886475790231287E-3</v>
      </c>
      <c r="D92" s="5"/>
      <c r="E92" s="3"/>
    </row>
    <row r="93" spans="1:5" x14ac:dyDescent="0.35">
      <c r="A93" s="4"/>
      <c r="B93" s="5">
        <v>9.6213852476245698E-4</v>
      </c>
      <c r="D93" s="5"/>
      <c r="E93" s="3"/>
    </row>
    <row r="94" spans="1:5" x14ac:dyDescent="0.35">
      <c r="A94" s="4"/>
      <c r="B94" s="5">
        <v>-1.2183101536744623E-4</v>
      </c>
      <c r="D94" s="5"/>
      <c r="E94" s="3"/>
    </row>
    <row r="95" spans="1:5" x14ac:dyDescent="0.35">
      <c r="A95" s="4"/>
      <c r="B95" s="5">
        <v>8.4913562659227892E-4</v>
      </c>
      <c r="D95" s="5"/>
      <c r="E95" s="3"/>
    </row>
    <row r="96" spans="1:5" x14ac:dyDescent="0.35">
      <c r="A96" s="4">
        <v>2017</v>
      </c>
      <c r="B96" s="5">
        <v>4.7212570114938401E-3</v>
      </c>
      <c r="D96" s="5"/>
      <c r="E96" s="3"/>
    </row>
    <row r="97" spans="1:5" x14ac:dyDescent="0.35">
      <c r="A97" s="4"/>
      <c r="B97" s="5">
        <v>5.4530290939671655E-3</v>
      </c>
      <c r="D97" s="5"/>
      <c r="E97" s="3"/>
    </row>
    <row r="98" spans="1:5" x14ac:dyDescent="0.35">
      <c r="A98" s="4"/>
      <c r="B98" s="5">
        <v>1.8389597941170788E-3</v>
      </c>
      <c r="D98" s="5"/>
      <c r="E98" s="3"/>
    </row>
    <row r="99" spans="1:5" x14ac:dyDescent="0.35">
      <c r="A99" s="4"/>
      <c r="B99" s="5">
        <v>3.9336109943264308E-3</v>
      </c>
      <c r="D99" s="5"/>
      <c r="E99" s="3"/>
    </row>
    <row r="100" spans="1:5" x14ac:dyDescent="0.35">
      <c r="A100">
        <v>2018</v>
      </c>
      <c r="B100" s="5">
        <v>4.1965915745014737E-3</v>
      </c>
      <c r="D100" s="5"/>
      <c r="E100" s="3"/>
    </row>
    <row r="101" spans="1:5" x14ac:dyDescent="0.35">
      <c r="B101" s="5">
        <v>-2.0919103866261501E-3</v>
      </c>
      <c r="D101" s="5"/>
      <c r="E101" s="3"/>
    </row>
    <row r="102" spans="1:5" x14ac:dyDescent="0.35">
      <c r="B102" s="5">
        <v>1.2827117482126615E-2</v>
      </c>
      <c r="D102" s="5"/>
      <c r="E102" s="3"/>
    </row>
    <row r="103" spans="1:5" x14ac:dyDescent="0.35">
      <c r="B103" s="5">
        <v>3.5277656822134684E-3</v>
      </c>
      <c r="D103" s="5"/>
      <c r="E103" s="3"/>
    </row>
    <row r="104" spans="1:5" x14ac:dyDescent="0.35">
      <c r="A104">
        <v>2019</v>
      </c>
      <c r="B104" s="5">
        <v>-9.0593618037269064E-3</v>
      </c>
      <c r="D104" s="5"/>
      <c r="E104" s="3"/>
    </row>
    <row r="105" spans="1:5" x14ac:dyDescent="0.35">
      <c r="B105" s="5">
        <v>4.0828392851959272E-3</v>
      </c>
      <c r="D105" s="5"/>
      <c r="E105" s="3"/>
    </row>
    <row r="106" spans="1:5" x14ac:dyDescent="0.35">
      <c r="B106" s="5">
        <v>1.3850584054853066E-3</v>
      </c>
      <c r="D106" s="5"/>
      <c r="E106" s="3"/>
    </row>
    <row r="107" spans="1:5" x14ac:dyDescent="0.35">
      <c r="B107" s="5">
        <v>-3.457122706568283E-4</v>
      </c>
      <c r="D107" s="5"/>
      <c r="E107" s="3"/>
    </row>
    <row r="108" spans="1:5" x14ac:dyDescent="0.35">
      <c r="A108">
        <v>2020</v>
      </c>
      <c r="B108" s="5">
        <v>6.9567850142782106E-6</v>
      </c>
      <c r="D108" s="5"/>
      <c r="E108" s="3"/>
    </row>
    <row r="109" spans="1:5" x14ac:dyDescent="0.35">
      <c r="B109" s="5">
        <v>-0.17094183375239813</v>
      </c>
      <c r="D109" s="5"/>
      <c r="E109" s="3"/>
    </row>
    <row r="110" spans="1:5" x14ac:dyDescent="0.35">
      <c r="B110" s="5">
        <v>0.13764967346298151</v>
      </c>
      <c r="D110" s="5"/>
      <c r="E110" s="3"/>
    </row>
    <row r="111" spans="1:5" x14ac:dyDescent="0.35">
      <c r="B111" s="5">
        <v>2.6969503978032661E-2</v>
      </c>
      <c r="D111" s="5"/>
      <c r="E111" s="3"/>
    </row>
    <row r="112" spans="1:5" x14ac:dyDescent="0.35">
      <c r="A112">
        <v>2021</v>
      </c>
      <c r="B112" s="5">
        <v>8.2292431063897276E-3</v>
      </c>
      <c r="D112" s="5"/>
      <c r="E112" s="3"/>
    </row>
    <row r="113" spans="1:5" x14ac:dyDescent="0.35">
      <c r="B113" s="5">
        <v>1.3879124843211965E-2</v>
      </c>
      <c r="D113" s="5"/>
      <c r="E113" s="3"/>
    </row>
    <row r="114" spans="1:5" x14ac:dyDescent="0.35">
      <c r="B114" s="5">
        <v>-1.8016765742868368E-2</v>
      </c>
      <c r="D114" s="5"/>
      <c r="E114" s="3"/>
    </row>
    <row r="115" spans="1:5" x14ac:dyDescent="0.35">
      <c r="B115" s="5">
        <v>1.3694035506086832E-2</v>
      </c>
      <c r="D115" s="5"/>
      <c r="E115" s="3"/>
    </row>
    <row r="116" spans="1:5" x14ac:dyDescent="0.35">
      <c r="A116">
        <v>2022</v>
      </c>
      <c r="B116" s="5">
        <v>1.7431242373434186E-2</v>
      </c>
      <c r="C116" s="5"/>
      <c r="D116" s="5"/>
      <c r="E116" s="3"/>
    </row>
    <row r="117" spans="1:5" x14ac:dyDescent="0.35">
      <c r="B117" s="54">
        <v>-7.3867934806886026E-3</v>
      </c>
      <c r="C117" s="5"/>
      <c r="D117" s="5"/>
      <c r="E117" s="3"/>
    </row>
    <row r="118" spans="1:5" x14ac:dyDescent="0.35">
      <c r="B118" s="54">
        <v>1.620785401557101E-2</v>
      </c>
      <c r="C118" s="5"/>
      <c r="D118" s="5"/>
      <c r="E118" s="3"/>
    </row>
    <row r="119" spans="1:5" x14ac:dyDescent="0.35">
      <c r="A119" t="s">
        <v>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60" zoomScaleNormal="60" workbookViewId="0">
      <pane xSplit="2" ySplit="2" topLeftCell="C6" activePane="bottomRight" state="frozen"/>
      <selection activeCell="B49" sqref="B49"/>
      <selection pane="topRight" activeCell="B49" sqref="B49"/>
      <selection pane="bottomLeft" activeCell="B49" sqref="B49"/>
      <selection pane="bottomRight" activeCell="H3" sqref="H3:J9"/>
    </sheetView>
  </sheetViews>
  <sheetFormatPr defaultColWidth="8.81640625" defaultRowHeight="14.5" x14ac:dyDescent="0.35"/>
  <cols>
    <col min="1" max="1" width="21" style="62" customWidth="1"/>
    <col min="2" max="2" width="25.81640625" style="76" customWidth="1"/>
    <col min="3" max="3" width="11" style="76" customWidth="1"/>
    <col min="4" max="4" width="14.6328125" style="62" bestFit="1" customWidth="1"/>
    <col min="5" max="5" width="13.6328125" style="62" bestFit="1" customWidth="1"/>
    <col min="6" max="6" width="8.81640625" style="62"/>
    <col min="7" max="7" width="11.36328125" style="62" bestFit="1" customWidth="1"/>
    <col min="8" max="11" width="8.453125" style="62" customWidth="1"/>
    <col min="12" max="12" width="40.08984375" style="62" bestFit="1" customWidth="1"/>
    <col min="13" max="13" width="40.453125" style="62" bestFit="1" customWidth="1"/>
    <col min="14" max="16384" width="8.81640625" style="62"/>
  </cols>
  <sheetData>
    <row r="1" spans="1:11" ht="26" x14ac:dyDescent="0.6">
      <c r="A1" s="1" t="s">
        <v>148</v>
      </c>
    </row>
    <row r="2" spans="1:11" x14ac:dyDescent="0.35">
      <c r="B2" s="77"/>
      <c r="C2" s="78" t="s">
        <v>149</v>
      </c>
      <c r="D2" s="79" t="s">
        <v>49</v>
      </c>
      <c r="E2" s="79" t="s">
        <v>8</v>
      </c>
      <c r="F2" s="80" t="s">
        <v>11</v>
      </c>
      <c r="G2" s="81" t="s">
        <v>52</v>
      </c>
    </row>
    <row r="3" spans="1:11" ht="29" x14ac:dyDescent="0.35">
      <c r="A3" s="82" t="s">
        <v>150</v>
      </c>
      <c r="B3" s="83" t="s">
        <v>151</v>
      </c>
      <c r="C3" s="84">
        <v>3.4480559999999998</v>
      </c>
      <c r="D3" s="85">
        <v>3.4115669999999998</v>
      </c>
      <c r="E3" s="85">
        <v>3.1931539999999998</v>
      </c>
      <c r="F3" s="86">
        <v>3.4629089999999998</v>
      </c>
      <c r="G3" s="87">
        <v>3.6475309999999999</v>
      </c>
      <c r="H3" s="11"/>
      <c r="J3" s="88"/>
    </row>
    <row r="4" spans="1:11" ht="29" x14ac:dyDescent="0.35">
      <c r="A4" s="82"/>
      <c r="B4" s="83" t="s">
        <v>152</v>
      </c>
      <c r="C4" s="84">
        <v>3.6781609999999998</v>
      </c>
      <c r="D4" s="85">
        <v>3.2982369999999999</v>
      </c>
      <c r="E4" s="85">
        <v>2.9465270000000001</v>
      </c>
      <c r="F4" s="86">
        <v>3.4324690000000002</v>
      </c>
      <c r="G4" s="87">
        <v>3.4317289999999998</v>
      </c>
      <c r="H4" s="11"/>
      <c r="J4" s="88"/>
    </row>
    <row r="5" spans="1:11" ht="29" x14ac:dyDescent="0.35">
      <c r="A5" s="82"/>
      <c r="B5" s="83" t="s">
        <v>153</v>
      </c>
      <c r="C5" s="84">
        <v>2.2925019999999998</v>
      </c>
      <c r="D5" s="85">
        <v>1.9590829999999999</v>
      </c>
      <c r="E5" s="85">
        <v>1.884722</v>
      </c>
      <c r="F5" s="86">
        <v>2.0642290000000001</v>
      </c>
      <c r="G5" s="87">
        <v>2.027101</v>
      </c>
      <c r="H5" s="11"/>
      <c r="J5" s="88"/>
    </row>
    <row r="6" spans="1:11" ht="29" x14ac:dyDescent="0.35">
      <c r="A6" s="82"/>
      <c r="B6" s="83" t="s">
        <v>154</v>
      </c>
      <c r="C6" s="84">
        <v>2.5285500000000001</v>
      </c>
      <c r="D6" s="85">
        <v>2.283207</v>
      </c>
      <c r="E6" s="85">
        <v>2.2993790000000001</v>
      </c>
      <c r="F6" s="86">
        <v>2.3699460000000001</v>
      </c>
      <c r="G6" s="85">
        <v>2.4548009999999998</v>
      </c>
      <c r="H6" s="11"/>
      <c r="J6" s="88"/>
    </row>
    <row r="7" spans="1:11" x14ac:dyDescent="0.35">
      <c r="A7" s="82" t="s">
        <v>155</v>
      </c>
      <c r="B7" s="83" t="s">
        <v>156</v>
      </c>
      <c r="C7" s="84">
        <v>3.1384970000000001</v>
      </c>
      <c r="D7" s="85">
        <v>2.6025960000000001</v>
      </c>
      <c r="E7" s="85">
        <v>2.8284699999999998</v>
      </c>
      <c r="F7" s="86">
        <v>3.108422</v>
      </c>
      <c r="G7" s="87">
        <v>3.1115430000000002</v>
      </c>
      <c r="H7" s="11"/>
      <c r="J7" s="88"/>
    </row>
    <row r="8" spans="1:11" x14ac:dyDescent="0.35">
      <c r="A8" s="82" t="s">
        <v>157</v>
      </c>
      <c r="B8" s="77" t="s">
        <v>156</v>
      </c>
      <c r="C8" s="84">
        <v>1.0265770000000001</v>
      </c>
      <c r="D8" s="85">
        <v>0.86351199999999995</v>
      </c>
      <c r="E8" s="85">
        <v>0.85575699999999999</v>
      </c>
      <c r="F8" s="86">
        <v>1.122959</v>
      </c>
      <c r="G8" s="87">
        <v>0.82559099999999996</v>
      </c>
      <c r="H8" s="11"/>
      <c r="I8" s="88"/>
      <c r="J8" s="88"/>
    </row>
    <row r="9" spans="1:11" x14ac:dyDescent="0.35">
      <c r="A9" s="89" t="s">
        <v>158</v>
      </c>
      <c r="B9" s="77"/>
      <c r="C9" s="90">
        <f>SUM(C3:C8)</f>
        <v>16.112342999999999</v>
      </c>
      <c r="D9" s="91">
        <f>SUM(D3:D8)</f>
        <v>14.418201999999999</v>
      </c>
      <c r="E9" s="91">
        <f t="shared" ref="E9:G9" si="0">SUM(E3:E8)</f>
        <v>14.008008999999999</v>
      </c>
      <c r="F9" s="90">
        <f t="shared" si="0"/>
        <v>15.560934000000001</v>
      </c>
      <c r="G9" s="90">
        <f t="shared" si="0"/>
        <v>15.498296</v>
      </c>
      <c r="H9" s="11"/>
      <c r="I9" s="88"/>
      <c r="J9" s="88"/>
    </row>
    <row r="10" spans="1:11" x14ac:dyDescent="0.35">
      <c r="A10" s="62" t="s">
        <v>159</v>
      </c>
      <c r="B10" s="77"/>
      <c r="C10" s="77"/>
      <c r="D10" s="81"/>
      <c r="E10" s="92"/>
      <c r="F10" s="93"/>
      <c r="G10" s="81"/>
    </row>
    <row r="11" spans="1:11" x14ac:dyDescent="0.35">
      <c r="G11" s="11"/>
      <c r="H11" s="11"/>
    </row>
    <row r="12" spans="1:11" x14ac:dyDescent="0.35">
      <c r="G12" s="11"/>
      <c r="H12" s="11"/>
      <c r="I12" s="11"/>
      <c r="J12" s="11"/>
      <c r="K12" s="11"/>
    </row>
    <row r="13" spans="1:11" x14ac:dyDescent="0.35">
      <c r="G13" s="11"/>
      <c r="H13" s="94">
        <f>D10-D22</f>
        <v>0</v>
      </c>
      <c r="I13" s="11"/>
      <c r="J13" s="11"/>
      <c r="K13" s="11"/>
    </row>
    <row r="14" spans="1:11" x14ac:dyDescent="0.35">
      <c r="G14" s="11"/>
      <c r="H14" s="94">
        <f>D14-D22</f>
        <v>0</v>
      </c>
      <c r="I14" s="11"/>
      <c r="J14" s="11"/>
      <c r="K14" s="11"/>
    </row>
    <row r="15" spans="1:11" x14ac:dyDescent="0.35">
      <c r="G15" s="11"/>
      <c r="H15" s="11"/>
      <c r="I15" s="11"/>
      <c r="J15" s="11"/>
      <c r="K15" s="11"/>
    </row>
    <row r="16" spans="1:11" x14ac:dyDescent="0.35">
      <c r="G16" s="11"/>
      <c r="H16" s="11"/>
      <c r="I16" s="11"/>
      <c r="J16" s="11"/>
      <c r="K16" s="11"/>
    </row>
    <row r="17" spans="1:11" x14ac:dyDescent="0.35">
      <c r="G17" s="11"/>
      <c r="H17" s="11"/>
      <c r="I17" s="11"/>
      <c r="J17" s="11"/>
      <c r="K17" s="11"/>
    </row>
    <row r="18" spans="1:11" x14ac:dyDescent="0.35">
      <c r="G18" s="11"/>
      <c r="H18" s="11"/>
      <c r="I18" s="11"/>
      <c r="J18" s="11"/>
      <c r="K18" s="11"/>
    </row>
    <row r="19" spans="1:11" ht="14.5" customHeight="1" x14ac:dyDescent="0.35">
      <c r="A19" s="11"/>
      <c r="B19" s="62"/>
      <c r="C19" s="62"/>
    </row>
    <row r="20" spans="1:11" ht="14.5" customHeight="1" x14ac:dyDescent="0.35">
      <c r="B20" s="62"/>
      <c r="C20" s="62"/>
    </row>
    <row r="21" spans="1:11" ht="14.5" customHeight="1" x14ac:dyDescent="0.35">
      <c r="B21" s="62"/>
      <c r="C21" s="62"/>
    </row>
    <row r="22" spans="1:11" x14ac:dyDescent="0.35">
      <c r="B22" s="62"/>
      <c r="C22" s="62"/>
    </row>
    <row r="23" spans="1:11" x14ac:dyDescent="0.35">
      <c r="B23" s="62"/>
      <c r="C23" s="62"/>
    </row>
    <row r="24" spans="1:11" x14ac:dyDescent="0.35">
      <c r="B24" s="62"/>
      <c r="C24" s="62"/>
    </row>
    <row r="25" spans="1:11" x14ac:dyDescent="0.35">
      <c r="B25" s="62"/>
      <c r="C25" s="62"/>
    </row>
    <row r="26" spans="1:11" x14ac:dyDescent="0.35">
      <c r="B26" s="62"/>
      <c r="C26" s="62"/>
    </row>
    <row r="27" spans="1:11" x14ac:dyDescent="0.35">
      <c r="B27" s="62"/>
      <c r="C27" s="62"/>
    </row>
    <row r="28" spans="1:11" x14ac:dyDescent="0.35">
      <c r="B28" s="62"/>
      <c r="C28" s="62"/>
    </row>
    <row r="29" spans="1:11" x14ac:dyDescent="0.35">
      <c r="B29" s="62"/>
      <c r="C29" s="62"/>
    </row>
    <row r="30" spans="1:11" x14ac:dyDescent="0.35">
      <c r="B30" s="62"/>
      <c r="C30" s="62"/>
    </row>
    <row r="31" spans="1:11" x14ac:dyDescent="0.35">
      <c r="B31" s="62"/>
      <c r="C31" s="62"/>
    </row>
    <row r="32" spans="1:11" x14ac:dyDescent="0.35">
      <c r="B32" s="62"/>
      <c r="C32" s="62"/>
    </row>
    <row r="33" spans="2:3" x14ac:dyDescent="0.35">
      <c r="B33" s="62"/>
      <c r="C33" s="62"/>
    </row>
    <row r="34" spans="2:3" x14ac:dyDescent="0.35">
      <c r="B34" s="62"/>
      <c r="C34" s="62"/>
    </row>
    <row r="35" spans="2:3" x14ac:dyDescent="0.35">
      <c r="B35" s="62"/>
      <c r="C35" s="6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60" zoomScaleNormal="60" workbookViewId="0">
      <pane xSplit="2" ySplit="3" topLeftCell="C4" activePane="bottomRight" state="frozen"/>
      <selection activeCell="B49" sqref="B49"/>
      <selection pane="topRight" activeCell="B49" sqref="B49"/>
      <selection pane="bottomLeft" activeCell="B49" sqref="B49"/>
      <selection pane="bottomRight" activeCell="E14" sqref="E14"/>
    </sheetView>
  </sheetViews>
  <sheetFormatPr defaultRowHeight="14.5" x14ac:dyDescent="0.35"/>
  <cols>
    <col min="3" max="3" width="7.54296875" customWidth="1"/>
    <col min="5" max="5" width="9.81640625" bestFit="1" customWidth="1"/>
  </cols>
  <sheetData>
    <row r="1" spans="1:8" ht="28.5" x14ac:dyDescent="0.65">
      <c r="A1" s="113" t="s">
        <v>174</v>
      </c>
    </row>
    <row r="2" spans="1:8" x14ac:dyDescent="0.35">
      <c r="A2" t="s">
        <v>174</v>
      </c>
    </row>
    <row r="3" spans="1:8" x14ac:dyDescent="0.35">
      <c r="C3" t="s">
        <v>173</v>
      </c>
      <c r="D3" t="s">
        <v>172</v>
      </c>
    </row>
    <row r="4" spans="1:8" x14ac:dyDescent="0.35">
      <c r="A4">
        <v>2018</v>
      </c>
      <c r="B4" t="s">
        <v>64</v>
      </c>
      <c r="C4" s="110">
        <v>1.2177523120173788</v>
      </c>
      <c r="D4" s="61">
        <v>1.849</v>
      </c>
      <c r="E4" s="68"/>
    </row>
    <row r="5" spans="1:8" x14ac:dyDescent="0.35">
      <c r="B5" t="s">
        <v>65</v>
      </c>
      <c r="C5" s="110">
        <v>1.2122486371831414</v>
      </c>
      <c r="D5" s="61">
        <v>1.744</v>
      </c>
      <c r="E5" s="68"/>
    </row>
    <row r="6" spans="1:8" x14ac:dyDescent="0.35">
      <c r="B6" t="s">
        <v>62</v>
      </c>
      <c r="C6" s="110">
        <v>1.2222585771713832</v>
      </c>
      <c r="D6" s="61">
        <v>1.7190000000000001</v>
      </c>
      <c r="E6" s="68"/>
    </row>
    <row r="7" spans="1:8" x14ac:dyDescent="0.35">
      <c r="B7" t="s">
        <v>63</v>
      </c>
      <c r="C7" s="110">
        <v>1.2333916504499511</v>
      </c>
      <c r="D7" s="61">
        <v>1.766</v>
      </c>
      <c r="E7" s="68"/>
    </row>
    <row r="8" spans="1:8" x14ac:dyDescent="0.35">
      <c r="A8">
        <v>2019</v>
      </c>
      <c r="B8" t="s">
        <v>64</v>
      </c>
      <c r="C8" s="110">
        <v>1.2376215928536605</v>
      </c>
      <c r="D8" s="61">
        <v>1.78</v>
      </c>
      <c r="E8" s="68"/>
    </row>
    <row r="9" spans="1:8" x14ac:dyDescent="0.35">
      <c r="B9" t="s">
        <v>65</v>
      </c>
      <c r="C9" s="110">
        <v>1.166342</v>
      </c>
      <c r="D9" s="61">
        <v>1.7889999999999999</v>
      </c>
      <c r="E9" s="68"/>
    </row>
    <row r="10" spans="1:8" x14ac:dyDescent="0.35">
      <c r="B10" t="s">
        <v>62</v>
      </c>
      <c r="C10" s="110">
        <v>1.1693290000000001</v>
      </c>
      <c r="D10" s="61">
        <v>1.7190000000000001</v>
      </c>
      <c r="E10" s="68"/>
    </row>
    <row r="11" spans="1:8" x14ac:dyDescent="0.35">
      <c r="B11" t="s">
        <v>63</v>
      </c>
      <c r="C11" s="110">
        <v>1.1763250000000001</v>
      </c>
      <c r="D11" s="61">
        <v>1.72</v>
      </c>
      <c r="E11" s="68"/>
    </row>
    <row r="12" spans="1:8" x14ac:dyDescent="0.35">
      <c r="A12">
        <v>2020</v>
      </c>
      <c r="B12" t="s">
        <v>64</v>
      </c>
      <c r="C12" s="110">
        <v>1.177395</v>
      </c>
      <c r="D12" s="61">
        <v>1.706</v>
      </c>
      <c r="E12" s="68"/>
    </row>
    <row r="13" spans="1:8" x14ac:dyDescent="0.35">
      <c r="B13" t="s">
        <v>65</v>
      </c>
      <c r="C13" s="110">
        <v>1.092403</v>
      </c>
      <c r="D13" s="61">
        <v>1.456</v>
      </c>
      <c r="E13" s="68"/>
      <c r="H13" s="112"/>
    </row>
    <row r="14" spans="1:8" x14ac:dyDescent="0.35">
      <c r="B14" t="s">
        <v>62</v>
      </c>
      <c r="C14" s="110">
        <v>1.102573</v>
      </c>
      <c r="D14" s="61">
        <v>1.46</v>
      </c>
      <c r="E14" s="68"/>
      <c r="H14" s="112"/>
    </row>
    <row r="15" spans="1:8" x14ac:dyDescent="0.35">
      <c r="B15" t="s">
        <v>63</v>
      </c>
      <c r="C15" s="110">
        <v>1.101378</v>
      </c>
      <c r="D15" s="61">
        <v>1.4910000000000001</v>
      </c>
      <c r="E15" s="68"/>
      <c r="H15" s="111"/>
    </row>
    <row r="16" spans="1:8" x14ac:dyDescent="0.35">
      <c r="A16">
        <v>2021</v>
      </c>
      <c r="B16" t="s">
        <v>64</v>
      </c>
      <c r="C16" s="110">
        <v>1.1117030000000001</v>
      </c>
      <c r="D16" s="61">
        <v>1.4970000000000001</v>
      </c>
      <c r="E16" s="68"/>
    </row>
    <row r="17" spans="1:8" x14ac:dyDescent="0.35">
      <c r="B17" t="s">
        <v>65</v>
      </c>
      <c r="C17" s="110">
        <v>1.1603019999999999</v>
      </c>
      <c r="D17" s="61">
        <v>1.415</v>
      </c>
      <c r="E17" s="68"/>
    </row>
    <row r="18" spans="1:8" x14ac:dyDescent="0.35">
      <c r="B18" t="s">
        <v>62</v>
      </c>
      <c r="C18" s="110">
        <v>1.1621379999999999</v>
      </c>
      <c r="D18" s="61">
        <v>1.4019999999999999</v>
      </c>
      <c r="E18" s="68"/>
    </row>
    <row r="19" spans="1:8" x14ac:dyDescent="0.35">
      <c r="B19" t="s">
        <v>63</v>
      </c>
      <c r="C19" s="110">
        <v>1.162847</v>
      </c>
      <c r="D19" s="61">
        <v>1.3160000000000001</v>
      </c>
      <c r="E19" s="68"/>
      <c r="F19" s="109"/>
    </row>
    <row r="20" spans="1:8" x14ac:dyDescent="0.35">
      <c r="A20">
        <v>2022</v>
      </c>
      <c r="B20" t="s">
        <v>64</v>
      </c>
      <c r="C20" s="90">
        <v>1.1850000000000001</v>
      </c>
      <c r="D20" s="105">
        <v>1.579</v>
      </c>
      <c r="E20" s="108"/>
      <c r="H20" s="107"/>
    </row>
    <row r="21" spans="1:8" x14ac:dyDescent="0.35">
      <c r="B21" t="s">
        <v>65</v>
      </c>
      <c r="C21" s="106">
        <v>1.0940000000000001</v>
      </c>
      <c r="D21" s="105">
        <v>1.5069999999999999</v>
      </c>
    </row>
    <row r="22" spans="1:8" x14ac:dyDescent="0.35">
      <c r="B22" t="s">
        <v>62</v>
      </c>
      <c r="C22" s="61"/>
      <c r="D22" s="61">
        <v>1.6304380000000001</v>
      </c>
    </row>
    <row r="23" spans="1:8" x14ac:dyDescent="0.35">
      <c r="A23" s="104" t="s">
        <v>171</v>
      </c>
    </row>
    <row r="25" spans="1:8" x14ac:dyDescent="0.35">
      <c r="C25" s="11"/>
      <c r="D25" s="1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59" zoomScaleNormal="59" workbookViewId="0">
      <pane xSplit="1" ySplit="3" topLeftCell="B4" activePane="bottomRight" state="frozen"/>
      <selection activeCell="X34" sqref="X34"/>
      <selection pane="topRight" activeCell="X34" sqref="X34"/>
      <selection pane="bottomLeft" activeCell="X34" sqref="X34"/>
      <selection pane="bottomRight" activeCell="A10" sqref="A10"/>
    </sheetView>
  </sheetViews>
  <sheetFormatPr defaultRowHeight="14.5" x14ac:dyDescent="0.35"/>
  <cols>
    <col min="1" max="1" width="32.81640625" customWidth="1"/>
    <col min="2" max="2" width="7.81640625" style="114" customWidth="1"/>
    <col min="3" max="3" width="9.453125" customWidth="1"/>
    <col min="8" max="8" width="16.90625" bestFit="1" customWidth="1"/>
    <col min="9" max="9" width="23.08984375" bestFit="1" customWidth="1"/>
    <col min="10" max="10" width="23.453125" bestFit="1" customWidth="1"/>
  </cols>
  <sheetData>
    <row r="1" spans="1:12" ht="26" x14ac:dyDescent="0.6">
      <c r="A1" s="1" t="s">
        <v>175</v>
      </c>
    </row>
    <row r="3" spans="1:12" s="115" customFormat="1" x14ac:dyDescent="0.35">
      <c r="B3" s="116" t="s">
        <v>149</v>
      </c>
      <c r="C3" s="66" t="s">
        <v>49</v>
      </c>
      <c r="D3" s="66" t="s">
        <v>8</v>
      </c>
      <c r="E3" s="66" t="s">
        <v>11</v>
      </c>
      <c r="F3" s="97" t="s">
        <v>52</v>
      </c>
      <c r="H3" s="209"/>
      <c r="I3" s="209"/>
      <c r="J3" s="209"/>
    </row>
    <row r="4" spans="1:12" ht="29" x14ac:dyDescent="0.35">
      <c r="A4" s="117" t="s">
        <v>176</v>
      </c>
      <c r="B4" s="67">
        <v>378.68335876050321</v>
      </c>
      <c r="C4" s="67">
        <v>357.40499999999997</v>
      </c>
      <c r="D4" s="118">
        <v>291.16199999999998</v>
      </c>
      <c r="E4" s="119">
        <v>340.96899999999999</v>
      </c>
      <c r="F4" s="120">
        <v>357.28100000000001</v>
      </c>
      <c r="G4" s="5"/>
      <c r="H4" s="210"/>
      <c r="I4" s="210"/>
      <c r="J4" s="210"/>
    </row>
    <row r="5" spans="1:12" x14ac:dyDescent="0.35">
      <c r="A5" s="121" t="s">
        <v>177</v>
      </c>
      <c r="B5" s="67">
        <v>236.20459931413995</v>
      </c>
      <c r="C5" s="67">
        <v>196.91900000000001</v>
      </c>
      <c r="D5" s="118">
        <v>192.47800000000001</v>
      </c>
      <c r="E5" s="119">
        <v>216.27699999999999</v>
      </c>
      <c r="F5" s="120">
        <v>231.53299999999999</v>
      </c>
      <c r="G5" s="5"/>
      <c r="H5" s="210"/>
      <c r="I5" s="210"/>
      <c r="J5" s="210"/>
    </row>
    <row r="6" spans="1:12" x14ac:dyDescent="0.35">
      <c r="A6" s="121" t="s">
        <v>178</v>
      </c>
      <c r="B6" s="67">
        <v>107.93936981706996</v>
      </c>
      <c r="C6" s="67">
        <v>87.384</v>
      </c>
      <c r="D6" s="118">
        <v>78.972999999999999</v>
      </c>
      <c r="E6" s="119">
        <v>66.974999999999994</v>
      </c>
      <c r="F6" s="120">
        <v>71.186000000000007</v>
      </c>
      <c r="G6" s="5"/>
      <c r="H6" s="210"/>
      <c r="I6" s="210"/>
      <c r="J6" s="210"/>
    </row>
    <row r="7" spans="1:12" x14ac:dyDescent="0.35">
      <c r="A7" s="121" t="s">
        <v>179</v>
      </c>
      <c r="B7" s="67">
        <v>73.011569938660003</v>
      </c>
      <c r="C7" s="67">
        <v>58.835000000000001</v>
      </c>
      <c r="D7" s="118">
        <v>64.445999999999998</v>
      </c>
      <c r="E7" s="119">
        <v>59.762</v>
      </c>
      <c r="F7" s="120">
        <v>75.753</v>
      </c>
      <c r="G7" s="5"/>
      <c r="H7" s="210"/>
      <c r="I7" s="210"/>
      <c r="J7" s="210"/>
    </row>
    <row r="8" spans="1:12" ht="29" x14ac:dyDescent="0.35">
      <c r="A8" s="122" t="s">
        <v>180</v>
      </c>
      <c r="B8" s="67">
        <v>231.74363842104111</v>
      </c>
      <c r="C8" s="67">
        <v>199.60900000000001</v>
      </c>
      <c r="D8" s="123">
        <v>192.37199999999999</v>
      </c>
      <c r="E8" s="119">
        <v>225.09199999999998</v>
      </c>
      <c r="F8" s="120">
        <v>230.53700000000001</v>
      </c>
      <c r="G8" s="5"/>
      <c r="H8" s="210"/>
      <c r="I8" s="210"/>
      <c r="J8" s="210"/>
    </row>
    <row r="9" spans="1:12" x14ac:dyDescent="0.35">
      <c r="A9" s="121" t="s">
        <v>181</v>
      </c>
      <c r="B9" s="67">
        <v>118.17069808321006</v>
      </c>
      <c r="C9" s="67">
        <v>102.011</v>
      </c>
      <c r="D9" s="118">
        <v>114.908</v>
      </c>
      <c r="E9" s="119">
        <v>95.034000000000006</v>
      </c>
      <c r="F9" s="120">
        <v>90.614000000000004</v>
      </c>
      <c r="G9" s="5"/>
      <c r="H9" s="210"/>
      <c r="I9" s="210"/>
      <c r="J9" s="210"/>
    </row>
    <row r="10" spans="1:12" x14ac:dyDescent="0.35">
      <c r="A10" s="121" t="s">
        <v>182</v>
      </c>
      <c r="B10" s="67">
        <v>257.99007166884991</v>
      </c>
      <c r="C10" s="67">
        <v>184.14599999999999</v>
      </c>
      <c r="D10" s="118">
        <v>207.86099999999999</v>
      </c>
      <c r="E10" s="119">
        <v>208.81800000000001</v>
      </c>
      <c r="F10" s="120">
        <v>267.85899999999998</v>
      </c>
      <c r="G10" s="5"/>
      <c r="H10" s="210"/>
      <c r="I10" s="210"/>
      <c r="J10" s="210"/>
      <c r="K10" s="68"/>
    </row>
    <row r="11" spans="1:12" ht="29" x14ac:dyDescent="0.35">
      <c r="A11" s="117" t="s">
        <v>183</v>
      </c>
      <c r="B11" s="67">
        <v>141.59592487263998</v>
      </c>
      <c r="C11" s="67">
        <v>111.292</v>
      </c>
      <c r="D11" s="118">
        <v>119.63</v>
      </c>
      <c r="E11" s="119">
        <v>128.03700000000001</v>
      </c>
      <c r="F11" s="120">
        <v>131.79</v>
      </c>
      <c r="G11" s="5"/>
      <c r="H11" s="210"/>
      <c r="I11" s="210"/>
      <c r="J11" s="210"/>
    </row>
    <row r="12" spans="1:12" x14ac:dyDescent="0.35">
      <c r="A12" s="121" t="s">
        <v>184</v>
      </c>
      <c r="B12" s="67">
        <v>109.14902367577004</v>
      </c>
      <c r="C12" s="67">
        <v>87.113</v>
      </c>
      <c r="D12" s="123">
        <v>68.734999999999999</v>
      </c>
      <c r="E12" s="119">
        <v>94.287000000000006</v>
      </c>
      <c r="F12" s="120">
        <v>109.00700000000001</v>
      </c>
      <c r="G12" s="5"/>
      <c r="H12" s="210"/>
      <c r="I12" s="210"/>
      <c r="J12" s="210"/>
    </row>
    <row r="13" spans="1:12" x14ac:dyDescent="0.35">
      <c r="A13" s="121" t="s">
        <v>185</v>
      </c>
      <c r="B13" s="67">
        <v>105.39975412446999</v>
      </c>
      <c r="C13" s="67">
        <v>55.304000000000002</v>
      </c>
      <c r="D13" s="123">
        <v>63.635999999999996</v>
      </c>
      <c r="E13" s="119">
        <v>49.441000000000003</v>
      </c>
      <c r="F13" s="120">
        <v>43.334000000000003</v>
      </c>
      <c r="G13" s="5"/>
      <c r="H13" s="210"/>
      <c r="I13" s="210"/>
      <c r="J13" s="210"/>
      <c r="L13" s="68"/>
    </row>
    <row r="14" spans="1:12" x14ac:dyDescent="0.35">
      <c r="B14" s="124">
        <v>1759.888008676354</v>
      </c>
      <c r="C14" s="119">
        <v>1440.018</v>
      </c>
      <c r="D14" s="119">
        <v>1394.2009999999998</v>
      </c>
      <c r="E14" s="119">
        <v>1484.692</v>
      </c>
      <c r="F14" s="119">
        <v>1608.894</v>
      </c>
      <c r="G14" s="5"/>
      <c r="H14" s="210"/>
      <c r="I14" s="210"/>
      <c r="J14" s="210"/>
    </row>
    <row r="15" spans="1:12" x14ac:dyDescent="0.35">
      <c r="J15" s="125"/>
    </row>
    <row r="16" spans="1:12" x14ac:dyDescent="0.35">
      <c r="A16" s="62" t="s">
        <v>159</v>
      </c>
      <c r="B16" s="12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zoomScale="60" zoomScaleNormal="60" workbookViewId="0">
      <pane xSplit="1" ySplit="4" topLeftCell="B5" activePane="bottomRight" state="frozen"/>
      <selection activeCell="C4" sqref="C4:F65"/>
      <selection pane="topRight" activeCell="C4" sqref="C4:F65"/>
      <selection pane="bottomLeft" activeCell="C4" sqref="C4:F65"/>
      <selection pane="bottomRight" activeCell="E59" sqref="E59"/>
    </sheetView>
  </sheetViews>
  <sheetFormatPr defaultColWidth="9.08984375" defaultRowHeight="14.5" x14ac:dyDescent="0.35"/>
  <cols>
    <col min="1" max="1" width="23.81640625" customWidth="1"/>
    <col min="4" max="4" width="13.81640625" bestFit="1" customWidth="1"/>
    <col min="39" max="39" width="9.453125" customWidth="1"/>
    <col min="43" max="49" width="9.54296875" bestFit="1" customWidth="1"/>
    <col min="50" max="50" width="9.54296875" customWidth="1"/>
    <col min="54" max="54" width="12.08984375" style="114" bestFit="1" customWidth="1"/>
    <col min="55" max="55" width="11.81640625" style="114" bestFit="1" customWidth="1"/>
    <col min="56" max="56" width="11.08984375" bestFit="1" customWidth="1"/>
    <col min="57" max="57" width="11.90625" bestFit="1" customWidth="1"/>
  </cols>
  <sheetData>
    <row r="1" spans="1:60" ht="26" x14ac:dyDescent="0.6">
      <c r="A1" s="1" t="s">
        <v>186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</row>
    <row r="2" spans="1:60" x14ac:dyDescent="0.35">
      <c r="A2" s="127"/>
      <c r="B2" s="127" t="s">
        <v>187</v>
      </c>
      <c r="C2" s="127" t="s">
        <v>188</v>
      </c>
      <c r="D2" s="127" t="s">
        <v>189</v>
      </c>
      <c r="E2" s="127" t="s">
        <v>190</v>
      </c>
      <c r="F2" s="127" t="s">
        <v>191</v>
      </c>
      <c r="G2" s="127" t="s">
        <v>192</v>
      </c>
      <c r="H2" s="127" t="s">
        <v>193</v>
      </c>
      <c r="I2" s="127" t="s">
        <v>194</v>
      </c>
      <c r="J2" s="127" t="s">
        <v>195</v>
      </c>
      <c r="K2" s="127" t="s">
        <v>196</v>
      </c>
      <c r="L2" s="127" t="s">
        <v>197</v>
      </c>
      <c r="M2" s="127" t="s">
        <v>198</v>
      </c>
      <c r="N2" s="127" t="s">
        <v>199</v>
      </c>
      <c r="O2" s="127" t="s">
        <v>200</v>
      </c>
      <c r="P2" s="127" t="s">
        <v>201</v>
      </c>
      <c r="Q2" s="127" t="s">
        <v>202</v>
      </c>
      <c r="R2" s="127" t="s">
        <v>203</v>
      </c>
      <c r="S2" s="127" t="s">
        <v>204</v>
      </c>
      <c r="T2" s="127" t="s">
        <v>205</v>
      </c>
      <c r="U2" s="127" t="s">
        <v>206</v>
      </c>
      <c r="V2" s="127" t="s">
        <v>207</v>
      </c>
      <c r="W2" s="127" t="s">
        <v>208</v>
      </c>
      <c r="X2" s="127" t="s">
        <v>209</v>
      </c>
      <c r="Y2" s="127" t="s">
        <v>210</v>
      </c>
      <c r="Z2" s="127" t="s">
        <v>211</v>
      </c>
      <c r="AA2" s="127" t="s">
        <v>212</v>
      </c>
      <c r="AB2" s="127" t="s">
        <v>213</v>
      </c>
      <c r="AC2" s="127" t="s">
        <v>214</v>
      </c>
      <c r="AD2" s="127" t="s">
        <v>215</v>
      </c>
      <c r="AE2" s="127" t="s">
        <v>216</v>
      </c>
      <c r="AF2" s="127" t="s">
        <v>217</v>
      </c>
      <c r="AG2" s="127" t="s">
        <v>218</v>
      </c>
      <c r="AH2" s="127" t="s">
        <v>219</v>
      </c>
      <c r="AI2" s="127" t="s">
        <v>220</v>
      </c>
      <c r="AJ2" s="127" t="s">
        <v>217</v>
      </c>
      <c r="AK2" s="127" t="s">
        <v>221</v>
      </c>
      <c r="AL2" s="127" t="s">
        <v>219</v>
      </c>
      <c r="AM2" s="127" t="s">
        <v>220</v>
      </c>
      <c r="AN2" t="s">
        <v>217</v>
      </c>
      <c r="AO2" t="s">
        <v>221</v>
      </c>
      <c r="AP2" t="s">
        <v>222</v>
      </c>
      <c r="AQ2" t="s">
        <v>223</v>
      </c>
      <c r="AR2" t="s">
        <v>224</v>
      </c>
      <c r="AS2" t="s">
        <v>225</v>
      </c>
      <c r="AT2" t="s">
        <v>226</v>
      </c>
      <c r="AU2" t="s">
        <v>227</v>
      </c>
      <c r="AV2" t="s">
        <v>228</v>
      </c>
      <c r="AW2" t="s">
        <v>229</v>
      </c>
      <c r="AX2" t="s">
        <v>230</v>
      </c>
      <c r="AY2" t="s">
        <v>231</v>
      </c>
      <c r="AZ2" t="s">
        <v>232</v>
      </c>
      <c r="BA2" t="s">
        <v>233</v>
      </c>
      <c r="BB2" s="114" t="s">
        <v>234</v>
      </c>
      <c r="BC2" t="s">
        <v>235</v>
      </c>
      <c r="BD2" t="s">
        <v>236</v>
      </c>
      <c r="BE2" t="s">
        <v>237</v>
      </c>
      <c r="BF2" t="s">
        <v>238</v>
      </c>
      <c r="BG2" t="s">
        <v>239</v>
      </c>
      <c r="BH2" t="s">
        <v>240</v>
      </c>
    </row>
    <row r="3" spans="1:60" x14ac:dyDescent="0.3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</row>
    <row r="4" spans="1:60" x14ac:dyDescent="0.35">
      <c r="A4" s="127"/>
      <c r="B4" s="128">
        <v>2008</v>
      </c>
      <c r="C4" s="128"/>
      <c r="D4" s="128"/>
      <c r="E4" s="128"/>
      <c r="F4" s="128">
        <v>2009</v>
      </c>
      <c r="G4" s="128"/>
      <c r="H4" s="128"/>
      <c r="I4" s="128"/>
      <c r="J4" s="128">
        <v>2010</v>
      </c>
      <c r="K4" s="128"/>
      <c r="L4" s="128"/>
      <c r="M4" s="128"/>
      <c r="N4" s="128">
        <v>2011</v>
      </c>
      <c r="O4" s="128"/>
      <c r="P4" s="128"/>
      <c r="Q4" s="128"/>
      <c r="R4" s="128">
        <v>2012</v>
      </c>
      <c r="S4" s="128"/>
      <c r="T4" s="128"/>
      <c r="U4" s="128"/>
      <c r="V4" s="128">
        <v>2013</v>
      </c>
      <c r="W4" s="128"/>
      <c r="X4" s="128"/>
      <c r="Y4" s="128"/>
      <c r="Z4" s="128">
        <v>2014</v>
      </c>
      <c r="AA4" s="128"/>
      <c r="AB4" s="128"/>
      <c r="AC4" s="128"/>
      <c r="AD4" s="128">
        <v>2015</v>
      </c>
      <c r="AE4" s="128"/>
      <c r="AF4" s="128"/>
      <c r="AG4" s="128"/>
      <c r="AH4" s="128">
        <v>2016</v>
      </c>
      <c r="AI4" s="128"/>
      <c r="AJ4" s="127"/>
      <c r="AK4" s="127"/>
      <c r="AL4" s="128">
        <v>2017</v>
      </c>
      <c r="AM4" s="127"/>
      <c r="AN4" s="127"/>
      <c r="AP4">
        <v>2018</v>
      </c>
      <c r="AT4">
        <v>2019</v>
      </c>
      <c r="AX4">
        <v>2020</v>
      </c>
      <c r="BB4" s="114">
        <v>2021</v>
      </c>
      <c r="BF4">
        <v>2022</v>
      </c>
    </row>
    <row r="5" spans="1:60" x14ac:dyDescent="0.35">
      <c r="A5" s="127" t="s">
        <v>241</v>
      </c>
      <c r="B5" s="127">
        <v>100</v>
      </c>
      <c r="C5" s="127">
        <v>100</v>
      </c>
      <c r="D5" s="127">
        <v>100</v>
      </c>
      <c r="E5" s="127">
        <v>100</v>
      </c>
      <c r="F5" s="127">
        <v>100</v>
      </c>
      <c r="G5" s="127">
        <v>100</v>
      </c>
      <c r="H5" s="127">
        <v>100</v>
      </c>
      <c r="I5" s="127">
        <v>100</v>
      </c>
      <c r="J5" s="127">
        <v>100</v>
      </c>
      <c r="K5" s="127">
        <v>100</v>
      </c>
      <c r="L5" s="127">
        <v>100</v>
      </c>
      <c r="M5" s="127">
        <v>100</v>
      </c>
      <c r="N5" s="127">
        <v>100</v>
      </c>
      <c r="O5" s="127">
        <v>100</v>
      </c>
      <c r="P5" s="127">
        <v>100</v>
      </c>
      <c r="Q5" s="127">
        <v>100</v>
      </c>
      <c r="R5" s="127">
        <v>100</v>
      </c>
      <c r="S5" s="127">
        <v>100</v>
      </c>
      <c r="T5" s="127">
        <v>100</v>
      </c>
      <c r="U5" s="127">
        <v>100</v>
      </c>
      <c r="V5" s="127">
        <v>100</v>
      </c>
      <c r="W5" s="127">
        <v>100</v>
      </c>
      <c r="X5" s="127">
        <v>100</v>
      </c>
      <c r="Y5" s="127">
        <v>100</v>
      </c>
      <c r="Z5" s="127">
        <v>100</v>
      </c>
      <c r="AA5" s="127">
        <v>100</v>
      </c>
      <c r="AB5" s="127">
        <v>100</v>
      </c>
      <c r="AC5" s="127">
        <v>100</v>
      </c>
      <c r="AD5" s="127">
        <v>100</v>
      </c>
      <c r="AE5" s="127">
        <v>100</v>
      </c>
      <c r="AF5" s="127">
        <v>100</v>
      </c>
      <c r="AG5" s="127">
        <v>100</v>
      </c>
      <c r="AH5" s="127">
        <v>100</v>
      </c>
      <c r="AI5" s="127">
        <v>100</v>
      </c>
      <c r="AJ5" s="127">
        <v>100</v>
      </c>
      <c r="AK5" s="127">
        <v>100</v>
      </c>
      <c r="AL5" s="127">
        <v>100</v>
      </c>
      <c r="AM5" s="127">
        <v>100</v>
      </c>
      <c r="AN5" s="127">
        <v>100</v>
      </c>
      <c r="AO5" s="127">
        <v>100</v>
      </c>
      <c r="AP5" s="127">
        <v>100</v>
      </c>
      <c r="AQ5" s="127">
        <v>100</v>
      </c>
      <c r="AR5" s="127">
        <v>100</v>
      </c>
      <c r="AS5" s="127">
        <v>100</v>
      </c>
      <c r="AT5" s="127">
        <v>100</v>
      </c>
      <c r="AU5" s="127">
        <v>100</v>
      </c>
      <c r="AV5" s="127">
        <v>100</v>
      </c>
      <c r="AW5" s="127">
        <v>100</v>
      </c>
      <c r="AX5" s="127">
        <v>100</v>
      </c>
      <c r="AY5" s="127">
        <v>100</v>
      </c>
      <c r="AZ5" s="127">
        <v>100</v>
      </c>
      <c r="BA5" s="127">
        <v>100</v>
      </c>
      <c r="BB5" s="103">
        <v>100</v>
      </c>
      <c r="BC5" s="103">
        <v>100</v>
      </c>
      <c r="BD5" s="103">
        <v>100</v>
      </c>
      <c r="BE5" s="103">
        <v>100</v>
      </c>
      <c r="BF5" s="103">
        <v>100</v>
      </c>
      <c r="BG5" s="103">
        <v>100</v>
      </c>
      <c r="BH5" s="103">
        <v>100</v>
      </c>
    </row>
    <row r="6" spans="1:60" x14ac:dyDescent="0.35">
      <c r="A6" s="127" t="s">
        <v>16</v>
      </c>
      <c r="B6" s="127">
        <v>100</v>
      </c>
      <c r="C6" s="127">
        <v>99.416815108848652</v>
      </c>
      <c r="D6" s="127">
        <v>97.350246847756537</v>
      </c>
      <c r="E6" s="127">
        <v>99.330945876920779</v>
      </c>
      <c r="F6" s="127">
        <v>96.2185343855908</v>
      </c>
      <c r="G6" s="127">
        <v>96.232680515496199</v>
      </c>
      <c r="H6" s="127">
        <v>88.353741857368234</v>
      </c>
      <c r="I6" s="127">
        <v>89.340634413858382</v>
      </c>
      <c r="J6" s="127">
        <v>87.449184837843433</v>
      </c>
      <c r="K6" s="127">
        <v>85.561578809686523</v>
      </c>
      <c r="L6" s="127">
        <v>85.949646539455145</v>
      </c>
      <c r="M6" s="127">
        <v>89.451281491554468</v>
      </c>
      <c r="N6" s="127">
        <v>90.266583579055677</v>
      </c>
      <c r="O6" s="127">
        <v>86.78327389149419</v>
      </c>
      <c r="P6" s="127">
        <v>86.978848883819651</v>
      </c>
      <c r="Q6" s="127">
        <v>90.435989131074436</v>
      </c>
      <c r="R6" s="127">
        <v>87.038078201555123</v>
      </c>
      <c r="S6" s="127">
        <v>84.369510125257108</v>
      </c>
      <c r="T6" s="127">
        <v>86.807381316404928</v>
      </c>
      <c r="U6" s="127">
        <v>85.941372172286847</v>
      </c>
      <c r="V6" s="127">
        <v>87.917187617573433</v>
      </c>
      <c r="W6" s="127">
        <v>87.047456711501241</v>
      </c>
      <c r="X6" s="127">
        <v>84.224105122238726</v>
      </c>
      <c r="Y6" s="127">
        <v>83.661493886692256</v>
      </c>
      <c r="Z6" s="127">
        <v>85.453145914671609</v>
      </c>
      <c r="AA6" s="127">
        <v>82.633087453494696</v>
      </c>
      <c r="AB6" s="127">
        <v>82.43761318187552</v>
      </c>
      <c r="AC6" s="127">
        <v>82.859318444856072</v>
      </c>
      <c r="AD6" s="127">
        <v>84.241728153874433</v>
      </c>
      <c r="AE6" s="127">
        <v>83.17301641925809</v>
      </c>
      <c r="AF6" s="127">
        <v>84.037614692946661</v>
      </c>
      <c r="AG6" s="127">
        <v>82.325790419829019</v>
      </c>
      <c r="AH6" s="127">
        <v>77.89904614213404</v>
      </c>
      <c r="AI6" s="127">
        <v>81.06420748790822</v>
      </c>
      <c r="AJ6" s="127">
        <v>79.721997543334012</v>
      </c>
      <c r="AK6" s="127">
        <v>81.815294299576252</v>
      </c>
      <c r="AL6" s="127">
        <v>84.77134258550295</v>
      </c>
      <c r="AM6" s="127">
        <v>85.22514883289027</v>
      </c>
      <c r="AN6" s="127">
        <v>82.840993010741542</v>
      </c>
      <c r="AO6" s="127">
        <v>84.811385238996365</v>
      </c>
      <c r="AP6" s="127">
        <v>87.577199886306516</v>
      </c>
      <c r="AQ6" s="127">
        <v>82.606470401255166</v>
      </c>
      <c r="AR6" s="127">
        <v>81.399108296164371</v>
      </c>
      <c r="AS6" s="127">
        <v>83.654271705079822</v>
      </c>
      <c r="AT6" s="127">
        <v>84.312355198127747</v>
      </c>
      <c r="AU6" s="127">
        <v>84.752922859375502</v>
      </c>
      <c r="AV6" s="125">
        <v>83.355667649783555</v>
      </c>
      <c r="AW6" s="125">
        <v>81.484922853490474</v>
      </c>
      <c r="AX6" s="125">
        <v>80.795764240113527</v>
      </c>
      <c r="AY6" s="125">
        <v>68.953950549984228</v>
      </c>
      <c r="AZ6" s="125">
        <v>69.132443726935051</v>
      </c>
      <c r="BA6" s="125">
        <v>70.60253283028473</v>
      </c>
      <c r="BB6" s="129">
        <v>70.923609729753466</v>
      </c>
      <c r="BC6" s="129">
        <v>67.00886480926836</v>
      </c>
      <c r="BD6" s="129">
        <v>66.391093696677174</v>
      </c>
      <c r="BE6" s="129">
        <v>62.350975768829599</v>
      </c>
      <c r="BF6" s="129">
        <v>74.811451791084068</v>
      </c>
      <c r="BG6" s="129">
        <v>71.376553465834846</v>
      </c>
      <c r="BH6" s="129">
        <v>77.22437301778389</v>
      </c>
    </row>
    <row r="7" spans="1:60" x14ac:dyDescent="0.35">
      <c r="A7" s="130" t="s">
        <v>242</v>
      </c>
      <c r="B7" s="127">
        <v>100</v>
      </c>
      <c r="C7" s="127">
        <v>101.29045841176602</v>
      </c>
      <c r="D7" s="127">
        <v>101.35248623208383</v>
      </c>
      <c r="E7" s="127">
        <v>102.79954680739314</v>
      </c>
      <c r="F7" s="127">
        <v>102.08981354763935</v>
      </c>
      <c r="G7" s="127">
        <v>99.989936415360958</v>
      </c>
      <c r="H7" s="127">
        <v>97.062774634476995</v>
      </c>
      <c r="I7" s="127">
        <v>98.055786597880527</v>
      </c>
      <c r="J7" s="127">
        <v>96.953685508968192</v>
      </c>
      <c r="K7" s="127">
        <v>97.370001165657712</v>
      </c>
      <c r="L7" s="127">
        <v>95.997939798541495</v>
      </c>
      <c r="M7" s="127">
        <v>97.429314561209921</v>
      </c>
      <c r="N7" s="127">
        <v>97.333815860156122</v>
      </c>
      <c r="O7" s="127">
        <v>98.078216981383235</v>
      </c>
      <c r="P7" s="127">
        <v>99.639476202806577</v>
      </c>
      <c r="Q7" s="127">
        <v>100.81612132438585</v>
      </c>
      <c r="R7" s="127">
        <v>100.9735199927176</v>
      </c>
      <c r="S7" s="127">
        <v>101.80329218931115</v>
      </c>
      <c r="T7" s="127">
        <v>103.26461176692013</v>
      </c>
      <c r="U7" s="127">
        <v>103.10657335297077</v>
      </c>
      <c r="V7" s="127">
        <v>103.04823632702815</v>
      </c>
      <c r="W7" s="127">
        <v>104.27751224370314</v>
      </c>
      <c r="X7" s="127">
        <v>107.55432398604306</v>
      </c>
      <c r="Y7" s="127">
        <v>108.7938547693162</v>
      </c>
      <c r="Z7" s="127">
        <v>107.49753074048454</v>
      </c>
      <c r="AA7" s="127">
        <v>108.30061470991473</v>
      </c>
      <c r="AB7" s="127">
        <v>108.51521509221004</v>
      </c>
      <c r="AC7" s="127">
        <v>110.09019488257019</v>
      </c>
      <c r="AD7" s="127">
        <v>110.98763023895444</v>
      </c>
      <c r="AE7" s="127">
        <v>112.77360212222796</v>
      </c>
      <c r="AF7" s="127">
        <v>114.0163146529942</v>
      </c>
      <c r="AG7" s="127">
        <v>115.84791208937834</v>
      </c>
      <c r="AH7" s="127">
        <v>113.81899635296018</v>
      </c>
      <c r="AI7" s="127">
        <v>112.22979438293666</v>
      </c>
      <c r="AJ7" s="127">
        <v>114.79408497046846</v>
      </c>
      <c r="AK7" s="127">
        <v>116.34539525200569</v>
      </c>
      <c r="AL7" s="127">
        <v>117.00436297854178</v>
      </c>
      <c r="AM7" s="127">
        <v>116.01361553174337</v>
      </c>
      <c r="AN7" s="127">
        <v>117.1680347357039</v>
      </c>
      <c r="AO7" s="127">
        <v>116.66306410295245</v>
      </c>
      <c r="AP7" s="127">
        <v>117.86457330252131</v>
      </c>
      <c r="AQ7" s="127">
        <v>117.98810159677228</v>
      </c>
      <c r="AR7" s="127">
        <v>118.94345722391586</v>
      </c>
      <c r="AS7" s="127">
        <v>119.76292947575151</v>
      </c>
      <c r="AT7" s="127">
        <v>117.72538538707438</v>
      </c>
      <c r="AU7" s="127">
        <v>117.82247705533555</v>
      </c>
      <c r="AV7" s="127">
        <v>118.56724133985051</v>
      </c>
      <c r="AW7" s="127">
        <v>119.25484243171496</v>
      </c>
      <c r="AX7" s="127">
        <v>119.06693000797375</v>
      </c>
      <c r="AY7" s="127">
        <v>102.96882345922246</v>
      </c>
      <c r="AZ7" s="127">
        <v>107.34060786972086</v>
      </c>
      <c r="BA7" s="127">
        <v>109.78773655447557</v>
      </c>
      <c r="BB7" s="103">
        <v>109.50397149841442</v>
      </c>
      <c r="BC7" s="103">
        <v>109.73825648740774</v>
      </c>
      <c r="BD7" s="103">
        <v>104.49318192738654</v>
      </c>
      <c r="BE7" s="103">
        <v>107.31172469500314</v>
      </c>
      <c r="BF7" s="103">
        <v>108.17965570187499</v>
      </c>
      <c r="BG7" s="103">
        <v>114.02224257220253</v>
      </c>
      <c r="BH7" s="103">
        <v>114.67191105807724</v>
      </c>
    </row>
    <row r="8" spans="1:60" x14ac:dyDescent="0.35">
      <c r="A8" s="127"/>
      <c r="B8" s="128"/>
      <c r="C8" s="128"/>
      <c r="D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7"/>
      <c r="AK8" s="127"/>
      <c r="AL8" s="127"/>
      <c r="AM8" s="127"/>
      <c r="AX8" s="131"/>
      <c r="AY8" s="131"/>
      <c r="AZ8" s="131"/>
      <c r="BA8" s="131"/>
    </row>
    <row r="9" spans="1:60" s="66" customFormat="1" x14ac:dyDescent="0.35">
      <c r="A9" s="132" t="s">
        <v>243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3"/>
      <c r="AW9" s="119"/>
      <c r="AX9" s="119"/>
      <c r="BB9" s="126"/>
      <c r="BC9" s="12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="70" zoomScaleNormal="70" workbookViewId="0">
      <pane xSplit="1" ySplit="3" topLeftCell="B19" activePane="bottomRight" state="frozen"/>
      <selection activeCell="B49" sqref="B49"/>
      <selection pane="topRight" activeCell="B49" sqref="B49"/>
      <selection pane="bottomLeft" activeCell="B49" sqref="B49"/>
      <selection pane="bottomRight" activeCell="J31" sqref="J31"/>
    </sheetView>
  </sheetViews>
  <sheetFormatPr defaultColWidth="9.08984375" defaultRowHeight="14.5" x14ac:dyDescent="0.35"/>
  <cols>
    <col min="2" max="2" width="11.1796875" style="127" bestFit="1" customWidth="1"/>
    <col min="3" max="3" width="10.81640625" style="127" customWidth="1"/>
    <col min="4" max="4" width="10.81640625" style="5" customWidth="1"/>
  </cols>
  <sheetData>
    <row r="1" spans="1:6" ht="26" x14ac:dyDescent="0.6">
      <c r="A1" s="1" t="s">
        <v>244</v>
      </c>
    </row>
    <row r="2" spans="1:6" x14ac:dyDescent="0.35">
      <c r="E2" s="128"/>
      <c r="F2" s="127"/>
    </row>
    <row r="3" spans="1:6" x14ac:dyDescent="0.35">
      <c r="B3" s="127" t="s">
        <v>245</v>
      </c>
      <c r="E3" s="128"/>
      <c r="F3" s="130"/>
    </row>
    <row r="4" spans="1:6" x14ac:dyDescent="0.35">
      <c r="A4">
        <v>2010</v>
      </c>
      <c r="B4" s="127">
        <v>491000</v>
      </c>
      <c r="E4" s="128"/>
      <c r="F4" s="127"/>
    </row>
    <row r="5" spans="1:6" x14ac:dyDescent="0.35">
      <c r="B5" s="127">
        <v>497000</v>
      </c>
      <c r="C5" s="127">
        <f t="shared" ref="C5:C51" si="0">B5-B4</f>
        <v>6000</v>
      </c>
      <c r="D5" s="5">
        <f t="shared" ref="D5:D53" si="1">C5/B4</f>
        <v>1.2219959266802444E-2</v>
      </c>
      <c r="E5" s="128"/>
      <c r="F5" s="127"/>
    </row>
    <row r="6" spans="1:6" x14ac:dyDescent="0.35">
      <c r="B6" s="127">
        <v>505000</v>
      </c>
      <c r="C6" s="127">
        <f t="shared" si="0"/>
        <v>8000</v>
      </c>
      <c r="D6" s="5">
        <f t="shared" si="1"/>
        <v>1.6096579476861168E-2</v>
      </c>
      <c r="E6" s="128"/>
      <c r="F6" s="127"/>
    </row>
    <row r="7" spans="1:6" x14ac:dyDescent="0.35">
      <c r="B7" s="127">
        <v>504000</v>
      </c>
      <c r="C7" s="127">
        <f t="shared" si="0"/>
        <v>-1000</v>
      </c>
      <c r="D7" s="5">
        <f t="shared" si="1"/>
        <v>-1.9801980198019802E-3</v>
      </c>
      <c r="E7" s="128"/>
      <c r="F7" s="127"/>
    </row>
    <row r="8" spans="1:6" x14ac:dyDescent="0.35">
      <c r="A8">
        <v>2011</v>
      </c>
      <c r="B8" s="127">
        <v>511000</v>
      </c>
      <c r="C8" s="127">
        <f t="shared" si="0"/>
        <v>7000</v>
      </c>
      <c r="D8" s="5">
        <f t="shared" si="1"/>
        <v>1.3888888888888888E-2</v>
      </c>
      <c r="E8" s="128"/>
      <c r="F8" s="127"/>
    </row>
    <row r="9" spans="1:6" x14ac:dyDescent="0.35">
      <c r="B9" s="127">
        <v>517000</v>
      </c>
      <c r="C9" s="127">
        <f t="shared" si="0"/>
        <v>6000</v>
      </c>
      <c r="D9" s="5">
        <f t="shared" si="1"/>
        <v>1.1741682974559686E-2</v>
      </c>
      <c r="E9" s="128"/>
      <c r="F9" s="127"/>
    </row>
    <row r="10" spans="1:6" x14ac:dyDescent="0.35">
      <c r="B10" s="127">
        <v>519000</v>
      </c>
      <c r="C10" s="127">
        <f t="shared" si="0"/>
        <v>2000</v>
      </c>
      <c r="D10" s="5">
        <f t="shared" si="1"/>
        <v>3.8684719535783366E-3</v>
      </c>
      <c r="E10" s="128"/>
      <c r="F10" s="127"/>
    </row>
    <row r="11" spans="1:6" x14ac:dyDescent="0.35">
      <c r="B11" s="127">
        <v>518000</v>
      </c>
      <c r="C11" s="127">
        <f t="shared" si="0"/>
        <v>-1000</v>
      </c>
      <c r="D11" s="5">
        <f t="shared" si="1"/>
        <v>-1.9267822736030828E-3</v>
      </c>
      <c r="E11" s="128"/>
      <c r="F11" s="127"/>
    </row>
    <row r="12" spans="1:6" x14ac:dyDescent="0.35">
      <c r="A12">
        <v>2012</v>
      </c>
      <c r="B12" s="127">
        <v>523000</v>
      </c>
      <c r="C12" s="127">
        <f t="shared" si="0"/>
        <v>5000</v>
      </c>
      <c r="D12" s="5">
        <f t="shared" si="1"/>
        <v>9.6525096525096523E-3</v>
      </c>
      <c r="E12" s="128"/>
      <c r="F12" s="127"/>
    </row>
    <row r="13" spans="1:6" x14ac:dyDescent="0.35">
      <c r="B13" s="127">
        <v>534000</v>
      </c>
      <c r="C13" s="127">
        <f t="shared" si="0"/>
        <v>11000</v>
      </c>
      <c r="D13" s="5">
        <f t="shared" si="1"/>
        <v>2.1032504780114723E-2</v>
      </c>
      <c r="E13" s="128"/>
      <c r="F13" s="127"/>
    </row>
    <row r="14" spans="1:6" x14ac:dyDescent="0.35">
      <c r="B14" s="127">
        <v>518000</v>
      </c>
      <c r="C14" s="127">
        <f t="shared" si="0"/>
        <v>-16000</v>
      </c>
      <c r="D14" s="5">
        <f t="shared" si="1"/>
        <v>-2.9962546816479401E-2</v>
      </c>
      <c r="E14" s="128"/>
      <c r="F14" s="127"/>
    </row>
    <row r="15" spans="1:6" x14ac:dyDescent="0.35">
      <c r="B15" s="127">
        <v>515000</v>
      </c>
      <c r="C15" s="127">
        <f t="shared" si="0"/>
        <v>-3000</v>
      </c>
      <c r="D15" s="5">
        <f t="shared" si="1"/>
        <v>-5.7915057915057912E-3</v>
      </c>
      <c r="E15" s="128"/>
      <c r="F15" s="127"/>
    </row>
    <row r="16" spans="1:6" x14ac:dyDescent="0.35">
      <c r="A16">
        <v>2013</v>
      </c>
      <c r="B16" s="127">
        <v>515000</v>
      </c>
      <c r="C16" s="127">
        <f t="shared" si="0"/>
        <v>0</v>
      </c>
      <c r="D16" s="5">
        <f t="shared" si="1"/>
        <v>0</v>
      </c>
      <c r="E16" s="128"/>
      <c r="F16" s="127"/>
    </row>
    <row r="17" spans="1:13" x14ac:dyDescent="0.35">
      <c r="B17" s="127">
        <v>511000</v>
      </c>
      <c r="C17" s="127">
        <f t="shared" si="0"/>
        <v>-4000</v>
      </c>
      <c r="D17" s="5">
        <f t="shared" si="1"/>
        <v>-7.7669902912621356E-3</v>
      </c>
      <c r="E17" s="128"/>
      <c r="F17" s="127"/>
    </row>
    <row r="18" spans="1:13" x14ac:dyDescent="0.35">
      <c r="B18" s="127">
        <v>507000</v>
      </c>
      <c r="C18" s="127">
        <f t="shared" si="0"/>
        <v>-4000</v>
      </c>
      <c r="D18" s="5">
        <f t="shared" si="1"/>
        <v>-7.8277886497064575E-3</v>
      </c>
      <c r="E18" s="134"/>
      <c r="F18" s="127"/>
    </row>
    <row r="19" spans="1:13" x14ac:dyDescent="0.35">
      <c r="B19" s="127">
        <v>499000</v>
      </c>
      <c r="C19" s="127">
        <f t="shared" si="0"/>
        <v>-8000</v>
      </c>
      <c r="D19" s="5">
        <f t="shared" si="1"/>
        <v>-1.5779092702169626E-2</v>
      </c>
      <c r="E19" s="134"/>
      <c r="F19" s="127"/>
    </row>
    <row r="20" spans="1:13" x14ac:dyDescent="0.35">
      <c r="A20">
        <v>2014</v>
      </c>
      <c r="B20" s="127">
        <v>491000</v>
      </c>
      <c r="C20" s="127">
        <f t="shared" si="0"/>
        <v>-8000</v>
      </c>
      <c r="D20" s="5">
        <f t="shared" si="1"/>
        <v>-1.6032064128256512E-2</v>
      </c>
      <c r="E20" s="128"/>
      <c r="F20" s="127"/>
    </row>
    <row r="21" spans="1:13" x14ac:dyDescent="0.35">
      <c r="B21" s="127">
        <v>491000</v>
      </c>
      <c r="C21" s="127">
        <f t="shared" si="0"/>
        <v>0</v>
      </c>
      <c r="D21" s="5">
        <f t="shared" si="1"/>
        <v>0</v>
      </c>
      <c r="E21" s="134"/>
      <c r="F21" s="127"/>
    </row>
    <row r="22" spans="1:13" x14ac:dyDescent="0.35">
      <c r="B22" s="127">
        <v>498000</v>
      </c>
      <c r="C22" s="127">
        <f t="shared" si="0"/>
        <v>7000</v>
      </c>
      <c r="D22" s="5">
        <f t="shared" si="1"/>
        <v>1.4256619144602852E-2</v>
      </c>
      <c r="E22" s="134"/>
      <c r="F22" s="127"/>
    </row>
    <row r="23" spans="1:13" x14ac:dyDescent="0.35">
      <c r="B23" s="127">
        <v>491000</v>
      </c>
      <c r="C23" s="127">
        <f t="shared" si="0"/>
        <v>-7000</v>
      </c>
      <c r="D23" s="5">
        <f t="shared" si="1"/>
        <v>-1.4056224899598393E-2</v>
      </c>
      <c r="E23" s="134"/>
      <c r="F23" s="127"/>
    </row>
    <row r="24" spans="1:13" x14ac:dyDescent="0.35">
      <c r="A24">
        <v>2015</v>
      </c>
      <c r="B24" s="127">
        <v>490000</v>
      </c>
      <c r="C24" s="127">
        <f t="shared" si="0"/>
        <v>-1000</v>
      </c>
      <c r="D24" s="5">
        <f t="shared" si="1"/>
        <v>-2.0366598778004071E-3</v>
      </c>
      <c r="E24" s="128"/>
      <c r="F24" s="127"/>
      <c r="G24" s="127"/>
    </row>
    <row r="25" spans="1:13" x14ac:dyDescent="0.35">
      <c r="B25" s="127">
        <v>489000</v>
      </c>
      <c r="C25" s="127">
        <f t="shared" si="0"/>
        <v>-1000</v>
      </c>
      <c r="D25" s="5">
        <f t="shared" si="1"/>
        <v>-2.0408163265306124E-3</v>
      </c>
      <c r="E25" s="134"/>
      <c r="F25" s="127"/>
      <c r="G25" s="127"/>
    </row>
    <row r="26" spans="1:13" x14ac:dyDescent="0.35">
      <c r="B26" s="127">
        <v>476000</v>
      </c>
      <c r="C26" s="127">
        <f t="shared" si="0"/>
        <v>-13000</v>
      </c>
      <c r="D26" s="5">
        <f t="shared" si="1"/>
        <v>-2.6584867075664622E-2</v>
      </c>
      <c r="E26" s="134"/>
      <c r="F26" s="127"/>
      <c r="G26" s="127"/>
    </row>
    <row r="27" spans="1:13" x14ac:dyDescent="0.35">
      <c r="B27" s="127">
        <v>459000</v>
      </c>
      <c r="C27" s="127">
        <f t="shared" si="0"/>
        <v>-17000</v>
      </c>
      <c r="D27" s="5">
        <f t="shared" si="1"/>
        <v>-3.5714285714285712E-2</v>
      </c>
      <c r="E27" s="134"/>
      <c r="F27" s="127"/>
      <c r="G27" s="127"/>
      <c r="M27" s="108"/>
    </row>
    <row r="28" spans="1:13" x14ac:dyDescent="0.35">
      <c r="A28">
        <v>2016</v>
      </c>
      <c r="B28" s="103">
        <v>458000</v>
      </c>
      <c r="C28" s="127">
        <f t="shared" si="0"/>
        <v>-1000</v>
      </c>
      <c r="D28" s="5">
        <f t="shared" si="1"/>
        <v>-2.1786492374727671E-3</v>
      </c>
      <c r="E28" s="128"/>
      <c r="F28" s="127"/>
      <c r="G28" s="127"/>
    </row>
    <row r="29" spans="1:13" x14ac:dyDescent="0.35">
      <c r="B29" s="103">
        <v>458000</v>
      </c>
      <c r="C29" s="127">
        <f t="shared" si="0"/>
        <v>0</v>
      </c>
      <c r="D29" s="5">
        <f t="shared" si="1"/>
        <v>0</v>
      </c>
      <c r="G29" s="127"/>
    </row>
    <row r="30" spans="1:13" x14ac:dyDescent="0.35">
      <c r="B30" s="103">
        <v>458000</v>
      </c>
      <c r="C30" s="127">
        <f t="shared" si="0"/>
        <v>0</v>
      </c>
      <c r="D30" s="5">
        <f t="shared" si="1"/>
        <v>0</v>
      </c>
      <c r="G30" s="127"/>
    </row>
    <row r="31" spans="1:13" x14ac:dyDescent="0.35">
      <c r="B31" s="103">
        <v>456000</v>
      </c>
      <c r="C31" s="127">
        <f t="shared" si="0"/>
        <v>-2000</v>
      </c>
      <c r="D31" s="5">
        <f t="shared" si="1"/>
        <v>-4.3668122270742356E-3</v>
      </c>
      <c r="G31" s="127"/>
    </row>
    <row r="32" spans="1:13" x14ac:dyDescent="0.35">
      <c r="A32">
        <v>2017</v>
      </c>
      <c r="B32" s="127">
        <v>464000</v>
      </c>
      <c r="C32" s="127">
        <f t="shared" si="0"/>
        <v>8000</v>
      </c>
      <c r="D32" s="5">
        <f t="shared" si="1"/>
        <v>1.7543859649122806E-2</v>
      </c>
    </row>
    <row r="33" spans="1:13" x14ac:dyDescent="0.35">
      <c r="B33" s="127">
        <v>471000</v>
      </c>
      <c r="C33" s="127">
        <f t="shared" si="0"/>
        <v>7000</v>
      </c>
      <c r="D33" s="5">
        <f t="shared" si="1"/>
        <v>1.5086206896551725E-2</v>
      </c>
      <c r="E33" s="108"/>
      <c r="F33" s="108"/>
      <c r="G33" s="108"/>
      <c r="H33" s="108"/>
      <c r="I33" s="108"/>
      <c r="J33" s="108"/>
    </row>
    <row r="34" spans="1:13" x14ac:dyDescent="0.35">
      <c r="B34" s="127">
        <v>460000</v>
      </c>
      <c r="C34" s="127">
        <f t="shared" si="0"/>
        <v>-11000</v>
      </c>
      <c r="D34" s="5">
        <f t="shared" si="1"/>
        <v>-2.3354564755838639E-2</v>
      </c>
    </row>
    <row r="35" spans="1:13" x14ac:dyDescent="0.35">
      <c r="B35" s="127">
        <v>457000</v>
      </c>
      <c r="C35" s="127">
        <f t="shared" si="0"/>
        <v>-3000</v>
      </c>
      <c r="D35" s="5">
        <f t="shared" si="1"/>
        <v>-6.5217391304347823E-3</v>
      </c>
    </row>
    <row r="36" spans="1:13" x14ac:dyDescent="0.35">
      <c r="A36">
        <v>2018</v>
      </c>
      <c r="B36" s="127">
        <v>454000</v>
      </c>
      <c r="C36" s="127">
        <f t="shared" si="0"/>
        <v>-3000</v>
      </c>
      <c r="D36" s="5">
        <f t="shared" si="1"/>
        <v>-6.5645514223194746E-3</v>
      </c>
    </row>
    <row r="37" spans="1:13" x14ac:dyDescent="0.35">
      <c r="B37" s="127">
        <v>459000</v>
      </c>
      <c r="C37" s="127">
        <f t="shared" si="0"/>
        <v>5000</v>
      </c>
      <c r="D37" s="5">
        <f t="shared" si="1"/>
        <v>1.1013215859030838E-2</v>
      </c>
    </row>
    <row r="38" spans="1:13" x14ac:dyDescent="0.35">
      <c r="B38" s="127">
        <v>456000</v>
      </c>
      <c r="C38" s="127">
        <f t="shared" si="0"/>
        <v>-3000</v>
      </c>
      <c r="D38" s="5">
        <f t="shared" si="1"/>
        <v>-6.5359477124183009E-3</v>
      </c>
    </row>
    <row r="39" spans="1:13" x14ac:dyDescent="0.35">
      <c r="B39" s="127">
        <v>453000</v>
      </c>
      <c r="C39" s="127">
        <f t="shared" si="0"/>
        <v>-3000</v>
      </c>
      <c r="D39" s="5">
        <f t="shared" si="1"/>
        <v>-6.5789473684210523E-3</v>
      </c>
    </row>
    <row r="40" spans="1:13" x14ac:dyDescent="0.35">
      <c r="A40">
        <v>2019</v>
      </c>
      <c r="B40" s="127">
        <v>455000</v>
      </c>
      <c r="C40" s="127">
        <f t="shared" si="0"/>
        <v>2000</v>
      </c>
      <c r="D40" s="5">
        <f t="shared" si="1"/>
        <v>4.4150110375275938E-3</v>
      </c>
    </row>
    <row r="41" spans="1:13" s="66" customFormat="1" x14ac:dyDescent="0.35">
      <c r="A41"/>
      <c r="B41" s="127">
        <v>462000</v>
      </c>
      <c r="C41" s="127">
        <f t="shared" si="0"/>
        <v>7000</v>
      </c>
      <c r="D41" s="5">
        <f t="shared" si="1"/>
        <v>1.5384615384615385E-2</v>
      </c>
      <c r="M41" s="135"/>
    </row>
    <row r="42" spans="1:13" x14ac:dyDescent="0.35">
      <c r="B42" s="127">
        <v>463000</v>
      </c>
      <c r="C42" s="127">
        <f t="shared" si="0"/>
        <v>1000</v>
      </c>
      <c r="D42" s="5">
        <f t="shared" si="1"/>
        <v>2.1645021645021645E-3</v>
      </c>
      <c r="M42" s="108"/>
    </row>
    <row r="43" spans="1:13" x14ac:dyDescent="0.35">
      <c r="B43" s="127">
        <v>452000</v>
      </c>
      <c r="C43" s="127">
        <f t="shared" si="0"/>
        <v>-11000</v>
      </c>
      <c r="D43" s="5">
        <f t="shared" si="1"/>
        <v>-2.3758099352051837E-2</v>
      </c>
    </row>
    <row r="44" spans="1:13" x14ac:dyDescent="0.35">
      <c r="A44">
        <v>2020</v>
      </c>
      <c r="B44" s="127">
        <v>456000</v>
      </c>
      <c r="C44" s="127">
        <f t="shared" si="0"/>
        <v>4000</v>
      </c>
      <c r="D44" s="5">
        <f t="shared" si="1"/>
        <v>8.8495575221238937E-3</v>
      </c>
    </row>
    <row r="45" spans="1:13" x14ac:dyDescent="0.35">
      <c r="B45" s="127">
        <v>452000</v>
      </c>
      <c r="C45" s="127">
        <f t="shared" si="0"/>
        <v>-4000</v>
      </c>
      <c r="D45" s="5">
        <f t="shared" si="1"/>
        <v>-8.771929824561403E-3</v>
      </c>
    </row>
    <row r="46" spans="1:13" x14ac:dyDescent="0.35">
      <c r="B46" s="127">
        <v>453000</v>
      </c>
      <c r="C46" s="127">
        <f t="shared" si="0"/>
        <v>1000</v>
      </c>
      <c r="D46" s="5">
        <f t="shared" si="1"/>
        <v>2.2123893805309734E-3</v>
      </c>
      <c r="E46" s="127" t="s">
        <v>246</v>
      </c>
    </row>
    <row r="47" spans="1:13" x14ac:dyDescent="0.35">
      <c r="B47" s="127">
        <v>452000</v>
      </c>
      <c r="C47" s="127">
        <f t="shared" si="0"/>
        <v>-1000</v>
      </c>
      <c r="D47" s="5">
        <f t="shared" si="1"/>
        <v>-2.2075055187637969E-3</v>
      </c>
      <c r="M47" s="108"/>
    </row>
    <row r="48" spans="1:13" x14ac:dyDescent="0.35">
      <c r="A48" s="66">
        <v>2021</v>
      </c>
      <c r="B48" s="127">
        <v>459000</v>
      </c>
      <c r="C48" s="127">
        <f t="shared" si="0"/>
        <v>7000</v>
      </c>
      <c r="D48" s="5">
        <f t="shared" si="1"/>
        <v>1.5486725663716814E-2</v>
      </c>
      <c r="M48" s="108"/>
    </row>
    <row r="49" spans="1:13" x14ac:dyDescent="0.35">
      <c r="B49" s="108">
        <v>457000</v>
      </c>
      <c r="C49" s="127">
        <f t="shared" si="0"/>
        <v>-2000</v>
      </c>
      <c r="D49" s="5">
        <f t="shared" si="1"/>
        <v>-4.3572984749455342E-3</v>
      </c>
    </row>
    <row r="50" spans="1:13" x14ac:dyDescent="0.35">
      <c r="B50" s="108">
        <v>465000</v>
      </c>
      <c r="C50" s="127">
        <f t="shared" si="0"/>
        <v>8000</v>
      </c>
      <c r="D50" s="5">
        <f t="shared" si="1"/>
        <v>1.7505470459518599E-2</v>
      </c>
    </row>
    <row r="51" spans="1:13" x14ac:dyDescent="0.35">
      <c r="B51" s="108">
        <v>458000</v>
      </c>
      <c r="C51" s="127">
        <f t="shared" si="0"/>
        <v>-7000</v>
      </c>
      <c r="D51" s="5">
        <f t="shared" si="1"/>
        <v>-1.5053763440860216E-2</v>
      </c>
      <c r="E51" s="127" t="s">
        <v>246</v>
      </c>
    </row>
    <row r="52" spans="1:13" x14ac:dyDescent="0.35">
      <c r="A52">
        <v>2022</v>
      </c>
      <c r="B52" s="127">
        <v>458000</v>
      </c>
      <c r="C52" s="127">
        <f>B52-B51</f>
        <v>0</v>
      </c>
      <c r="D52" s="5">
        <f t="shared" si="1"/>
        <v>0</v>
      </c>
      <c r="E52" s="127" t="s">
        <v>246</v>
      </c>
    </row>
    <row r="53" spans="1:13" x14ac:dyDescent="0.35">
      <c r="B53" s="127">
        <v>462000</v>
      </c>
      <c r="C53" s="127">
        <f>B53-B52</f>
        <v>4000</v>
      </c>
      <c r="D53" s="5">
        <f t="shared" si="1"/>
        <v>8.7336244541484712E-3</v>
      </c>
    </row>
    <row r="54" spans="1:13" x14ac:dyDescent="0.35">
      <c r="M54" s="108"/>
    </row>
    <row r="55" spans="1:13" x14ac:dyDescent="0.35">
      <c r="M55" s="108"/>
    </row>
    <row r="60" spans="1:13" x14ac:dyDescent="0.35">
      <c r="M60" s="108"/>
    </row>
    <row r="63" spans="1:13" x14ac:dyDescent="0.35">
      <c r="M63" s="108"/>
    </row>
    <row r="66" spans="13:13" x14ac:dyDescent="0.35">
      <c r="M66" s="108"/>
    </row>
    <row r="69" spans="13:13" x14ac:dyDescent="0.35">
      <c r="M69" s="108"/>
    </row>
    <row r="72" spans="13:13" x14ac:dyDescent="0.35">
      <c r="M72" s="108"/>
    </row>
    <row r="73" spans="13:13" x14ac:dyDescent="0.35">
      <c r="M73" s="108"/>
    </row>
    <row r="75" spans="13:13" x14ac:dyDescent="0.35">
      <c r="M75" s="108"/>
    </row>
    <row r="79" spans="13:13" x14ac:dyDescent="0.35">
      <c r="M79" s="10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7"/>
  <sheetViews>
    <sheetView zoomScale="40" zoomScaleNormal="40" zoomScalePageLayoutView="3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88" sqref="K88"/>
    </sheetView>
  </sheetViews>
  <sheetFormatPr defaultColWidth="8.90625" defaultRowHeight="14.5" x14ac:dyDescent="0.35"/>
  <cols>
    <col min="4" max="5" width="11" bestFit="1" customWidth="1"/>
    <col min="6" max="6" width="9.90625" bestFit="1" customWidth="1"/>
  </cols>
  <sheetData>
    <row r="1" spans="1:22" ht="26" x14ac:dyDescent="0.6">
      <c r="A1" s="1" t="s">
        <v>247</v>
      </c>
      <c r="B1" s="136"/>
      <c r="C1" s="137"/>
      <c r="D1" s="137"/>
      <c r="E1" s="137"/>
      <c r="F1" s="137"/>
      <c r="G1" s="137"/>
      <c r="H1" s="137"/>
      <c r="I1" s="138"/>
      <c r="J1" s="136"/>
      <c r="K1" s="137"/>
      <c r="L1" s="137"/>
      <c r="M1" s="137"/>
      <c r="N1" s="137"/>
      <c r="O1" s="138"/>
      <c r="P1" s="136"/>
      <c r="Q1" s="137"/>
      <c r="R1" s="137"/>
      <c r="S1" s="137"/>
      <c r="T1" s="137"/>
      <c r="U1" s="137"/>
      <c r="V1" s="137"/>
    </row>
    <row r="2" spans="1:22" x14ac:dyDescent="0.35">
      <c r="A2" s="138"/>
      <c r="B2" s="136"/>
      <c r="C2" s="137" t="s">
        <v>248</v>
      </c>
      <c r="D2" s="137"/>
      <c r="E2" s="137"/>
      <c r="F2" s="137"/>
      <c r="G2" s="137"/>
      <c r="H2" s="137"/>
      <c r="I2" s="138"/>
      <c r="J2" s="136"/>
      <c r="K2" s="137" t="s">
        <v>249</v>
      </c>
      <c r="L2" s="137"/>
      <c r="M2" s="137"/>
      <c r="N2" s="137"/>
      <c r="O2" s="138"/>
      <c r="P2" s="136"/>
      <c r="Q2" s="137" t="s">
        <v>250</v>
      </c>
      <c r="R2" s="137"/>
      <c r="S2" s="137"/>
      <c r="T2" s="137"/>
      <c r="U2" s="137"/>
      <c r="V2" s="137"/>
    </row>
    <row r="3" spans="1:22" x14ac:dyDescent="0.35">
      <c r="A3" s="137"/>
      <c r="B3" s="136"/>
      <c r="C3" s="136" t="s">
        <v>56</v>
      </c>
      <c r="D3" s="136" t="s">
        <v>251</v>
      </c>
      <c r="E3" s="136" t="s">
        <v>3</v>
      </c>
      <c r="F3" s="136" t="s">
        <v>252</v>
      </c>
      <c r="G3" s="136"/>
      <c r="H3" s="137"/>
      <c r="I3" s="137"/>
      <c r="J3" s="136"/>
      <c r="K3" s="137" t="s">
        <v>56</v>
      </c>
      <c r="L3" s="137" t="s">
        <v>251</v>
      </c>
      <c r="M3" s="137" t="s">
        <v>253</v>
      </c>
      <c r="N3" s="137"/>
      <c r="O3" s="137"/>
      <c r="P3" s="136"/>
      <c r="Q3" s="137" t="s">
        <v>56</v>
      </c>
      <c r="R3" s="137" t="s">
        <v>251</v>
      </c>
      <c r="S3" s="137" t="s">
        <v>253</v>
      </c>
      <c r="T3" s="137"/>
      <c r="U3" s="137"/>
      <c r="V3" s="137"/>
    </row>
    <row r="4" spans="1:22" x14ac:dyDescent="0.35">
      <c r="A4" s="137">
        <v>2010</v>
      </c>
      <c r="B4" s="136" t="s">
        <v>64</v>
      </c>
      <c r="C4" s="139">
        <v>128.52685</v>
      </c>
      <c r="D4" s="139">
        <v>136.98899</v>
      </c>
      <c r="E4" s="11">
        <v>0.54439780432676776</v>
      </c>
      <c r="F4" s="140">
        <v>7.4</v>
      </c>
      <c r="G4" s="136"/>
      <c r="H4" s="137"/>
      <c r="I4" s="137">
        <v>2010</v>
      </c>
      <c r="J4" s="136" t="s">
        <v>64</v>
      </c>
      <c r="K4" s="141">
        <f t="shared" ref="K4:K36" si="0">C4/E4</f>
        <v>236.08994925860026</v>
      </c>
      <c r="L4" s="141">
        <f t="shared" ref="L4:L36" si="1">D4/E4</f>
        <v>251.6339869691578</v>
      </c>
      <c r="M4" s="142">
        <f t="shared" ref="M4:M54" si="2">K4-L4</f>
        <v>-15.544037710557546</v>
      </c>
      <c r="N4" s="137"/>
      <c r="O4" s="137">
        <v>2010</v>
      </c>
      <c r="P4" s="136" t="s">
        <v>64</v>
      </c>
      <c r="Q4" s="136">
        <f>C4/F4</f>
        <v>17.368493243243243</v>
      </c>
      <c r="R4" s="136">
        <f>D4/F4</f>
        <v>18.512025675675677</v>
      </c>
      <c r="S4" s="143">
        <f>Q4-R4</f>
        <v>-1.1435324324324334</v>
      </c>
      <c r="T4" s="137"/>
      <c r="U4" s="137"/>
      <c r="V4" s="137"/>
    </row>
    <row r="5" spans="1:22" x14ac:dyDescent="0.35">
      <c r="A5" s="137"/>
      <c r="B5" s="136" t="s">
        <v>65</v>
      </c>
      <c r="C5" s="139">
        <v>146.90540000000001</v>
      </c>
      <c r="D5" s="139">
        <v>143.46820000000002</v>
      </c>
      <c r="E5" s="11">
        <v>0.54988698740716824</v>
      </c>
      <c r="F5" s="140">
        <v>7.6</v>
      </c>
      <c r="G5" s="136"/>
      <c r="H5" s="137"/>
      <c r="I5" s="137"/>
      <c r="J5" s="136" t="s">
        <v>65</v>
      </c>
      <c r="K5" s="141">
        <f t="shared" si="0"/>
        <v>267.15562172636527</v>
      </c>
      <c r="L5" s="141">
        <f t="shared" si="1"/>
        <v>260.90488279506758</v>
      </c>
      <c r="M5" s="142">
        <f t="shared" si="2"/>
        <v>6.2507389312976898</v>
      </c>
      <c r="N5" s="137"/>
      <c r="O5" s="137"/>
      <c r="P5" s="136" t="s">
        <v>65</v>
      </c>
      <c r="Q5" s="136">
        <f t="shared" ref="Q5:Q54" si="3">C5/F5</f>
        <v>19.329657894736844</v>
      </c>
      <c r="R5" s="136">
        <f t="shared" ref="R5:R54" si="4">D5/F5</f>
        <v>18.87739473684211</v>
      </c>
      <c r="S5" s="143">
        <f t="shared" ref="S5:S54" si="5">Q5-R5</f>
        <v>0.45226315789473404</v>
      </c>
      <c r="T5" s="137"/>
      <c r="U5" s="137"/>
      <c r="V5" s="137"/>
    </row>
    <row r="6" spans="1:22" x14ac:dyDescent="0.35">
      <c r="A6" s="137"/>
      <c r="B6" s="136" t="s">
        <v>62</v>
      </c>
      <c r="C6" s="139">
        <v>157.69399999999999</v>
      </c>
      <c r="D6" s="139">
        <v>156.72220000000002</v>
      </c>
      <c r="E6" s="11">
        <v>0.55440749112043908</v>
      </c>
      <c r="F6" s="140">
        <v>7.1</v>
      </c>
      <c r="G6" s="136"/>
      <c r="H6" s="137"/>
      <c r="I6" s="137"/>
      <c r="J6" s="136" t="s">
        <v>62</v>
      </c>
      <c r="K6" s="141">
        <f t="shared" si="0"/>
        <v>284.43699359347698</v>
      </c>
      <c r="L6" s="141">
        <f t="shared" si="1"/>
        <v>282.68413127548052</v>
      </c>
      <c r="M6" s="142">
        <f t="shared" si="2"/>
        <v>1.7528623179964598</v>
      </c>
      <c r="N6" s="137"/>
      <c r="O6" s="137"/>
      <c r="P6" s="136" t="s">
        <v>62</v>
      </c>
      <c r="Q6" s="136">
        <f t="shared" si="3"/>
        <v>22.210422535211269</v>
      </c>
      <c r="R6" s="136">
        <f t="shared" si="4"/>
        <v>22.073549295774651</v>
      </c>
      <c r="S6" s="143">
        <f t="shared" si="5"/>
        <v>0.13687323943661767</v>
      </c>
      <c r="T6" s="137"/>
      <c r="U6" s="137"/>
      <c r="V6" s="137"/>
    </row>
    <row r="7" spans="1:22" x14ac:dyDescent="0.35">
      <c r="A7" s="137"/>
      <c r="B7" s="136" t="s">
        <v>63</v>
      </c>
      <c r="C7" s="139">
        <v>163.9127</v>
      </c>
      <c r="D7" s="139">
        <v>148.39349999999999</v>
      </c>
      <c r="E7" s="11">
        <v>0.5569906360994511</v>
      </c>
      <c r="F7" s="140">
        <v>6.8</v>
      </c>
      <c r="G7" s="136"/>
      <c r="H7" s="137"/>
      <c r="I7" s="137"/>
      <c r="J7" s="136" t="s">
        <v>63</v>
      </c>
      <c r="K7" s="141">
        <f t="shared" si="0"/>
        <v>294.28268515942028</v>
      </c>
      <c r="L7" s="141">
        <f t="shared" si="1"/>
        <v>266.42009826086957</v>
      </c>
      <c r="M7" s="142">
        <f t="shared" si="2"/>
        <v>27.862586898550717</v>
      </c>
      <c r="N7" s="137"/>
      <c r="O7" s="137"/>
      <c r="P7" s="136" t="s">
        <v>63</v>
      </c>
      <c r="Q7" s="136">
        <f t="shared" si="3"/>
        <v>24.104808823529414</v>
      </c>
      <c r="R7" s="136">
        <f t="shared" si="4"/>
        <v>21.822573529411763</v>
      </c>
      <c r="S7" s="143">
        <f t="shared" si="5"/>
        <v>2.2822352941176511</v>
      </c>
      <c r="T7" s="137"/>
      <c r="U7" s="137"/>
      <c r="V7" s="137"/>
    </row>
    <row r="8" spans="1:22" x14ac:dyDescent="0.35">
      <c r="A8" s="137">
        <v>2011</v>
      </c>
      <c r="B8" s="136" t="s">
        <v>64</v>
      </c>
      <c r="C8" s="139">
        <v>157.23270000000002</v>
      </c>
      <c r="D8" s="139">
        <v>161.5386</v>
      </c>
      <c r="E8" s="11">
        <v>0.55048757470902809</v>
      </c>
      <c r="F8" s="140">
        <v>6.9</v>
      </c>
      <c r="G8" s="136"/>
      <c r="H8" s="137"/>
      <c r="I8" s="137">
        <v>2011</v>
      </c>
      <c r="J8" s="136" t="s">
        <v>64</v>
      </c>
      <c r="K8" s="141">
        <f t="shared" si="0"/>
        <v>285.62443045714286</v>
      </c>
      <c r="L8" s="141">
        <f t="shared" si="1"/>
        <v>293.44640537142851</v>
      </c>
      <c r="M8" s="142">
        <f t="shared" si="2"/>
        <v>-7.8219749142856472</v>
      </c>
      <c r="N8" s="137"/>
      <c r="O8" s="137">
        <v>2011</v>
      </c>
      <c r="P8" s="136" t="s">
        <v>64</v>
      </c>
      <c r="Q8" s="136">
        <f t="shared" si="3"/>
        <v>22.787347826086958</v>
      </c>
      <c r="R8" s="136">
        <f t="shared" si="4"/>
        <v>23.411391304347827</v>
      </c>
      <c r="S8" s="143">
        <f t="shared" si="5"/>
        <v>-0.62404347826086948</v>
      </c>
      <c r="T8" s="137"/>
      <c r="U8" s="137"/>
      <c r="V8" s="137"/>
    </row>
    <row r="9" spans="1:22" x14ac:dyDescent="0.35">
      <c r="A9" s="137"/>
      <c r="B9" s="136" t="s">
        <v>65</v>
      </c>
      <c r="C9" s="139">
        <v>168.53639999999999</v>
      </c>
      <c r="D9" s="139">
        <v>167.143</v>
      </c>
      <c r="E9" s="11">
        <v>0.56055363321799312</v>
      </c>
      <c r="F9" s="140">
        <v>6.8</v>
      </c>
      <c r="G9" s="136"/>
      <c r="H9" s="137"/>
      <c r="I9" s="137"/>
      <c r="J9" s="136" t="s">
        <v>65</v>
      </c>
      <c r="K9" s="141">
        <f t="shared" si="0"/>
        <v>300.66061481481478</v>
      </c>
      <c r="L9" s="141">
        <f t="shared" si="1"/>
        <v>298.17485802469133</v>
      </c>
      <c r="M9" s="142">
        <f t="shared" si="2"/>
        <v>2.4857567901234461</v>
      </c>
      <c r="N9" s="137"/>
      <c r="O9" s="137"/>
      <c r="P9" s="136" t="s">
        <v>65</v>
      </c>
      <c r="Q9" s="136">
        <f t="shared" si="3"/>
        <v>24.784764705882353</v>
      </c>
      <c r="R9" s="136">
        <f t="shared" si="4"/>
        <v>24.579852941176473</v>
      </c>
      <c r="S9" s="143">
        <f t="shared" si="5"/>
        <v>0.20491176470588002</v>
      </c>
      <c r="T9" s="137"/>
      <c r="U9" s="137"/>
      <c r="V9" s="137"/>
    </row>
    <row r="10" spans="1:22" x14ac:dyDescent="0.35">
      <c r="A10" s="137"/>
      <c r="B10" s="136" t="s">
        <v>62</v>
      </c>
      <c r="C10" s="139">
        <v>185.27029999999999</v>
      </c>
      <c r="D10" s="139">
        <v>190.39609999999999</v>
      </c>
      <c r="E10" s="11">
        <v>0.5696759987417428</v>
      </c>
      <c r="F10" s="144">
        <v>7.5</v>
      </c>
      <c r="G10" s="136"/>
      <c r="H10" s="137"/>
      <c r="I10" s="137"/>
      <c r="J10" s="136" t="s">
        <v>62</v>
      </c>
      <c r="K10" s="141">
        <f t="shared" si="0"/>
        <v>325.22047691882932</v>
      </c>
      <c r="L10" s="141">
        <f t="shared" si="1"/>
        <v>334.21822302595245</v>
      </c>
      <c r="M10" s="142">
        <f t="shared" si="2"/>
        <v>-8.9977461071231346</v>
      </c>
      <c r="N10" s="137"/>
      <c r="O10" s="137"/>
      <c r="P10" s="136" t="s">
        <v>62</v>
      </c>
      <c r="Q10" s="136">
        <f t="shared" si="3"/>
        <v>24.702706666666664</v>
      </c>
      <c r="R10" s="136">
        <f t="shared" si="4"/>
        <v>25.386146666666665</v>
      </c>
      <c r="S10" s="143">
        <f t="shared" si="5"/>
        <v>-0.68344000000000094</v>
      </c>
      <c r="T10" s="137"/>
      <c r="U10" s="137"/>
      <c r="V10" s="137"/>
    </row>
    <row r="11" spans="1:22" x14ac:dyDescent="0.35">
      <c r="A11" s="137"/>
      <c r="B11" s="136" t="s">
        <v>63</v>
      </c>
      <c r="C11" s="139">
        <v>192.62980000000002</v>
      </c>
      <c r="D11" s="139">
        <v>205.52189999999999</v>
      </c>
      <c r="E11" s="11">
        <v>0.57533815665303567</v>
      </c>
      <c r="F11" s="144">
        <v>8.1999999999999993</v>
      </c>
      <c r="G11" s="136"/>
      <c r="H11" s="137"/>
      <c r="I11" s="137"/>
      <c r="J11" s="136" t="s">
        <v>63</v>
      </c>
      <c r="K11" s="141">
        <f t="shared" si="0"/>
        <v>334.81144570803713</v>
      </c>
      <c r="L11" s="141">
        <f t="shared" si="1"/>
        <v>357.21931115363577</v>
      </c>
      <c r="M11" s="142">
        <f t="shared" si="2"/>
        <v>-22.407865445598645</v>
      </c>
      <c r="N11" s="137"/>
      <c r="O11" s="137"/>
      <c r="P11" s="136" t="s">
        <v>63</v>
      </c>
      <c r="Q11" s="136">
        <f t="shared" si="3"/>
        <v>23.49143902439025</v>
      </c>
      <c r="R11" s="136">
        <f t="shared" si="4"/>
        <v>25.063646341463414</v>
      </c>
      <c r="S11" s="143">
        <f t="shared" si="5"/>
        <v>-1.5722073170731647</v>
      </c>
      <c r="T11" s="137"/>
      <c r="U11" s="137"/>
      <c r="V11" s="137"/>
    </row>
    <row r="12" spans="1:22" x14ac:dyDescent="0.35">
      <c r="A12" s="137">
        <v>2012</v>
      </c>
      <c r="B12" s="136" t="s">
        <v>64</v>
      </c>
      <c r="C12" s="139">
        <v>171.57160000000002</v>
      </c>
      <c r="D12" s="139">
        <v>198.06680000000003</v>
      </c>
      <c r="E12" s="11">
        <v>0.58446052217678524</v>
      </c>
      <c r="F12" s="144">
        <v>7.6</v>
      </c>
      <c r="G12" s="136"/>
      <c r="H12" s="137"/>
      <c r="I12" s="137">
        <v>2012</v>
      </c>
      <c r="J12" s="136" t="s">
        <v>64</v>
      </c>
      <c r="K12" s="141">
        <f t="shared" si="0"/>
        <v>293.55549860064582</v>
      </c>
      <c r="L12" s="141">
        <f t="shared" si="1"/>
        <v>338.88824391819162</v>
      </c>
      <c r="M12" s="142">
        <f t="shared" si="2"/>
        <v>-45.3327453175458</v>
      </c>
      <c r="N12" s="137"/>
      <c r="O12" s="137">
        <v>2012</v>
      </c>
      <c r="P12" s="136" t="s">
        <v>64</v>
      </c>
      <c r="Q12" s="136">
        <f t="shared" si="3"/>
        <v>22.575210526315793</v>
      </c>
      <c r="R12" s="136">
        <f t="shared" si="4"/>
        <v>26.061421052631584</v>
      </c>
      <c r="S12" s="143">
        <f t="shared" si="5"/>
        <v>-3.4862105263157908</v>
      </c>
      <c r="T12" s="137"/>
      <c r="U12" s="137"/>
      <c r="V12" s="137"/>
    </row>
    <row r="13" spans="1:22" x14ac:dyDescent="0.35">
      <c r="A13" s="137"/>
      <c r="B13" s="136" t="s">
        <v>65</v>
      </c>
      <c r="C13" s="139">
        <v>176.64229999999998</v>
      </c>
      <c r="D13" s="139">
        <v>201.17069999999998</v>
      </c>
      <c r="E13" s="11">
        <v>0.59326832337212965</v>
      </c>
      <c r="F13" s="144">
        <v>8.4</v>
      </c>
      <c r="G13" s="136"/>
      <c r="H13" s="137"/>
      <c r="I13" s="137"/>
      <c r="J13" s="136" t="s">
        <v>65</v>
      </c>
      <c r="K13" s="141">
        <f t="shared" si="0"/>
        <v>297.74436463414628</v>
      </c>
      <c r="L13" s="141">
        <f t="shared" si="1"/>
        <v>339.08889464475072</v>
      </c>
      <c r="M13" s="142">
        <f t="shared" si="2"/>
        <v>-41.344530010604444</v>
      </c>
      <c r="N13" s="137"/>
      <c r="O13" s="137"/>
      <c r="P13" s="136" t="s">
        <v>65</v>
      </c>
      <c r="Q13" s="136">
        <f t="shared" si="3"/>
        <v>21.028845238095233</v>
      </c>
      <c r="R13" s="136">
        <f t="shared" si="4"/>
        <v>23.948892857142855</v>
      </c>
      <c r="S13" s="143">
        <f t="shared" si="5"/>
        <v>-2.9200476190476223</v>
      </c>
      <c r="T13" s="137"/>
      <c r="U13" s="137"/>
      <c r="V13" s="137"/>
    </row>
    <row r="14" spans="1:22" x14ac:dyDescent="0.35">
      <c r="A14" s="137"/>
      <c r="B14" s="136" t="s">
        <v>62</v>
      </c>
      <c r="C14" s="139">
        <v>181.62620000000001</v>
      </c>
      <c r="D14" s="139">
        <v>214.29840000000002</v>
      </c>
      <c r="E14" s="11">
        <v>0.59861591695501737</v>
      </c>
      <c r="F14" s="144">
        <v>8.3000000000000007</v>
      </c>
      <c r="G14" s="136"/>
      <c r="H14" s="137"/>
      <c r="I14" s="137"/>
      <c r="J14" s="136" t="s">
        <v>62</v>
      </c>
      <c r="K14" s="141">
        <f t="shared" si="0"/>
        <v>303.41024161849708</v>
      </c>
      <c r="L14" s="141">
        <f t="shared" si="1"/>
        <v>357.98981271676297</v>
      </c>
      <c r="M14" s="142">
        <f t="shared" si="2"/>
        <v>-54.579571098265887</v>
      </c>
      <c r="N14" s="137"/>
      <c r="O14" s="137"/>
      <c r="P14" s="136" t="s">
        <v>62</v>
      </c>
      <c r="Q14" s="136">
        <f t="shared" si="3"/>
        <v>21.882674698795181</v>
      </c>
      <c r="R14" s="136">
        <f t="shared" si="4"/>
        <v>25.819084337349398</v>
      </c>
      <c r="S14" s="143">
        <f t="shared" si="5"/>
        <v>-3.9364096385542169</v>
      </c>
      <c r="T14" s="137"/>
      <c r="U14" s="137"/>
      <c r="V14" s="137"/>
    </row>
    <row r="15" spans="1:22" x14ac:dyDescent="0.35">
      <c r="A15" s="137"/>
      <c r="B15" s="136" t="s">
        <v>63</v>
      </c>
      <c r="C15" s="139">
        <v>186.66560000000001</v>
      </c>
      <c r="D15" s="139">
        <v>219.001</v>
      </c>
      <c r="E15" s="11">
        <v>0.60773828247876704</v>
      </c>
      <c r="F15" s="144">
        <v>8.6</v>
      </c>
      <c r="G15" s="136"/>
      <c r="H15" s="137"/>
      <c r="I15" s="137"/>
      <c r="J15" s="136" t="s">
        <v>63</v>
      </c>
      <c r="K15" s="141">
        <f t="shared" si="0"/>
        <v>307.14800331262933</v>
      </c>
      <c r="L15" s="141">
        <f t="shared" si="1"/>
        <v>360.3541299171842</v>
      </c>
      <c r="M15" s="142">
        <f t="shared" si="2"/>
        <v>-53.206126604554868</v>
      </c>
      <c r="N15" s="137"/>
      <c r="O15" s="137"/>
      <c r="P15" s="136" t="s">
        <v>63</v>
      </c>
      <c r="Q15" s="136">
        <f t="shared" si="3"/>
        <v>21.705302325581396</v>
      </c>
      <c r="R15" s="136">
        <f t="shared" si="4"/>
        <v>25.465232558139537</v>
      </c>
      <c r="S15" s="143">
        <f t="shared" si="5"/>
        <v>-3.7599302325581405</v>
      </c>
      <c r="T15" s="137"/>
      <c r="U15" s="137"/>
      <c r="V15" s="137"/>
    </row>
    <row r="16" spans="1:22" x14ac:dyDescent="0.35">
      <c r="A16" s="137">
        <v>2013</v>
      </c>
      <c r="B16" s="136" t="s">
        <v>64</v>
      </c>
      <c r="C16" s="139">
        <v>178.93490000000003</v>
      </c>
      <c r="D16" s="139">
        <v>221.49449999999999</v>
      </c>
      <c r="E16" s="11">
        <v>0.61780434098773196</v>
      </c>
      <c r="F16" s="144">
        <v>9.1999999999999993</v>
      </c>
      <c r="G16" s="136"/>
      <c r="H16" s="137"/>
      <c r="I16" s="137">
        <v>2013</v>
      </c>
      <c r="J16" s="136" t="s">
        <v>64</v>
      </c>
      <c r="K16" s="141">
        <f t="shared" si="0"/>
        <v>289.63037021384935</v>
      </c>
      <c r="L16" s="141">
        <f t="shared" si="1"/>
        <v>358.51884699592665</v>
      </c>
      <c r="M16" s="142">
        <f t="shared" si="2"/>
        <v>-68.888476782077305</v>
      </c>
      <c r="N16" s="137"/>
      <c r="O16" s="137">
        <v>2013</v>
      </c>
      <c r="P16" s="136" t="s">
        <v>64</v>
      </c>
      <c r="Q16" s="136">
        <f t="shared" si="3"/>
        <v>19.449445652173917</v>
      </c>
      <c r="R16" s="136">
        <f t="shared" si="4"/>
        <v>24.075489130434782</v>
      </c>
      <c r="S16" s="143">
        <f t="shared" si="5"/>
        <v>-4.6260434782608648</v>
      </c>
      <c r="T16" s="137"/>
      <c r="U16" s="137"/>
      <c r="V16" s="137"/>
    </row>
    <row r="17" spans="1:22" x14ac:dyDescent="0.35">
      <c r="A17" s="137"/>
      <c r="B17" s="136" t="s">
        <v>65</v>
      </c>
      <c r="C17" s="139">
        <v>200.6173</v>
      </c>
      <c r="D17" s="139">
        <v>235.74379999999999</v>
      </c>
      <c r="E17" s="11">
        <v>0.62598301352626629</v>
      </c>
      <c r="F17" s="144">
        <v>10</v>
      </c>
      <c r="G17" s="136"/>
      <c r="H17" s="137"/>
      <c r="I17" s="137"/>
      <c r="J17" s="136" t="s">
        <v>65</v>
      </c>
      <c r="K17" s="141">
        <f t="shared" si="0"/>
        <v>320.48361643216072</v>
      </c>
      <c r="L17" s="141">
        <f t="shared" si="1"/>
        <v>376.59775889447224</v>
      </c>
      <c r="M17" s="142">
        <f t="shared" si="2"/>
        <v>-56.11414246231152</v>
      </c>
      <c r="N17" s="137"/>
      <c r="O17" s="137"/>
      <c r="P17" s="136" t="s">
        <v>65</v>
      </c>
      <c r="Q17" s="136">
        <f t="shared" si="3"/>
        <v>20.061730000000001</v>
      </c>
      <c r="R17" s="136">
        <f t="shared" si="4"/>
        <v>23.574379999999998</v>
      </c>
      <c r="S17" s="143">
        <f t="shared" si="5"/>
        <v>-3.5126499999999972</v>
      </c>
      <c r="T17" s="137"/>
      <c r="U17" s="137"/>
      <c r="V17" s="137"/>
    </row>
    <row r="18" spans="1:22" x14ac:dyDescent="0.35">
      <c r="A18" s="137"/>
      <c r="B18" s="136" t="s">
        <v>62</v>
      </c>
      <c r="C18" s="139">
        <v>223.13239999999996</v>
      </c>
      <c r="D18" s="139">
        <v>267.51590000000004</v>
      </c>
      <c r="E18" s="11">
        <v>0.63573450770682605</v>
      </c>
      <c r="F18" s="144">
        <v>10</v>
      </c>
      <c r="G18" s="136"/>
      <c r="H18" s="137"/>
      <c r="I18" s="137"/>
      <c r="J18" s="136" t="s">
        <v>62</v>
      </c>
      <c r="K18" s="141">
        <f t="shared" si="0"/>
        <v>350.98362177140024</v>
      </c>
      <c r="L18" s="141">
        <f t="shared" si="1"/>
        <v>420.79814255319155</v>
      </c>
      <c r="M18" s="142">
        <f t="shared" si="2"/>
        <v>-69.814520781791316</v>
      </c>
      <c r="N18" s="137"/>
      <c r="O18" s="137"/>
      <c r="P18" s="136" t="s">
        <v>62</v>
      </c>
      <c r="Q18" s="136">
        <f t="shared" si="3"/>
        <v>22.313239999999997</v>
      </c>
      <c r="R18" s="136">
        <f t="shared" si="4"/>
        <v>26.751590000000004</v>
      </c>
      <c r="S18" s="143">
        <f t="shared" si="5"/>
        <v>-4.4383500000000069</v>
      </c>
      <c r="T18" s="137"/>
      <c r="U18" s="137"/>
      <c r="V18" s="137"/>
    </row>
    <row r="19" spans="1:22" x14ac:dyDescent="0.35">
      <c r="A19" s="137"/>
      <c r="B19" s="136" t="s">
        <v>63</v>
      </c>
      <c r="C19" s="139">
        <v>246.34179999999998</v>
      </c>
      <c r="D19" s="139">
        <v>254.8818</v>
      </c>
      <c r="E19" s="11">
        <v>0.64108210128971377</v>
      </c>
      <c r="F19" s="144">
        <v>10.4</v>
      </c>
      <c r="G19" s="136"/>
      <c r="H19" s="137"/>
      <c r="I19" s="137"/>
      <c r="J19" s="136" t="s">
        <v>63</v>
      </c>
      <c r="K19" s="141">
        <f t="shared" si="0"/>
        <v>384.25936319921487</v>
      </c>
      <c r="L19" s="141">
        <f t="shared" si="1"/>
        <v>397.58058989205102</v>
      </c>
      <c r="M19" s="142">
        <f t="shared" si="2"/>
        <v>-13.321226692836149</v>
      </c>
      <c r="N19" s="137"/>
      <c r="O19" s="137"/>
      <c r="P19" s="136" t="s">
        <v>63</v>
      </c>
      <c r="Q19" s="136">
        <f t="shared" si="3"/>
        <v>23.686711538461534</v>
      </c>
      <c r="R19" s="136">
        <f t="shared" si="4"/>
        <v>24.507865384615382</v>
      </c>
      <c r="S19" s="143">
        <f t="shared" si="5"/>
        <v>-0.82115384615384812</v>
      </c>
      <c r="T19" s="137"/>
      <c r="U19" s="137"/>
      <c r="V19" s="137"/>
    </row>
    <row r="20" spans="1:22" x14ac:dyDescent="0.35">
      <c r="A20" s="137">
        <v>2014</v>
      </c>
      <c r="B20" s="136" t="s">
        <v>64</v>
      </c>
      <c r="C20" s="139">
        <v>240.03999999999996</v>
      </c>
      <c r="D20" s="139">
        <v>268.20590000000004</v>
      </c>
      <c r="E20" s="11">
        <v>0.65429380308273044</v>
      </c>
      <c r="F20" s="144">
        <v>10.7</v>
      </c>
      <c r="G20" s="136"/>
      <c r="H20" s="137"/>
      <c r="I20" s="137">
        <v>2014</v>
      </c>
      <c r="J20" s="136" t="s">
        <v>64</v>
      </c>
      <c r="K20" s="141">
        <f t="shared" si="0"/>
        <v>366.86882692307688</v>
      </c>
      <c r="L20" s="141">
        <f t="shared" si="1"/>
        <v>409.91661350961544</v>
      </c>
      <c r="M20" s="142">
        <f t="shared" si="2"/>
        <v>-43.047786586538564</v>
      </c>
      <c r="N20" s="137"/>
      <c r="O20" s="137">
        <v>2014</v>
      </c>
      <c r="P20" s="136" t="s">
        <v>64</v>
      </c>
      <c r="Q20" s="136">
        <f t="shared" si="3"/>
        <v>22.433644859813082</v>
      </c>
      <c r="R20" s="136">
        <f t="shared" si="4"/>
        <v>25.065971962616828</v>
      </c>
      <c r="S20" s="143">
        <f t="shared" si="5"/>
        <v>-2.632327102803746</v>
      </c>
      <c r="T20" s="137"/>
      <c r="U20" s="137"/>
      <c r="V20" s="137"/>
    </row>
    <row r="21" spans="1:22" x14ac:dyDescent="0.35">
      <c r="A21" s="137"/>
      <c r="B21" s="136" t="s">
        <v>65</v>
      </c>
      <c r="C21" s="139">
        <v>235.26420000000002</v>
      </c>
      <c r="D21" s="139">
        <v>255.5685</v>
      </c>
      <c r="E21" s="11">
        <v>0.66656181189053165</v>
      </c>
      <c r="F21" s="144">
        <v>10.7</v>
      </c>
      <c r="G21" s="136"/>
      <c r="H21" s="137"/>
      <c r="I21" s="137"/>
      <c r="J21" s="136" t="s">
        <v>65</v>
      </c>
      <c r="K21" s="141">
        <f t="shared" si="0"/>
        <v>352.9518130250118</v>
      </c>
      <c r="L21" s="141">
        <f t="shared" si="1"/>
        <v>383.41305403492208</v>
      </c>
      <c r="M21" s="142">
        <f t="shared" si="2"/>
        <v>-30.461241009910282</v>
      </c>
      <c r="N21" s="137"/>
      <c r="O21" s="137"/>
      <c r="P21" s="136" t="s">
        <v>65</v>
      </c>
      <c r="Q21" s="136">
        <f t="shared" si="3"/>
        <v>21.987308411214958</v>
      </c>
      <c r="R21" s="136">
        <f t="shared" si="4"/>
        <v>23.884906542056076</v>
      </c>
      <c r="S21" s="143">
        <f t="shared" si="5"/>
        <v>-1.8975981308411178</v>
      </c>
      <c r="T21" s="137"/>
      <c r="U21" s="137"/>
      <c r="V21" s="137"/>
    </row>
    <row r="22" spans="1:22" x14ac:dyDescent="0.35">
      <c r="A22" s="137"/>
      <c r="B22" s="136" t="s">
        <v>62</v>
      </c>
      <c r="C22" s="139">
        <v>244.65470000000005</v>
      </c>
      <c r="D22" s="139">
        <v>279.45949999999999</v>
      </c>
      <c r="E22" s="11">
        <v>0.67568417741428133</v>
      </c>
      <c r="F22" s="145">
        <v>11</v>
      </c>
      <c r="G22" s="136"/>
      <c r="H22" s="137"/>
      <c r="I22" s="137"/>
      <c r="J22" s="136" t="s">
        <v>62</v>
      </c>
      <c r="K22" s="141">
        <f t="shared" si="0"/>
        <v>362.08440004655495</v>
      </c>
      <c r="L22" s="141">
        <f t="shared" si="1"/>
        <v>413.59485591247665</v>
      </c>
      <c r="M22" s="142">
        <f t="shared" si="2"/>
        <v>-51.510455865921699</v>
      </c>
      <c r="N22" s="137"/>
      <c r="O22" s="137"/>
      <c r="P22" s="136" t="s">
        <v>62</v>
      </c>
      <c r="Q22" s="136">
        <f t="shared" si="3"/>
        <v>22.241336363636368</v>
      </c>
      <c r="R22" s="136">
        <f t="shared" si="4"/>
        <v>25.405409090909089</v>
      </c>
      <c r="S22" s="143">
        <f t="shared" si="5"/>
        <v>-3.1640727272727212</v>
      </c>
      <c r="T22" s="137"/>
      <c r="U22" s="137"/>
      <c r="V22" s="137"/>
    </row>
    <row r="23" spans="1:22" x14ac:dyDescent="0.35">
      <c r="A23" s="137"/>
      <c r="B23" s="136" t="s">
        <v>63</v>
      </c>
      <c r="C23" s="139">
        <v>260.21949999999998</v>
      </c>
      <c r="D23" s="139">
        <v>280.45539999999994</v>
      </c>
      <c r="E23" s="11">
        <v>0.6772569990563071</v>
      </c>
      <c r="F23" s="145">
        <v>11.5</v>
      </c>
      <c r="G23" s="136"/>
      <c r="H23" s="137"/>
      <c r="I23" s="137"/>
      <c r="J23" s="136" t="s">
        <v>63</v>
      </c>
      <c r="K23" s="141">
        <f t="shared" si="0"/>
        <v>384.22563423130509</v>
      </c>
      <c r="L23" s="141">
        <f t="shared" si="1"/>
        <v>414.10483817928457</v>
      </c>
      <c r="M23" s="142">
        <f t="shared" si="2"/>
        <v>-29.879203947979477</v>
      </c>
      <c r="N23" s="137"/>
      <c r="O23" s="137"/>
      <c r="P23" s="136" t="s">
        <v>63</v>
      </c>
      <c r="Q23" s="136">
        <f t="shared" si="3"/>
        <v>22.62778260869565</v>
      </c>
      <c r="R23" s="136">
        <f t="shared" si="4"/>
        <v>24.387426086956516</v>
      </c>
      <c r="S23" s="143">
        <f t="shared" si="5"/>
        <v>-1.7596434782608661</v>
      </c>
      <c r="T23" s="137"/>
      <c r="U23" s="137"/>
      <c r="V23" s="137"/>
    </row>
    <row r="24" spans="1:22" x14ac:dyDescent="0.35">
      <c r="A24" s="137">
        <v>2015</v>
      </c>
      <c r="B24" s="136" t="s">
        <v>64</v>
      </c>
      <c r="C24" s="139">
        <v>234.50819999999999</v>
      </c>
      <c r="D24" s="139">
        <v>267.46060000000006</v>
      </c>
      <c r="E24" s="11">
        <v>0.68103177099716905</v>
      </c>
      <c r="F24" s="145">
        <v>12.1</v>
      </c>
      <c r="G24" s="136"/>
      <c r="H24" s="137"/>
      <c r="I24" s="137">
        <v>2015</v>
      </c>
      <c r="J24" s="136" t="s">
        <v>64</v>
      </c>
      <c r="K24" s="141">
        <f t="shared" si="0"/>
        <v>344.34252554272507</v>
      </c>
      <c r="L24" s="141">
        <f t="shared" si="1"/>
        <v>392.72852073903005</v>
      </c>
      <c r="M24" s="142">
        <f t="shared" si="2"/>
        <v>-48.385995196304975</v>
      </c>
      <c r="N24" s="137"/>
      <c r="O24" s="137">
        <v>2015</v>
      </c>
      <c r="P24" s="136" t="s">
        <v>64</v>
      </c>
      <c r="Q24" s="136">
        <f t="shared" si="3"/>
        <v>19.380842975206612</v>
      </c>
      <c r="R24" s="136">
        <f t="shared" si="4"/>
        <v>22.104181818181825</v>
      </c>
      <c r="S24" s="143">
        <f t="shared" si="5"/>
        <v>-2.7233388429752132</v>
      </c>
      <c r="T24" s="137"/>
      <c r="U24" s="137"/>
      <c r="V24" s="137"/>
    </row>
    <row r="25" spans="1:22" x14ac:dyDescent="0.35">
      <c r="A25" s="137"/>
      <c r="B25" s="136" t="s">
        <v>65</v>
      </c>
      <c r="C25" s="139">
        <v>263.77029999999996</v>
      </c>
      <c r="D25" s="139">
        <v>254.7902</v>
      </c>
      <c r="E25" s="11">
        <v>0.69770368040264241</v>
      </c>
      <c r="F25" s="145">
        <v>12.3</v>
      </c>
      <c r="G25" s="136"/>
      <c r="H25" s="137"/>
      <c r="I25" s="137"/>
      <c r="J25" s="136" t="s">
        <v>65</v>
      </c>
      <c r="K25" s="141">
        <f t="shared" si="0"/>
        <v>378.05490698827765</v>
      </c>
      <c r="L25" s="141">
        <f t="shared" si="1"/>
        <v>365.18397015329123</v>
      </c>
      <c r="M25" s="142">
        <f t="shared" si="2"/>
        <v>12.870936834986423</v>
      </c>
      <c r="N25" s="137"/>
      <c r="O25" s="137"/>
      <c r="P25" s="136" t="s">
        <v>65</v>
      </c>
      <c r="Q25" s="136">
        <f t="shared" si="3"/>
        <v>21.44473983739837</v>
      </c>
      <c r="R25" s="136">
        <f t="shared" si="4"/>
        <v>20.714650406504063</v>
      </c>
      <c r="S25" s="143">
        <f t="shared" si="5"/>
        <v>0.73008943089430645</v>
      </c>
      <c r="T25" s="137"/>
      <c r="U25" s="137"/>
      <c r="V25" s="137"/>
    </row>
    <row r="26" spans="1:22" x14ac:dyDescent="0.35">
      <c r="A26" s="137"/>
      <c r="B26" s="136" t="s">
        <v>62</v>
      </c>
      <c r="C26" s="139">
        <v>272.79109999999997</v>
      </c>
      <c r="D26" s="139">
        <v>284.92629999999997</v>
      </c>
      <c r="E26" s="11">
        <v>0.70776973891160755</v>
      </c>
      <c r="F26" s="145">
        <v>13.6</v>
      </c>
      <c r="G26" s="136"/>
      <c r="H26" s="137"/>
      <c r="I26" s="137"/>
      <c r="J26" s="136" t="s">
        <v>62</v>
      </c>
      <c r="K26" s="141">
        <f t="shared" si="0"/>
        <v>385.42351417777769</v>
      </c>
      <c r="L26" s="141">
        <f t="shared" si="1"/>
        <v>402.56920342222213</v>
      </c>
      <c r="M26" s="142">
        <f t="shared" si="2"/>
        <v>-17.145689244444441</v>
      </c>
      <c r="N26" s="137"/>
      <c r="O26" s="137"/>
      <c r="P26" s="136" t="s">
        <v>62</v>
      </c>
      <c r="Q26" s="136">
        <f t="shared" si="3"/>
        <v>20.058169117647058</v>
      </c>
      <c r="R26" s="136">
        <f t="shared" si="4"/>
        <v>20.950463235294116</v>
      </c>
      <c r="S26" s="143">
        <f t="shared" si="5"/>
        <v>-0.89229411764705802</v>
      </c>
      <c r="T26" s="137"/>
      <c r="U26" s="137"/>
      <c r="V26" s="137"/>
    </row>
    <row r="27" spans="1:22" x14ac:dyDescent="0.35">
      <c r="A27" s="137"/>
      <c r="B27" s="136" t="s">
        <v>63</v>
      </c>
      <c r="C27" s="139">
        <v>268.1377</v>
      </c>
      <c r="D27" s="139">
        <v>280.83350000000002</v>
      </c>
      <c r="E27" s="11">
        <v>0.71028625353884878</v>
      </c>
      <c r="F27" s="146">
        <v>15.1</v>
      </c>
      <c r="G27" s="136"/>
      <c r="H27" s="137"/>
      <c r="I27" s="137"/>
      <c r="J27" s="136" t="s">
        <v>63</v>
      </c>
      <c r="K27" s="141">
        <f t="shared" si="0"/>
        <v>377.5065315766164</v>
      </c>
      <c r="L27" s="141">
        <f t="shared" si="1"/>
        <v>395.38073361381754</v>
      </c>
      <c r="M27" s="142">
        <f t="shared" si="2"/>
        <v>-17.874202037201144</v>
      </c>
      <c r="N27" s="137"/>
      <c r="O27" s="137"/>
      <c r="P27" s="136" t="s">
        <v>63</v>
      </c>
      <c r="Q27" s="136">
        <f t="shared" si="3"/>
        <v>17.757463576158941</v>
      </c>
      <c r="R27" s="136">
        <f t="shared" si="4"/>
        <v>18.598245033112583</v>
      </c>
      <c r="S27" s="143">
        <f t="shared" si="5"/>
        <v>-0.8407814569536427</v>
      </c>
      <c r="T27" s="137"/>
      <c r="U27" s="137"/>
      <c r="V27" s="137"/>
    </row>
    <row r="28" spans="1:22" x14ac:dyDescent="0.35">
      <c r="A28" s="137">
        <v>2016</v>
      </c>
      <c r="B28" s="136" t="s">
        <v>64</v>
      </c>
      <c r="C28" s="139">
        <v>257.99959999999999</v>
      </c>
      <c r="D28" s="139">
        <v>274.31479999999999</v>
      </c>
      <c r="E28" s="11">
        <v>0.72538534130229637</v>
      </c>
      <c r="F28" s="145">
        <v>15.4</v>
      </c>
      <c r="G28" s="136"/>
      <c r="H28" s="137"/>
      <c r="I28" s="137">
        <v>2016</v>
      </c>
      <c r="J28" s="136" t="s">
        <v>64</v>
      </c>
      <c r="K28" s="141">
        <f t="shared" si="0"/>
        <v>355.67247545533388</v>
      </c>
      <c r="L28" s="141">
        <f t="shared" si="1"/>
        <v>378.16424509973979</v>
      </c>
      <c r="M28" s="142">
        <f t="shared" si="2"/>
        <v>-22.491769644405906</v>
      </c>
      <c r="N28" s="137"/>
      <c r="O28" s="137">
        <v>2016</v>
      </c>
      <c r="P28" s="136" t="s">
        <v>64</v>
      </c>
      <c r="Q28" s="136">
        <f t="shared" si="3"/>
        <v>16.753220779220779</v>
      </c>
      <c r="R28" s="136">
        <f t="shared" si="4"/>
        <v>17.812649350649348</v>
      </c>
      <c r="S28" s="143">
        <f t="shared" si="5"/>
        <v>-1.0594285714285689</v>
      </c>
      <c r="T28" s="137"/>
      <c r="U28" s="137"/>
      <c r="V28" s="137"/>
    </row>
    <row r="29" spans="1:22" x14ac:dyDescent="0.35">
      <c r="A29" s="137"/>
      <c r="B29" s="136" t="s">
        <v>65</v>
      </c>
      <c r="C29" s="139">
        <v>301.59190000000001</v>
      </c>
      <c r="D29" s="139">
        <v>270.82360000000006</v>
      </c>
      <c r="E29" s="11">
        <v>0.74079899339414923</v>
      </c>
      <c r="F29" s="145">
        <v>15.1</v>
      </c>
      <c r="G29" s="136"/>
      <c r="H29" s="137"/>
      <c r="I29" s="137"/>
      <c r="J29" s="136" t="s">
        <v>65</v>
      </c>
      <c r="K29" s="141">
        <f t="shared" si="0"/>
        <v>407.11704887473456</v>
      </c>
      <c r="L29" s="141">
        <f t="shared" si="1"/>
        <v>365.58311014861999</v>
      </c>
      <c r="M29" s="142">
        <f t="shared" si="2"/>
        <v>41.53393872611457</v>
      </c>
      <c r="N29" s="137"/>
      <c r="O29" s="137"/>
      <c r="P29" s="136" t="s">
        <v>65</v>
      </c>
      <c r="Q29" s="136">
        <f t="shared" si="3"/>
        <v>19.972973509933777</v>
      </c>
      <c r="R29" s="136">
        <f t="shared" si="4"/>
        <v>17.935337748344374</v>
      </c>
      <c r="S29" s="143">
        <f t="shared" si="5"/>
        <v>2.037635761589403</v>
      </c>
      <c r="T29" s="137"/>
      <c r="U29" s="137"/>
      <c r="V29" s="137"/>
    </row>
    <row r="30" spans="1:22" x14ac:dyDescent="0.35">
      <c r="A30" s="137"/>
      <c r="B30" s="136" t="s">
        <v>62</v>
      </c>
      <c r="C30" s="139">
        <v>284.87779999999998</v>
      </c>
      <c r="D30" s="139">
        <v>281.46580000000006</v>
      </c>
      <c r="E30" s="11">
        <v>0.74992135891789879</v>
      </c>
      <c r="F30" s="147">
        <v>14</v>
      </c>
      <c r="G30" s="136"/>
      <c r="H30" s="137"/>
      <c r="I30" s="137"/>
      <c r="J30" s="136" t="s">
        <v>62</v>
      </c>
      <c r="K30" s="141">
        <f t="shared" si="0"/>
        <v>379.87689857382543</v>
      </c>
      <c r="L30" s="141">
        <f t="shared" si="1"/>
        <v>375.32708817114099</v>
      </c>
      <c r="M30" s="142">
        <f t="shared" si="2"/>
        <v>4.549810402684443</v>
      </c>
      <c r="N30" s="137"/>
      <c r="O30" s="137"/>
      <c r="P30" s="136" t="s">
        <v>62</v>
      </c>
      <c r="Q30" s="136">
        <f t="shared" si="3"/>
        <v>20.348414285714284</v>
      </c>
      <c r="R30" s="136">
        <f t="shared" si="4"/>
        <v>20.104700000000005</v>
      </c>
      <c r="S30" s="143">
        <f t="shared" si="5"/>
        <v>0.24371428571427955</v>
      </c>
      <c r="T30" s="137"/>
      <c r="U30" s="137"/>
      <c r="V30" s="137"/>
    </row>
    <row r="31" spans="1:22" x14ac:dyDescent="0.35">
      <c r="A31" s="137"/>
      <c r="B31" s="136" t="s">
        <v>63</v>
      </c>
      <c r="C31" s="139">
        <v>280.40889999999996</v>
      </c>
      <c r="D31" s="139">
        <v>273.96949999999998</v>
      </c>
      <c r="E31" s="11">
        <v>0.75684177414281228</v>
      </c>
      <c r="F31" s="146">
        <v>13.9</v>
      </c>
      <c r="G31" s="136"/>
      <c r="H31" s="137"/>
      <c r="I31" s="137"/>
      <c r="J31" s="136" t="s">
        <v>63</v>
      </c>
      <c r="K31" s="141">
        <f t="shared" si="0"/>
        <v>370.49870868661668</v>
      </c>
      <c r="L31" s="141">
        <f t="shared" si="1"/>
        <v>361.9904573981712</v>
      </c>
      <c r="M31" s="142">
        <f t="shared" si="2"/>
        <v>8.5082512884454786</v>
      </c>
      <c r="N31" s="137"/>
      <c r="O31" s="137"/>
      <c r="P31" s="136" t="s">
        <v>63</v>
      </c>
      <c r="Q31" s="136">
        <f t="shared" si="3"/>
        <v>20.173302158273376</v>
      </c>
      <c r="R31" s="136">
        <f t="shared" si="4"/>
        <v>19.710035971223022</v>
      </c>
      <c r="S31" s="143">
        <f t="shared" si="5"/>
        <v>0.46326618705035472</v>
      </c>
      <c r="T31" s="137"/>
      <c r="U31" s="137"/>
      <c r="V31" s="137"/>
    </row>
    <row r="32" spans="1:22" x14ac:dyDescent="0.35">
      <c r="A32" s="139">
        <v>2017</v>
      </c>
      <c r="B32" s="139" t="s">
        <v>64</v>
      </c>
      <c r="C32" s="139">
        <v>268.72060000000005</v>
      </c>
      <c r="D32" s="139">
        <v>263.7127999999999</v>
      </c>
      <c r="E32" s="11">
        <v>0.77162629757785473</v>
      </c>
      <c r="F32" s="148">
        <v>13.232200000000001</v>
      </c>
      <c r="G32" s="139"/>
      <c r="H32" s="139"/>
      <c r="I32" s="139">
        <v>2017</v>
      </c>
      <c r="J32" s="139" t="s">
        <v>64</v>
      </c>
      <c r="K32" s="141">
        <f t="shared" si="0"/>
        <v>348.2522573991032</v>
      </c>
      <c r="L32" s="141">
        <f t="shared" si="1"/>
        <v>341.76232825112095</v>
      </c>
      <c r="M32" s="142">
        <f t="shared" si="2"/>
        <v>6.4899291479822523</v>
      </c>
      <c r="N32" s="139"/>
      <c r="O32" s="139">
        <v>2017</v>
      </c>
      <c r="P32" s="139" t="s">
        <v>64</v>
      </c>
      <c r="Q32" s="136">
        <f t="shared" si="3"/>
        <v>20.308081800456463</v>
      </c>
      <c r="R32" s="136">
        <f t="shared" si="4"/>
        <v>19.929626214839551</v>
      </c>
      <c r="S32" s="143">
        <f t="shared" si="5"/>
        <v>0.37845558561691206</v>
      </c>
      <c r="T32" s="137"/>
      <c r="U32" s="137"/>
      <c r="V32" s="137"/>
    </row>
    <row r="33" spans="1:22" x14ac:dyDescent="0.35">
      <c r="A33" s="149"/>
      <c r="B33" s="137" t="s">
        <v>65</v>
      </c>
      <c r="C33" s="139">
        <v>298.06640000000004</v>
      </c>
      <c r="D33" s="139">
        <v>273.04000000000002</v>
      </c>
      <c r="E33" s="11">
        <v>0.78011953444479409</v>
      </c>
      <c r="F33" s="148">
        <v>13.210266669999999</v>
      </c>
      <c r="G33" s="137"/>
      <c r="H33" s="137"/>
      <c r="I33" s="149"/>
      <c r="J33" s="137" t="s">
        <v>65</v>
      </c>
      <c r="K33" s="141">
        <f t="shared" si="0"/>
        <v>382.07785709677421</v>
      </c>
      <c r="L33" s="141">
        <f t="shared" si="1"/>
        <v>349.99764516129028</v>
      </c>
      <c r="M33" s="142">
        <f t="shared" si="2"/>
        <v>32.080211935483931</v>
      </c>
      <c r="N33" s="137"/>
      <c r="O33" s="149"/>
      <c r="P33" s="137" t="s">
        <v>65</v>
      </c>
      <c r="Q33" s="136">
        <f t="shared" si="3"/>
        <v>22.563238687444304</v>
      </c>
      <c r="R33" s="136">
        <f t="shared" si="4"/>
        <v>20.668772767476618</v>
      </c>
      <c r="S33" s="143">
        <f t="shared" si="5"/>
        <v>1.8944659199676863</v>
      </c>
      <c r="T33" s="137"/>
      <c r="U33" s="137"/>
      <c r="V33" s="137"/>
    </row>
    <row r="34" spans="1:22" x14ac:dyDescent="0.35">
      <c r="B34" s="137" t="s">
        <v>62</v>
      </c>
      <c r="C34" s="139">
        <v>298.68549999999999</v>
      </c>
      <c r="D34" s="139">
        <v>278.89699999999999</v>
      </c>
      <c r="E34" s="11">
        <v>0.78609625668449201</v>
      </c>
      <c r="F34" s="148">
        <v>13.167766666666665</v>
      </c>
      <c r="G34" s="137"/>
      <c r="H34" s="137"/>
      <c r="I34" s="149"/>
      <c r="J34" s="137" t="s">
        <v>62</v>
      </c>
      <c r="K34" s="141">
        <f t="shared" si="0"/>
        <v>379.96046598639452</v>
      </c>
      <c r="L34" s="141">
        <f t="shared" si="1"/>
        <v>354.78734013605441</v>
      </c>
      <c r="M34" s="142">
        <f t="shared" si="2"/>
        <v>25.173125850340114</v>
      </c>
      <c r="N34" s="137"/>
      <c r="O34" s="149"/>
      <c r="P34" s="137" t="s">
        <v>62</v>
      </c>
      <c r="Q34" s="136">
        <f t="shared" si="3"/>
        <v>22.683079641447677</v>
      </c>
      <c r="R34" s="136">
        <f t="shared" si="4"/>
        <v>21.18028114106923</v>
      </c>
      <c r="S34" s="143">
        <f t="shared" si="5"/>
        <v>1.5027985003784465</v>
      </c>
      <c r="T34" s="137"/>
      <c r="U34" s="137"/>
      <c r="V34" s="137"/>
    </row>
    <row r="35" spans="1:22" x14ac:dyDescent="0.35">
      <c r="B35" s="137" t="s">
        <v>63</v>
      </c>
      <c r="C35" s="139">
        <v>324.68040000000002</v>
      </c>
      <c r="D35" s="139">
        <v>291.56420000000003</v>
      </c>
      <c r="E35" s="11">
        <v>0.79270210758100046</v>
      </c>
      <c r="F35" s="148">
        <v>13.641366666666665</v>
      </c>
      <c r="G35" s="137"/>
      <c r="H35" s="137"/>
      <c r="I35" s="149"/>
      <c r="J35" s="137" t="s">
        <v>63</v>
      </c>
      <c r="K35" s="141">
        <f t="shared" si="0"/>
        <v>409.58690142857137</v>
      </c>
      <c r="L35" s="141">
        <f t="shared" si="1"/>
        <v>367.81055230158728</v>
      </c>
      <c r="M35" s="142">
        <f t="shared" si="2"/>
        <v>41.776349126984087</v>
      </c>
      <c r="N35" s="137"/>
      <c r="O35" s="149"/>
      <c r="P35" s="137" t="s">
        <v>63</v>
      </c>
      <c r="Q35" s="136">
        <f t="shared" si="3"/>
        <v>23.801163617526107</v>
      </c>
      <c r="R35" s="136">
        <f t="shared" si="4"/>
        <v>21.373532954909216</v>
      </c>
      <c r="S35" s="143">
        <f t="shared" si="5"/>
        <v>2.4276306626168918</v>
      </c>
      <c r="T35" s="137"/>
      <c r="U35" s="137"/>
      <c r="V35" s="137"/>
    </row>
    <row r="36" spans="1:22" x14ac:dyDescent="0.35">
      <c r="A36">
        <v>2018</v>
      </c>
      <c r="B36" s="137" t="s">
        <v>64</v>
      </c>
      <c r="C36" s="139">
        <v>269.1558</v>
      </c>
      <c r="D36" s="139">
        <v>287.40730000000002</v>
      </c>
      <c r="E36" s="11">
        <v>0.80276816608996548</v>
      </c>
      <c r="F36" s="148">
        <v>11.953899999999999</v>
      </c>
      <c r="G36" s="137"/>
      <c r="H36" s="137"/>
      <c r="I36" s="149">
        <v>2018</v>
      </c>
      <c r="J36" s="137" t="s">
        <v>64</v>
      </c>
      <c r="K36" s="141">
        <f t="shared" si="0"/>
        <v>335.28459568965513</v>
      </c>
      <c r="L36" s="141">
        <f t="shared" si="1"/>
        <v>358.02030043103446</v>
      </c>
      <c r="M36" s="142">
        <f t="shared" si="2"/>
        <v>-22.735704741379323</v>
      </c>
      <c r="N36" s="137"/>
      <c r="O36" s="149">
        <v>2018</v>
      </c>
      <c r="P36" s="137" t="s">
        <v>64</v>
      </c>
      <c r="Q36" s="136">
        <f t="shared" si="3"/>
        <v>22.516149541153936</v>
      </c>
      <c r="R36" s="136">
        <f t="shared" si="4"/>
        <v>24.042973422899642</v>
      </c>
      <c r="S36" s="143">
        <f t="shared" si="5"/>
        <v>-1.526823881745706</v>
      </c>
      <c r="T36" s="137"/>
      <c r="U36" s="137"/>
      <c r="V36" s="137"/>
    </row>
    <row r="37" spans="1:22" x14ac:dyDescent="0.35">
      <c r="B37" s="137" t="s">
        <v>65</v>
      </c>
      <c r="C37" s="139">
        <v>301.4821</v>
      </c>
      <c r="D37" s="139">
        <v>284.47190000000001</v>
      </c>
      <c r="E37" s="11">
        <v>0.81503617489776681</v>
      </c>
      <c r="F37" s="148">
        <v>12.63</v>
      </c>
      <c r="G37" s="137"/>
      <c r="H37" s="137"/>
      <c r="I37" s="149"/>
      <c r="J37" s="137" t="s">
        <v>65</v>
      </c>
      <c r="K37" s="141">
        <f>C37/E37</f>
        <v>369.90026858355839</v>
      </c>
      <c r="L37" s="141">
        <f>D37/E37</f>
        <v>349.0297839058278</v>
      </c>
      <c r="M37" s="142">
        <f t="shared" si="2"/>
        <v>20.870484677730587</v>
      </c>
      <c r="N37" s="137"/>
      <c r="O37" s="149"/>
      <c r="P37" s="137" t="s">
        <v>65</v>
      </c>
      <c r="Q37" s="136">
        <f t="shared" si="3"/>
        <v>23.870316706254947</v>
      </c>
      <c r="R37" s="136">
        <f t="shared" si="4"/>
        <v>22.523507521773553</v>
      </c>
      <c r="S37" s="143">
        <f t="shared" si="5"/>
        <v>1.3468091844813941</v>
      </c>
      <c r="T37" s="137"/>
      <c r="U37" s="137"/>
      <c r="V37" s="137"/>
    </row>
    <row r="38" spans="1:22" x14ac:dyDescent="0.35">
      <c r="B38" s="137" t="s">
        <v>62</v>
      </c>
      <c r="C38" s="139">
        <v>337.30500000000001</v>
      </c>
      <c r="D38" s="139">
        <v>336.78199999999998</v>
      </c>
      <c r="E38" s="11">
        <v>0.82541679773513676</v>
      </c>
      <c r="F38" s="148">
        <v>14.0944</v>
      </c>
      <c r="G38" s="137"/>
      <c r="H38" s="137"/>
      <c r="I38" s="149"/>
      <c r="J38" s="137" t="s">
        <v>62</v>
      </c>
      <c r="K38" s="141">
        <f>C38/E38</f>
        <v>408.64809260670734</v>
      </c>
      <c r="L38" s="141">
        <f>D38/E38</f>
        <v>408.01447332317076</v>
      </c>
      <c r="M38" s="142">
        <f t="shared" si="2"/>
        <v>0.63361928353657504</v>
      </c>
      <c r="N38" s="137"/>
      <c r="O38" s="149"/>
      <c r="P38" s="137" t="s">
        <v>62</v>
      </c>
      <c r="Q38" s="136">
        <f t="shared" si="3"/>
        <v>23.931845271881031</v>
      </c>
      <c r="R38" s="136">
        <f t="shared" si="4"/>
        <v>23.894738335792937</v>
      </c>
      <c r="S38" s="143">
        <f t="shared" si="5"/>
        <v>3.7106936088093789E-2</v>
      </c>
      <c r="T38" s="137"/>
      <c r="U38" s="137"/>
      <c r="V38" s="137"/>
    </row>
    <row r="39" spans="1:22" x14ac:dyDescent="0.35">
      <c r="B39" s="137" t="s">
        <v>63</v>
      </c>
      <c r="C39" s="139">
        <v>343.05200000000002</v>
      </c>
      <c r="D39" s="139">
        <v>326.88400000000001</v>
      </c>
      <c r="E39" s="11">
        <v>0.83170808430324006</v>
      </c>
      <c r="F39" s="148">
        <v>14.26</v>
      </c>
      <c r="G39" s="137"/>
      <c r="H39" s="137"/>
      <c r="I39" s="149"/>
      <c r="J39" s="137" t="s">
        <v>63</v>
      </c>
      <c r="K39" s="141">
        <f>C39/E39</f>
        <v>412.46683358547654</v>
      </c>
      <c r="L39" s="141">
        <f>D39/E39</f>
        <v>393.02732072617243</v>
      </c>
      <c r="M39" s="142">
        <f t="shared" si="2"/>
        <v>19.439512859304102</v>
      </c>
      <c r="N39" s="137"/>
      <c r="O39" s="149"/>
      <c r="P39" s="137" t="s">
        <v>63</v>
      </c>
      <c r="Q39" s="136">
        <f t="shared" si="3"/>
        <v>24.05694249649369</v>
      </c>
      <c r="R39" s="136">
        <f t="shared" si="4"/>
        <v>22.923141654978963</v>
      </c>
      <c r="S39" s="143">
        <f t="shared" si="5"/>
        <v>1.1338008415147272</v>
      </c>
      <c r="T39" s="137"/>
      <c r="U39" s="137"/>
      <c r="V39" s="137"/>
    </row>
    <row r="40" spans="1:22" x14ac:dyDescent="0.35">
      <c r="A40" s="149">
        <v>2019</v>
      </c>
      <c r="B40" s="137" t="s">
        <v>64</v>
      </c>
      <c r="C40" s="139">
        <v>292.12299999999999</v>
      </c>
      <c r="D40" s="139">
        <v>296.31799999999998</v>
      </c>
      <c r="E40" s="11">
        <v>0.83642654922931747</v>
      </c>
      <c r="F40" s="148">
        <v>14.01</v>
      </c>
      <c r="G40" s="137"/>
      <c r="H40" s="137"/>
      <c r="I40" s="149">
        <v>2019</v>
      </c>
      <c r="J40" s="137" t="s">
        <v>64</v>
      </c>
      <c r="K40" s="141">
        <f t="shared" ref="K40:K54" si="6">+C40/E40</f>
        <v>349.25122865738996</v>
      </c>
      <c r="L40" s="141">
        <f t="shared" ref="L40:L54" si="7">+D40/E40</f>
        <v>354.26661226024817</v>
      </c>
      <c r="M40" s="142">
        <f t="shared" si="2"/>
        <v>-5.0153836028582077</v>
      </c>
      <c r="N40" s="137"/>
      <c r="O40" s="149">
        <v>2019</v>
      </c>
      <c r="P40" s="137" t="s">
        <v>64</v>
      </c>
      <c r="Q40" s="136">
        <f t="shared" si="3"/>
        <v>20.851034975017843</v>
      </c>
      <c r="R40" s="136">
        <f t="shared" si="4"/>
        <v>21.150463954318344</v>
      </c>
      <c r="S40" s="143">
        <f t="shared" si="5"/>
        <v>-0.29942897930050094</v>
      </c>
      <c r="T40" s="137"/>
      <c r="U40" s="137"/>
      <c r="V40" s="137"/>
    </row>
    <row r="41" spans="1:22" x14ac:dyDescent="0.35">
      <c r="A41" s="149"/>
      <c r="B41" s="137" t="s">
        <v>65</v>
      </c>
      <c r="C41" s="139">
        <f>+(103640+111785+109196)/1000</f>
        <v>324.62099999999998</v>
      </c>
      <c r="D41" s="139">
        <f>+(107165+110089+103655)/1000</f>
        <v>320.90899999999999</v>
      </c>
      <c r="E41" s="11">
        <v>0.85121107266436002</v>
      </c>
      <c r="F41" s="148">
        <v>14.386666666666665</v>
      </c>
      <c r="G41" s="69"/>
      <c r="H41" s="137"/>
      <c r="I41" s="149"/>
      <c r="J41" s="137" t="s">
        <v>65</v>
      </c>
      <c r="K41" s="141">
        <f t="shared" si="6"/>
        <v>381.36369512195114</v>
      </c>
      <c r="L41" s="141">
        <f t="shared" si="7"/>
        <v>377.00284959349585</v>
      </c>
      <c r="M41" s="142">
        <f t="shared" si="2"/>
        <v>4.3608455284552861</v>
      </c>
      <c r="N41" s="137"/>
      <c r="O41" s="149"/>
      <c r="P41" s="137" t="s">
        <v>65</v>
      </c>
      <c r="Q41" s="136">
        <f t="shared" si="3"/>
        <v>22.564017608897128</v>
      </c>
      <c r="R41" s="136">
        <f t="shared" si="4"/>
        <v>22.306000926784062</v>
      </c>
      <c r="S41" s="143">
        <f t="shared" si="5"/>
        <v>0.25801668211306605</v>
      </c>
      <c r="T41" s="137"/>
      <c r="U41" s="137"/>
      <c r="V41" s="137"/>
    </row>
    <row r="42" spans="1:22" x14ac:dyDescent="0.35">
      <c r="B42" s="137" t="s">
        <v>62</v>
      </c>
      <c r="C42" s="139">
        <f>+(112561+119746+110439)/1000</f>
        <v>342.74599999999998</v>
      </c>
      <c r="D42" s="139">
        <f>+(116286+115204+105275)/1000</f>
        <v>336.76499999999999</v>
      </c>
      <c r="E42" s="11">
        <v>0.85938974520289402</v>
      </c>
      <c r="F42" s="148">
        <v>14.68</v>
      </c>
      <c r="G42" s="69"/>
      <c r="I42" s="66"/>
      <c r="J42" s="137" t="s">
        <v>62</v>
      </c>
      <c r="K42" s="141">
        <f t="shared" si="6"/>
        <v>398.82486603221082</v>
      </c>
      <c r="L42" s="141">
        <f t="shared" si="7"/>
        <v>391.86527635431918</v>
      </c>
      <c r="M42" s="142">
        <f t="shared" si="2"/>
        <v>6.9595896778916426</v>
      </c>
      <c r="P42" s="137" t="s">
        <v>62</v>
      </c>
      <c r="Q42" s="136">
        <f t="shared" si="3"/>
        <v>23.347820163487736</v>
      </c>
      <c r="R42" s="136">
        <f t="shared" si="4"/>
        <v>22.940395095367847</v>
      </c>
      <c r="S42" s="143">
        <f t="shared" si="5"/>
        <v>0.40742506811988832</v>
      </c>
    </row>
    <row r="43" spans="1:22" x14ac:dyDescent="0.35">
      <c r="B43" s="137" t="s">
        <v>63</v>
      </c>
      <c r="C43" s="139">
        <f>+(122843+116330+103313)/1000</f>
        <v>342.48599999999999</v>
      </c>
      <c r="D43" s="139">
        <f>+(120091+110686+88467)/1000</f>
        <v>319.24400000000003</v>
      </c>
      <c r="E43" s="11">
        <v>0.86284995281535071</v>
      </c>
      <c r="F43" s="148">
        <v>14.72</v>
      </c>
      <c r="G43" s="69"/>
      <c r="I43" s="66"/>
      <c r="J43" s="137" t="s">
        <v>63</v>
      </c>
      <c r="K43" s="141">
        <f t="shared" si="6"/>
        <v>396.92416842872768</v>
      </c>
      <c r="L43" s="141">
        <f t="shared" si="7"/>
        <v>369.98785125774702</v>
      </c>
      <c r="M43" s="142">
        <f t="shared" si="2"/>
        <v>26.936317170980658</v>
      </c>
      <c r="P43" s="137" t="s">
        <v>63</v>
      </c>
      <c r="Q43" s="136">
        <f t="shared" si="3"/>
        <v>23.266711956521739</v>
      </c>
      <c r="R43" s="136">
        <f t="shared" si="4"/>
        <v>21.687771739130437</v>
      </c>
      <c r="S43" s="143">
        <f t="shared" si="5"/>
        <v>1.5789402173913025</v>
      </c>
    </row>
    <row r="44" spans="1:22" x14ac:dyDescent="0.35">
      <c r="A44">
        <v>2020</v>
      </c>
      <c r="B44" s="137" t="s">
        <v>64</v>
      </c>
      <c r="C44" s="139">
        <v>328.13400000000001</v>
      </c>
      <c r="D44" s="139">
        <v>293.20499999999998</v>
      </c>
      <c r="E44" s="11">
        <v>0.87385970430953119</v>
      </c>
      <c r="F44" s="148">
        <v>15.34</v>
      </c>
      <c r="G44" s="69"/>
      <c r="I44">
        <v>2020</v>
      </c>
      <c r="J44" s="137" t="s">
        <v>64</v>
      </c>
      <c r="K44" s="141">
        <f t="shared" si="6"/>
        <v>375.4996349892009</v>
      </c>
      <c r="L44" s="141">
        <f t="shared" si="7"/>
        <v>335.52868790496763</v>
      </c>
      <c r="M44" s="142">
        <f t="shared" si="2"/>
        <v>39.970947084233273</v>
      </c>
      <c r="O44">
        <v>2020</v>
      </c>
      <c r="P44" s="137" t="s">
        <v>64</v>
      </c>
      <c r="Q44" s="136">
        <f t="shared" si="3"/>
        <v>21.390743155149934</v>
      </c>
      <c r="R44" s="136">
        <f t="shared" si="4"/>
        <v>19.113754889178619</v>
      </c>
      <c r="S44" s="143">
        <f t="shared" si="5"/>
        <v>2.2769882659713154</v>
      </c>
    </row>
    <row r="45" spans="1:22" x14ac:dyDescent="0.35">
      <c r="B45" s="137" t="s">
        <v>65</v>
      </c>
      <c r="C45" s="139">
        <v>272.976</v>
      </c>
      <c r="D45" s="139">
        <v>243.499</v>
      </c>
      <c r="E45" s="11">
        <v>0.87165775401069534</v>
      </c>
      <c r="F45" s="148">
        <v>17.95</v>
      </c>
      <c r="G45" s="69"/>
      <c r="J45" s="137" t="s">
        <v>65</v>
      </c>
      <c r="K45" s="141">
        <f t="shared" si="6"/>
        <v>313.16878527607355</v>
      </c>
      <c r="L45" s="141">
        <f t="shared" si="7"/>
        <v>279.35161349693249</v>
      </c>
      <c r="M45" s="142">
        <f t="shared" si="2"/>
        <v>33.817171779141063</v>
      </c>
      <c r="P45" s="137" t="s">
        <v>65</v>
      </c>
      <c r="Q45" s="136">
        <f t="shared" si="3"/>
        <v>15.20757660167131</v>
      </c>
      <c r="R45" s="136">
        <f t="shared" si="4"/>
        <v>13.565403899721449</v>
      </c>
      <c r="S45" s="143">
        <f t="shared" si="5"/>
        <v>1.6421727019498604</v>
      </c>
    </row>
    <row r="46" spans="1:22" x14ac:dyDescent="0.35">
      <c r="B46" s="137" t="s">
        <v>62</v>
      </c>
      <c r="C46" s="139">
        <v>387.74200000000002</v>
      </c>
      <c r="D46" s="139">
        <v>278.5</v>
      </c>
      <c r="E46" s="11">
        <v>0.88581314878892747</v>
      </c>
      <c r="F46" s="148">
        <v>16.91</v>
      </c>
      <c r="J46" s="137" t="s">
        <v>62</v>
      </c>
      <c r="K46" s="141">
        <f t="shared" si="6"/>
        <v>437.72436718749998</v>
      </c>
      <c r="L46" s="141">
        <f t="shared" si="7"/>
        <v>314.40039062499994</v>
      </c>
      <c r="M46" s="142">
        <f t="shared" si="2"/>
        <v>123.32397656250004</v>
      </c>
      <c r="P46" s="137" t="s">
        <v>62</v>
      </c>
      <c r="Q46" s="136">
        <f t="shared" si="3"/>
        <v>22.929745712596098</v>
      </c>
      <c r="R46" s="136">
        <f t="shared" si="4"/>
        <v>16.469544648137198</v>
      </c>
      <c r="S46" s="143">
        <f t="shared" si="5"/>
        <v>6.4602010644589001</v>
      </c>
    </row>
    <row r="47" spans="1:22" x14ac:dyDescent="0.35">
      <c r="B47" s="137" t="s">
        <v>63</v>
      </c>
      <c r="C47" s="139">
        <v>412.05200000000002</v>
      </c>
      <c r="D47" s="139">
        <v>308.78199999999998</v>
      </c>
      <c r="E47" s="11">
        <v>0.89021704938659962</v>
      </c>
      <c r="F47" s="148">
        <v>15.66</v>
      </c>
      <c r="J47" s="137" t="s">
        <v>63</v>
      </c>
      <c r="K47" s="141">
        <f t="shared" si="6"/>
        <v>462.86689328621907</v>
      </c>
      <c r="L47" s="141">
        <f t="shared" si="7"/>
        <v>346.86147632508829</v>
      </c>
      <c r="M47" s="142">
        <f t="shared" si="2"/>
        <v>116.00541696113078</v>
      </c>
      <c r="P47" s="137" t="s">
        <v>63</v>
      </c>
      <c r="Q47" s="136">
        <f t="shared" si="3"/>
        <v>26.312388250319287</v>
      </c>
      <c r="R47" s="136">
        <f t="shared" si="4"/>
        <v>19.71787994891443</v>
      </c>
      <c r="S47" s="143">
        <f t="shared" si="5"/>
        <v>6.5945083014048578</v>
      </c>
    </row>
    <row r="48" spans="1:22" x14ac:dyDescent="0.35">
      <c r="A48">
        <v>2021</v>
      </c>
      <c r="B48" s="137" t="s">
        <v>64</v>
      </c>
      <c r="C48" s="139">
        <v>408.71699999999998</v>
      </c>
      <c r="D48" s="139">
        <v>312.49900000000002</v>
      </c>
      <c r="E48" s="11">
        <v>0.9005976722239698</v>
      </c>
      <c r="F48" s="148">
        <v>14.96</v>
      </c>
      <c r="I48">
        <v>2021</v>
      </c>
      <c r="J48" s="137" t="s">
        <v>64</v>
      </c>
      <c r="K48" s="141">
        <f t="shared" si="6"/>
        <v>453.82862137617883</v>
      </c>
      <c r="L48" s="141">
        <f t="shared" si="7"/>
        <v>346.99068145302135</v>
      </c>
      <c r="M48" s="142">
        <f t="shared" si="2"/>
        <v>106.83793992315748</v>
      </c>
      <c r="O48">
        <v>2021</v>
      </c>
      <c r="P48" s="137" t="s">
        <v>64</v>
      </c>
      <c r="Q48" s="136">
        <f t="shared" si="3"/>
        <v>27.3206550802139</v>
      </c>
      <c r="R48" s="136">
        <f t="shared" si="4"/>
        <v>20.888970588235296</v>
      </c>
      <c r="S48" s="143">
        <f t="shared" si="5"/>
        <v>6.4316844919786043</v>
      </c>
    </row>
    <row r="49" spans="1:19" x14ac:dyDescent="0.35">
      <c r="B49" s="137" t="s">
        <v>65</v>
      </c>
      <c r="C49" s="139">
        <v>487.71699999999998</v>
      </c>
      <c r="D49" s="139">
        <v>327.60599999999999</v>
      </c>
      <c r="E49" s="11">
        <v>0.91380937401698659</v>
      </c>
      <c r="F49" s="148">
        <v>14.14</v>
      </c>
      <c r="J49" s="137" t="s">
        <v>65</v>
      </c>
      <c r="K49" s="127">
        <f t="shared" si="6"/>
        <v>533.71853459552483</v>
      </c>
      <c r="L49" s="127">
        <f t="shared" si="7"/>
        <v>358.50584302925984</v>
      </c>
      <c r="M49" s="150">
        <f t="shared" si="2"/>
        <v>175.21269156626499</v>
      </c>
      <c r="P49" s="137" t="s">
        <v>65</v>
      </c>
      <c r="Q49" s="136">
        <f t="shared" si="3"/>
        <v>34.492008486562938</v>
      </c>
      <c r="R49" s="136">
        <f t="shared" si="4"/>
        <v>23.168741159830269</v>
      </c>
      <c r="S49" s="143">
        <f t="shared" si="5"/>
        <v>11.323267326732669</v>
      </c>
    </row>
    <row r="50" spans="1:19" x14ac:dyDescent="0.35">
      <c r="B50" s="137" t="s">
        <v>62</v>
      </c>
      <c r="C50" s="139">
        <v>460.47699999999998</v>
      </c>
      <c r="D50" s="139">
        <v>358.96</v>
      </c>
      <c r="E50" s="11">
        <v>0.92890846178043429</v>
      </c>
      <c r="F50" s="148">
        <v>14.632199999999999</v>
      </c>
      <c r="J50" s="137" t="s">
        <v>62</v>
      </c>
      <c r="K50" s="127">
        <f t="shared" si="6"/>
        <v>495.71838232306118</v>
      </c>
      <c r="L50" s="127">
        <f t="shared" si="7"/>
        <v>386.43204876396874</v>
      </c>
      <c r="M50" s="142">
        <f t="shared" si="2"/>
        <v>109.28633355909244</v>
      </c>
      <c r="P50" s="137" t="s">
        <v>62</v>
      </c>
      <c r="Q50" s="136">
        <f t="shared" si="3"/>
        <v>31.470113858476509</v>
      </c>
      <c r="R50" s="136">
        <f t="shared" si="4"/>
        <v>24.532196115416685</v>
      </c>
      <c r="S50" s="143">
        <f t="shared" si="5"/>
        <v>6.937917743059824</v>
      </c>
    </row>
    <row r="51" spans="1:19" x14ac:dyDescent="0.35">
      <c r="B51" s="137" t="s">
        <v>63</v>
      </c>
      <c r="C51" s="139">
        <v>474.92204128499998</v>
      </c>
      <c r="D51" s="139">
        <v>381.26128601200003</v>
      </c>
      <c r="E51" s="11">
        <v>0.93865995596099405</v>
      </c>
      <c r="F51" s="148">
        <v>15.41</v>
      </c>
      <c r="J51" s="137" t="s">
        <v>63</v>
      </c>
      <c r="K51" s="127">
        <f t="shared" si="6"/>
        <v>505.95749639578247</v>
      </c>
      <c r="L51" s="127">
        <f t="shared" si="7"/>
        <v>406.1761488713633</v>
      </c>
      <c r="M51" s="142">
        <f t="shared" si="2"/>
        <v>99.781347524419175</v>
      </c>
      <c r="P51" s="137" t="s">
        <v>63</v>
      </c>
      <c r="Q51" s="136">
        <f t="shared" si="3"/>
        <v>30.819081199545749</v>
      </c>
      <c r="R51" s="136">
        <f t="shared" si="4"/>
        <v>24.741160675665153</v>
      </c>
      <c r="S51" s="143">
        <f t="shared" si="5"/>
        <v>6.0779205238805964</v>
      </c>
    </row>
    <row r="52" spans="1:19" x14ac:dyDescent="0.35">
      <c r="A52">
        <v>2022</v>
      </c>
      <c r="B52" s="137" t="s">
        <v>64</v>
      </c>
      <c r="C52" s="139">
        <v>458.402445962</v>
      </c>
      <c r="D52" s="139">
        <v>396.97819123400001</v>
      </c>
      <c r="E52" s="11">
        <v>0.95250078641082114</v>
      </c>
      <c r="F52" s="148">
        <v>15.2317</v>
      </c>
      <c r="I52">
        <v>2022</v>
      </c>
      <c r="J52" s="137" t="s">
        <v>64</v>
      </c>
      <c r="K52" s="127">
        <f t="shared" si="6"/>
        <v>481.26201311532293</v>
      </c>
      <c r="L52" s="127">
        <f t="shared" si="7"/>
        <v>416.77465981931499</v>
      </c>
      <c r="M52" s="142">
        <f t="shared" si="2"/>
        <v>64.487353296007939</v>
      </c>
      <c r="O52">
        <v>2022</v>
      </c>
      <c r="P52" s="137" t="s">
        <v>64</v>
      </c>
      <c r="Q52" s="136">
        <f t="shared" si="3"/>
        <v>30.095291133753946</v>
      </c>
      <c r="R52" s="136">
        <f t="shared" si="4"/>
        <v>26.062631960582209</v>
      </c>
      <c r="S52" s="143">
        <f t="shared" si="5"/>
        <v>4.0326591731717372</v>
      </c>
    </row>
    <row r="53" spans="1:19" x14ac:dyDescent="0.35">
      <c r="B53" s="137" t="s">
        <v>65</v>
      </c>
      <c r="C53" s="139">
        <v>518.66164887100001</v>
      </c>
      <c r="D53" s="139">
        <v>447.57358449600002</v>
      </c>
      <c r="E53" s="11">
        <v>0.97420572507077707</v>
      </c>
      <c r="F53" s="148">
        <v>15.554905291005291</v>
      </c>
      <c r="J53" s="137" t="s">
        <v>65</v>
      </c>
      <c r="K53" s="127">
        <f t="shared" si="6"/>
        <v>532.39437577039359</v>
      </c>
      <c r="L53" s="127">
        <f t="shared" si="7"/>
        <v>459.42409593567453</v>
      </c>
      <c r="M53" s="142">
        <f t="shared" si="2"/>
        <v>72.970279834719065</v>
      </c>
      <c r="P53" s="137" t="s">
        <v>65</v>
      </c>
      <c r="Q53" s="136">
        <f t="shared" si="3"/>
        <v>33.343928437219027</v>
      </c>
      <c r="R53" s="136">
        <f t="shared" si="4"/>
        <v>28.773790397477502</v>
      </c>
      <c r="S53" s="143">
        <f t="shared" si="5"/>
        <v>4.5701380397415257</v>
      </c>
    </row>
    <row r="54" spans="1:19" x14ac:dyDescent="0.35">
      <c r="B54" s="137" t="s">
        <v>62</v>
      </c>
      <c r="C54" s="139">
        <v>542.95641304699996</v>
      </c>
      <c r="D54" s="139">
        <v>492.24173810399998</v>
      </c>
      <c r="E54" s="11">
        <v>1</v>
      </c>
      <c r="F54" s="151">
        <v>17.030725829725831</v>
      </c>
      <c r="J54" s="137" t="s">
        <v>62</v>
      </c>
      <c r="K54" s="127">
        <f t="shared" si="6"/>
        <v>542.95641304699996</v>
      </c>
      <c r="L54" s="127">
        <f t="shared" si="7"/>
        <v>492.24173810399998</v>
      </c>
      <c r="M54" s="142">
        <f t="shared" si="2"/>
        <v>50.714674942999977</v>
      </c>
      <c r="P54" s="137" t="s">
        <v>62</v>
      </c>
      <c r="Q54" s="136">
        <f t="shared" si="3"/>
        <v>31.880990773705662</v>
      </c>
      <c r="R54" s="136">
        <f t="shared" si="4"/>
        <v>28.903156743022052</v>
      </c>
      <c r="S54" s="143">
        <f t="shared" si="5"/>
        <v>2.97783403068361</v>
      </c>
    </row>
    <row r="55" spans="1:19" x14ac:dyDescent="0.35">
      <c r="B55" s="137" t="s">
        <v>63</v>
      </c>
      <c r="E55" s="11"/>
      <c r="J55" s="137" t="s">
        <v>63</v>
      </c>
      <c r="P55" s="137" t="s">
        <v>63</v>
      </c>
    </row>
    <row r="58" spans="1:19" x14ac:dyDescent="0.35">
      <c r="A58" s="149" t="s">
        <v>254</v>
      </c>
    </row>
    <row r="84" spans="3:3" x14ac:dyDescent="0.35">
      <c r="C84" s="11"/>
    </row>
    <row r="85" spans="3:3" x14ac:dyDescent="0.35">
      <c r="C85" s="11"/>
    </row>
    <row r="86" spans="3:3" x14ac:dyDescent="0.35">
      <c r="C86" s="11"/>
    </row>
    <row r="87" spans="3:3" x14ac:dyDescent="0.35">
      <c r="C87" s="11"/>
    </row>
    <row r="88" spans="3:3" x14ac:dyDescent="0.35">
      <c r="C88" s="11"/>
    </row>
    <row r="89" spans="3:3" x14ac:dyDescent="0.35">
      <c r="C89" s="11"/>
    </row>
    <row r="90" spans="3:3" x14ac:dyDescent="0.35">
      <c r="C90" s="11"/>
    </row>
    <row r="91" spans="3:3" x14ac:dyDescent="0.35">
      <c r="C91" s="11"/>
    </row>
    <row r="92" spans="3:3" x14ac:dyDescent="0.35">
      <c r="C92" s="11"/>
    </row>
    <row r="93" spans="3:3" x14ac:dyDescent="0.35">
      <c r="C93" s="11"/>
    </row>
    <row r="94" spans="3:3" x14ac:dyDescent="0.35">
      <c r="C94" s="11"/>
    </row>
    <row r="95" spans="3:3" x14ac:dyDescent="0.35">
      <c r="C95" s="11"/>
    </row>
    <row r="96" spans="3:3" x14ac:dyDescent="0.35">
      <c r="C96" s="11"/>
    </row>
    <row r="97" spans="3:5" x14ac:dyDescent="0.35">
      <c r="C97" s="11"/>
    </row>
    <row r="98" spans="3:5" x14ac:dyDescent="0.35">
      <c r="C98" s="11"/>
    </row>
    <row r="99" spans="3:5" x14ac:dyDescent="0.35">
      <c r="C99" s="11"/>
    </row>
    <row r="100" spans="3:5" x14ac:dyDescent="0.35">
      <c r="C100" s="151"/>
      <c r="D100" s="151"/>
      <c r="E100" s="151"/>
    </row>
    <row r="101" spans="3:5" x14ac:dyDescent="0.35">
      <c r="C101" s="151"/>
      <c r="D101" s="151"/>
      <c r="E101" s="151"/>
    </row>
    <row r="102" spans="3:5" x14ac:dyDescent="0.35">
      <c r="C102" s="151"/>
      <c r="D102" s="151"/>
      <c r="E102" s="151"/>
    </row>
    <row r="103" spans="3:5" x14ac:dyDescent="0.35">
      <c r="C103" s="151"/>
      <c r="D103" s="151"/>
      <c r="E103" s="151"/>
    </row>
    <row r="104" spans="3:5" x14ac:dyDescent="0.35">
      <c r="C104" s="151"/>
      <c r="D104" s="151"/>
      <c r="E104" s="151"/>
    </row>
    <row r="105" spans="3:5" x14ac:dyDescent="0.35">
      <c r="C105" s="151"/>
      <c r="D105" s="151"/>
      <c r="E105" s="151"/>
    </row>
    <row r="106" spans="3:5" x14ac:dyDescent="0.35">
      <c r="C106" s="151"/>
      <c r="D106" s="151"/>
      <c r="E106" s="151"/>
    </row>
    <row r="107" spans="3:5" x14ac:dyDescent="0.35">
      <c r="C107" s="151"/>
      <c r="D107" s="151"/>
      <c r="E107" s="151"/>
    </row>
    <row r="108" spans="3:5" x14ac:dyDescent="0.35">
      <c r="C108" s="151"/>
      <c r="D108" s="151"/>
      <c r="E108" s="151"/>
    </row>
    <row r="109" spans="3:5" x14ac:dyDescent="0.35">
      <c r="C109" s="151"/>
      <c r="D109" s="151"/>
      <c r="E109" s="151"/>
    </row>
    <row r="110" spans="3:5" x14ac:dyDescent="0.35">
      <c r="C110" s="151"/>
      <c r="D110" s="151"/>
      <c r="E110" s="151"/>
    </row>
    <row r="111" spans="3:5" x14ac:dyDescent="0.35">
      <c r="C111" s="151"/>
      <c r="D111" s="151"/>
      <c r="E111" s="151"/>
    </row>
    <row r="112" spans="3:5" x14ac:dyDescent="0.35">
      <c r="C112" s="151"/>
      <c r="D112" s="151"/>
      <c r="E112" s="151"/>
    </row>
    <row r="113" spans="3:5" x14ac:dyDescent="0.35">
      <c r="C113" s="151"/>
      <c r="D113" s="151"/>
      <c r="E113" s="151"/>
    </row>
    <row r="114" spans="3:5" x14ac:dyDescent="0.35">
      <c r="C114" s="151"/>
      <c r="D114" s="151"/>
      <c r="E114" s="151"/>
    </row>
    <row r="115" spans="3:5" x14ac:dyDescent="0.35">
      <c r="C115" s="151"/>
      <c r="D115" s="151"/>
      <c r="E115" s="151"/>
    </row>
    <row r="116" spans="3:5" x14ac:dyDescent="0.35">
      <c r="C116" s="151"/>
      <c r="D116" s="151"/>
      <c r="E116" s="151"/>
    </row>
    <row r="117" spans="3:5" x14ac:dyDescent="0.35">
      <c r="C117" s="151"/>
      <c r="D117" s="151"/>
      <c r="E117" s="151"/>
    </row>
    <row r="118" spans="3:5" x14ac:dyDescent="0.35">
      <c r="C118" s="151"/>
      <c r="D118" s="151"/>
      <c r="E118" s="151"/>
    </row>
    <row r="119" spans="3:5" x14ac:dyDescent="0.35">
      <c r="C119" s="151"/>
      <c r="D119" s="151"/>
      <c r="E119" s="151"/>
    </row>
    <row r="120" spans="3:5" x14ac:dyDescent="0.35">
      <c r="C120" s="151"/>
      <c r="D120" s="151"/>
      <c r="E120" s="151"/>
    </row>
    <row r="121" spans="3:5" x14ac:dyDescent="0.35">
      <c r="C121" s="151"/>
      <c r="D121" s="151"/>
      <c r="E121" s="151"/>
    </row>
    <row r="122" spans="3:5" x14ac:dyDescent="0.35">
      <c r="C122" s="151"/>
      <c r="D122" s="151"/>
      <c r="E122" s="151"/>
    </row>
    <row r="123" spans="3:5" x14ac:dyDescent="0.35">
      <c r="C123" s="151"/>
      <c r="D123" s="151"/>
      <c r="E123" s="151"/>
    </row>
    <row r="124" spans="3:5" x14ac:dyDescent="0.35">
      <c r="C124" s="151"/>
      <c r="D124" s="151"/>
      <c r="E124" s="151"/>
    </row>
    <row r="125" spans="3:5" x14ac:dyDescent="0.35">
      <c r="C125" s="151"/>
      <c r="D125" s="151"/>
      <c r="E125" s="151"/>
    </row>
    <row r="126" spans="3:5" x14ac:dyDescent="0.35">
      <c r="C126" s="151"/>
      <c r="D126" s="151"/>
      <c r="E126" s="151"/>
    </row>
    <row r="127" spans="3:5" x14ac:dyDescent="0.35">
      <c r="C127" s="151"/>
      <c r="D127" s="151"/>
      <c r="E127" s="151"/>
    </row>
    <row r="128" spans="3:5" x14ac:dyDescent="0.35">
      <c r="C128" s="151"/>
      <c r="D128" s="151"/>
      <c r="E128" s="151"/>
    </row>
    <row r="129" spans="3:5" x14ac:dyDescent="0.35">
      <c r="C129" s="151"/>
      <c r="D129" s="151"/>
      <c r="E129" s="151"/>
    </row>
    <row r="130" spans="3:5" x14ac:dyDescent="0.35">
      <c r="C130" s="151"/>
      <c r="D130" s="151"/>
      <c r="E130" s="151"/>
    </row>
    <row r="131" spans="3:5" x14ac:dyDescent="0.35">
      <c r="C131" s="151"/>
      <c r="D131" s="151"/>
      <c r="E131" s="151"/>
    </row>
    <row r="132" spans="3:5" x14ac:dyDescent="0.35">
      <c r="C132" s="151"/>
      <c r="D132" s="151"/>
      <c r="E132" s="151"/>
    </row>
    <row r="133" spans="3:5" x14ac:dyDescent="0.35">
      <c r="C133" s="151"/>
      <c r="D133" s="151"/>
      <c r="E133" s="151"/>
    </row>
    <row r="134" spans="3:5" x14ac:dyDescent="0.35">
      <c r="C134" s="151"/>
      <c r="D134" s="151"/>
      <c r="E134" s="151"/>
    </row>
    <row r="135" spans="3:5" x14ac:dyDescent="0.35">
      <c r="C135" s="151"/>
      <c r="D135" s="151"/>
      <c r="E135" s="151"/>
    </row>
    <row r="136" spans="3:5" x14ac:dyDescent="0.35">
      <c r="C136" s="151"/>
      <c r="D136" s="151"/>
      <c r="E136" s="151"/>
    </row>
    <row r="137" spans="3:5" x14ac:dyDescent="0.35">
      <c r="C137" s="151"/>
      <c r="D137" s="151"/>
      <c r="E137" s="151"/>
    </row>
    <row r="138" spans="3:5" x14ac:dyDescent="0.35">
      <c r="C138" s="151"/>
      <c r="D138" s="151"/>
      <c r="E138" s="151"/>
    </row>
    <row r="139" spans="3:5" x14ac:dyDescent="0.35">
      <c r="C139" s="151"/>
      <c r="D139" s="151"/>
      <c r="E139" s="151"/>
    </row>
    <row r="140" spans="3:5" x14ac:dyDescent="0.35">
      <c r="C140" s="151"/>
      <c r="D140" s="151"/>
      <c r="E140" s="151"/>
    </row>
    <row r="141" spans="3:5" x14ac:dyDescent="0.35">
      <c r="C141" s="151"/>
      <c r="D141" s="151"/>
      <c r="E141" s="151"/>
    </row>
    <row r="142" spans="3:5" x14ac:dyDescent="0.35">
      <c r="C142" s="151"/>
      <c r="D142" s="151"/>
      <c r="E142" s="151"/>
    </row>
    <row r="143" spans="3:5" x14ac:dyDescent="0.35">
      <c r="C143" s="151"/>
      <c r="D143" s="151"/>
      <c r="E143" s="151"/>
    </row>
    <row r="144" spans="3:5" x14ac:dyDescent="0.35">
      <c r="C144" s="151"/>
      <c r="D144" s="151"/>
      <c r="E144" s="151"/>
    </row>
    <row r="145" spans="3:5" x14ac:dyDescent="0.35">
      <c r="C145" s="151"/>
      <c r="D145" s="151"/>
      <c r="E145" s="151"/>
    </row>
    <row r="146" spans="3:5" x14ac:dyDescent="0.35">
      <c r="C146" s="151"/>
      <c r="D146" s="151"/>
      <c r="E146" s="151"/>
    </row>
    <row r="147" spans="3:5" x14ac:dyDescent="0.35">
      <c r="C147" s="151"/>
      <c r="D147" s="151"/>
      <c r="E147" s="151"/>
    </row>
    <row r="148" spans="3:5" x14ac:dyDescent="0.35">
      <c r="C148" s="151"/>
      <c r="D148" s="151"/>
      <c r="E148" s="151"/>
    </row>
    <row r="149" spans="3:5" x14ac:dyDescent="0.35">
      <c r="C149" s="151"/>
      <c r="D149" s="151"/>
      <c r="E149" s="151"/>
    </row>
    <row r="150" spans="3:5" x14ac:dyDescent="0.35">
      <c r="C150" s="151"/>
      <c r="D150" s="151"/>
      <c r="E150" s="151"/>
    </row>
    <row r="151" spans="3:5" x14ac:dyDescent="0.35">
      <c r="C151" s="151"/>
      <c r="D151" s="151"/>
      <c r="E151" s="151"/>
    </row>
    <row r="152" spans="3:5" x14ac:dyDescent="0.35">
      <c r="C152" s="151"/>
      <c r="D152" s="151"/>
      <c r="E152" s="151"/>
    </row>
    <row r="153" spans="3:5" x14ac:dyDescent="0.35">
      <c r="C153" s="151"/>
      <c r="D153" s="151"/>
      <c r="E153" s="151"/>
    </row>
    <row r="154" spans="3:5" x14ac:dyDescent="0.35">
      <c r="C154" s="151"/>
      <c r="D154" s="151"/>
      <c r="E154" s="151"/>
    </row>
    <row r="155" spans="3:5" x14ac:dyDescent="0.35">
      <c r="C155" s="151"/>
      <c r="D155" s="151"/>
      <c r="E155" s="151"/>
    </row>
    <row r="156" spans="3:5" x14ac:dyDescent="0.35">
      <c r="C156" s="151"/>
      <c r="D156" s="151"/>
      <c r="E156" s="151"/>
    </row>
    <row r="157" spans="3:5" x14ac:dyDescent="0.35">
      <c r="C157" s="151"/>
      <c r="D157" s="151"/>
      <c r="E157" s="151"/>
    </row>
    <row r="158" spans="3:5" x14ac:dyDescent="0.35">
      <c r="C158" s="151"/>
      <c r="D158" s="151"/>
      <c r="E158" s="151"/>
    </row>
    <row r="159" spans="3:5" x14ac:dyDescent="0.35">
      <c r="C159" s="151"/>
      <c r="D159" s="151"/>
      <c r="E159" s="151"/>
    </row>
    <row r="160" spans="3:5" x14ac:dyDescent="0.35">
      <c r="C160" s="151"/>
      <c r="D160" s="151"/>
      <c r="E160" s="151"/>
    </row>
    <row r="161" spans="3:5" x14ac:dyDescent="0.35">
      <c r="C161" s="151"/>
      <c r="D161" s="151"/>
      <c r="E161" s="151"/>
    </row>
    <row r="162" spans="3:5" x14ac:dyDescent="0.35">
      <c r="C162" s="151"/>
      <c r="D162" s="151"/>
      <c r="E162" s="151"/>
    </row>
    <row r="163" spans="3:5" x14ac:dyDescent="0.35">
      <c r="C163" s="151"/>
      <c r="D163" s="151"/>
      <c r="E163" s="151"/>
    </row>
    <row r="164" spans="3:5" x14ac:dyDescent="0.35">
      <c r="C164" s="151"/>
      <c r="D164" s="151"/>
      <c r="E164" s="151"/>
    </row>
    <row r="165" spans="3:5" x14ac:dyDescent="0.35">
      <c r="C165" s="151"/>
      <c r="D165" s="151"/>
      <c r="E165" s="151"/>
    </row>
    <row r="166" spans="3:5" x14ac:dyDescent="0.35">
      <c r="C166" s="151"/>
      <c r="D166" s="151"/>
      <c r="E166" s="151"/>
    </row>
    <row r="167" spans="3:5" x14ac:dyDescent="0.35">
      <c r="C167" s="151"/>
      <c r="D167" s="151"/>
      <c r="E167" s="151"/>
    </row>
    <row r="168" spans="3:5" x14ac:dyDescent="0.35">
      <c r="C168" s="151"/>
      <c r="D168" s="151"/>
      <c r="E168" s="151"/>
    </row>
    <row r="169" spans="3:5" x14ac:dyDescent="0.35">
      <c r="C169" s="151"/>
      <c r="D169" s="151"/>
      <c r="E169" s="151"/>
    </row>
    <row r="170" spans="3:5" x14ac:dyDescent="0.35">
      <c r="C170" s="151"/>
      <c r="D170" s="151"/>
      <c r="E170" s="151"/>
    </row>
    <row r="171" spans="3:5" x14ac:dyDescent="0.35">
      <c r="C171" s="151"/>
      <c r="D171" s="151"/>
      <c r="E171" s="151"/>
    </row>
    <row r="172" spans="3:5" x14ac:dyDescent="0.35">
      <c r="C172" s="151"/>
      <c r="D172" s="151"/>
      <c r="E172" s="151"/>
    </row>
    <row r="173" spans="3:5" x14ac:dyDescent="0.35">
      <c r="C173" s="151"/>
      <c r="D173" s="151"/>
      <c r="E173" s="151"/>
    </row>
    <row r="174" spans="3:5" x14ac:dyDescent="0.35">
      <c r="C174" s="151"/>
      <c r="D174" s="151"/>
      <c r="E174" s="151"/>
    </row>
    <row r="175" spans="3:5" x14ac:dyDescent="0.35">
      <c r="C175" s="151"/>
      <c r="D175" s="151"/>
      <c r="E175" s="151"/>
    </row>
    <row r="176" spans="3:5" x14ac:dyDescent="0.35">
      <c r="C176" s="151"/>
      <c r="D176" s="151"/>
      <c r="E176" s="151"/>
    </row>
    <row r="177" spans="3:5" x14ac:dyDescent="0.35">
      <c r="C177" s="151"/>
      <c r="D177" s="151"/>
      <c r="E177" s="151"/>
    </row>
    <row r="178" spans="3:5" x14ac:dyDescent="0.35">
      <c r="C178" s="151"/>
      <c r="D178" s="151"/>
      <c r="E178" s="151"/>
    </row>
    <row r="179" spans="3:5" x14ac:dyDescent="0.35">
      <c r="C179" s="151"/>
      <c r="D179" s="151"/>
      <c r="E179" s="151"/>
    </row>
    <row r="180" spans="3:5" x14ac:dyDescent="0.35">
      <c r="C180" s="151"/>
      <c r="D180" s="151"/>
      <c r="E180" s="151"/>
    </row>
    <row r="181" spans="3:5" x14ac:dyDescent="0.35">
      <c r="C181" s="151"/>
      <c r="D181" s="151"/>
      <c r="E181" s="151"/>
    </row>
    <row r="182" spans="3:5" x14ac:dyDescent="0.35">
      <c r="C182" s="151"/>
      <c r="D182" s="151"/>
      <c r="E182" s="151"/>
    </row>
    <row r="183" spans="3:5" x14ac:dyDescent="0.35">
      <c r="C183" s="151"/>
      <c r="D183" s="151"/>
      <c r="E183" s="151"/>
    </row>
    <row r="184" spans="3:5" x14ac:dyDescent="0.35">
      <c r="C184" s="151"/>
      <c r="D184" s="151"/>
      <c r="E184" s="151"/>
    </row>
    <row r="185" spans="3:5" x14ac:dyDescent="0.35">
      <c r="C185" s="151"/>
      <c r="D185" s="151"/>
      <c r="E185" s="151"/>
    </row>
    <row r="186" spans="3:5" x14ac:dyDescent="0.35">
      <c r="C186" s="151"/>
      <c r="D186" s="151"/>
      <c r="E186" s="151"/>
    </row>
    <row r="187" spans="3:5" x14ac:dyDescent="0.35">
      <c r="C187" s="151"/>
      <c r="D187" s="151"/>
      <c r="E187" s="151"/>
    </row>
    <row r="188" spans="3:5" x14ac:dyDescent="0.35">
      <c r="C188" s="151"/>
      <c r="D188" s="151"/>
      <c r="E188" s="151"/>
    </row>
    <row r="189" spans="3:5" x14ac:dyDescent="0.35">
      <c r="C189" s="151"/>
      <c r="D189" s="151"/>
      <c r="E189" s="151"/>
    </row>
    <row r="190" spans="3:5" x14ac:dyDescent="0.35">
      <c r="C190" s="151"/>
      <c r="D190" s="151"/>
      <c r="E190" s="151"/>
    </row>
    <row r="191" spans="3:5" x14ac:dyDescent="0.35">
      <c r="C191" s="151"/>
      <c r="D191" s="151"/>
      <c r="E191" s="151"/>
    </row>
    <row r="192" spans="3:5" x14ac:dyDescent="0.35">
      <c r="C192" s="151"/>
      <c r="D192" s="151"/>
      <c r="E192" s="151"/>
    </row>
    <row r="193" spans="3:5" x14ac:dyDescent="0.35">
      <c r="C193" s="151"/>
      <c r="D193" s="151"/>
      <c r="E193" s="151"/>
    </row>
    <row r="194" spans="3:5" x14ac:dyDescent="0.35">
      <c r="C194" s="151"/>
      <c r="D194" s="151"/>
      <c r="E194" s="151"/>
    </row>
    <row r="195" spans="3:5" x14ac:dyDescent="0.35">
      <c r="C195" s="151"/>
      <c r="D195" s="151"/>
      <c r="E195" s="151"/>
    </row>
    <row r="196" spans="3:5" x14ac:dyDescent="0.35">
      <c r="C196" s="151"/>
      <c r="D196" s="151"/>
      <c r="E196" s="151"/>
    </row>
    <row r="197" spans="3:5" x14ac:dyDescent="0.35">
      <c r="C197" s="151"/>
      <c r="D197" s="151"/>
      <c r="E197" s="151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="60" zoomScaleNormal="60" workbookViewId="0">
      <selection activeCell="O22" sqref="O22"/>
    </sheetView>
  </sheetViews>
  <sheetFormatPr defaultColWidth="8.90625" defaultRowHeight="14.5" x14ac:dyDescent="0.35"/>
  <cols>
    <col min="2" max="2" width="19.54296875" bestFit="1" customWidth="1"/>
  </cols>
  <sheetData>
    <row r="1" spans="1:43" ht="14.4" customHeight="1" x14ac:dyDescent="0.5">
      <c r="A1" s="48" t="s">
        <v>255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</row>
    <row r="2" spans="1:43" x14ac:dyDescent="0.35">
      <c r="A2" s="44" t="s">
        <v>56</v>
      </c>
      <c r="B2" s="44"/>
      <c r="C2" s="66" t="s">
        <v>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 t="s">
        <v>12</v>
      </c>
      <c r="R2" s="66"/>
      <c r="S2" s="66"/>
      <c r="T2" s="66"/>
      <c r="U2" s="66"/>
      <c r="V2" s="66"/>
      <c r="W2" s="66"/>
      <c r="X2" s="66"/>
      <c r="Y2" s="66"/>
      <c r="Z2" s="66"/>
      <c r="AA2" s="66"/>
      <c r="AD2" s="66"/>
      <c r="AE2" s="66" t="s">
        <v>16</v>
      </c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</row>
    <row r="3" spans="1:43" x14ac:dyDescent="0.35">
      <c r="A3" s="44"/>
      <c r="B3" s="152"/>
      <c r="C3" s="66">
        <v>2010</v>
      </c>
      <c r="D3" s="66">
        <v>2011</v>
      </c>
      <c r="E3" s="66">
        <v>2012</v>
      </c>
      <c r="F3" s="66">
        <v>2013</v>
      </c>
      <c r="G3" s="66">
        <v>2014</v>
      </c>
      <c r="H3" s="66">
        <v>2015</v>
      </c>
      <c r="I3" s="66">
        <v>2016</v>
      </c>
      <c r="J3" s="66">
        <v>2017</v>
      </c>
      <c r="K3" s="66">
        <v>2018</v>
      </c>
      <c r="L3" s="66">
        <v>2019</v>
      </c>
      <c r="M3" s="66">
        <v>2020</v>
      </c>
      <c r="N3" s="66">
        <v>2021</v>
      </c>
      <c r="O3" s="66">
        <v>2022</v>
      </c>
      <c r="P3" s="66"/>
      <c r="Q3" s="66">
        <v>2010</v>
      </c>
      <c r="R3" s="66">
        <v>2011</v>
      </c>
      <c r="S3" s="66">
        <v>2012</v>
      </c>
      <c r="T3" s="66">
        <v>2013</v>
      </c>
      <c r="U3" s="66">
        <v>2014</v>
      </c>
      <c r="V3" s="66">
        <v>2015</v>
      </c>
      <c r="W3" s="66">
        <v>2016</v>
      </c>
      <c r="X3" s="66">
        <v>2017</v>
      </c>
      <c r="Y3" s="66">
        <v>2018</v>
      </c>
      <c r="Z3" s="66">
        <v>2019</v>
      </c>
      <c r="AA3" s="66">
        <v>2020</v>
      </c>
      <c r="AB3" s="66">
        <v>2021</v>
      </c>
      <c r="AC3" s="66">
        <v>2022</v>
      </c>
      <c r="AD3" s="66"/>
      <c r="AE3" s="66">
        <v>2010</v>
      </c>
      <c r="AF3" s="66">
        <v>2011</v>
      </c>
      <c r="AG3" s="66">
        <v>2012</v>
      </c>
      <c r="AH3" s="66">
        <v>2013</v>
      </c>
      <c r="AI3" s="66">
        <v>2014</v>
      </c>
      <c r="AJ3" s="66">
        <v>2015</v>
      </c>
      <c r="AK3" s="66">
        <v>2016</v>
      </c>
      <c r="AL3" s="66">
        <v>2017</v>
      </c>
      <c r="AM3" s="66">
        <v>2018</v>
      </c>
      <c r="AN3" s="66">
        <v>2019</v>
      </c>
      <c r="AO3" s="66">
        <v>2020</v>
      </c>
      <c r="AP3" s="66">
        <v>2021</v>
      </c>
      <c r="AQ3" s="66">
        <v>2022</v>
      </c>
    </row>
    <row r="4" spans="1:43" x14ac:dyDescent="0.35">
      <c r="A4" s="44"/>
      <c r="B4" s="152" t="s">
        <v>256</v>
      </c>
      <c r="C4" s="132">
        <v>15.600258182877113</v>
      </c>
      <c r="D4" s="132">
        <v>16.748467586968523</v>
      </c>
      <c r="E4" s="132">
        <v>16.633202890173411</v>
      </c>
      <c r="F4" s="132">
        <v>22.790488520534389</v>
      </c>
      <c r="G4" s="132">
        <v>26.365720251396649</v>
      </c>
      <c r="H4" s="132">
        <v>28.252408799999998</v>
      </c>
      <c r="I4" s="132">
        <v>30.043150167785235</v>
      </c>
      <c r="J4" s="132">
        <v>31.916702040816325</v>
      </c>
      <c r="K4" s="132">
        <v>34.095744207317075</v>
      </c>
      <c r="L4" s="132">
        <v>33.246382284040997</v>
      </c>
      <c r="M4" s="132">
        <v>39.800267187499998</v>
      </c>
      <c r="N4" s="132">
        <v>37.023023704707072</v>
      </c>
      <c r="O4" s="132">
        <v>43.288899999999998</v>
      </c>
      <c r="P4" s="66"/>
      <c r="Q4" s="132">
        <v>134.30211747233548</v>
      </c>
      <c r="R4" s="132">
        <v>164.28057388183319</v>
      </c>
      <c r="S4" s="132">
        <v>143.771987283237</v>
      </c>
      <c r="T4" s="132">
        <v>161.35493473527956</v>
      </c>
      <c r="U4" s="132">
        <v>131.57478445065175</v>
      </c>
      <c r="V4" s="132">
        <v>147.50531742222216</v>
      </c>
      <c r="W4" s="132">
        <v>138.78388548657716</v>
      </c>
      <c r="X4" s="132">
        <v>151.6547102040816</v>
      </c>
      <c r="Y4" s="132">
        <v>162.50699085365855</v>
      </c>
      <c r="Z4" s="132">
        <v>157.83060102489017</v>
      </c>
      <c r="AA4" s="132">
        <v>201.377909375</v>
      </c>
      <c r="AB4" s="127">
        <v>262.32154192346758</v>
      </c>
      <c r="AC4" s="127">
        <v>262.11369999999999</v>
      </c>
      <c r="AD4" s="66"/>
      <c r="AE4" s="132">
        <v>134.53461793826443</v>
      </c>
      <c r="AF4" s="132">
        <v>144.19143545002757</v>
      </c>
      <c r="AG4" s="132">
        <v>143.00505144508668</v>
      </c>
      <c r="AH4" s="132">
        <v>166.83819851558636</v>
      </c>
      <c r="AI4" s="132">
        <v>204.14389534450652</v>
      </c>
      <c r="AJ4" s="132">
        <v>209.66578795555549</v>
      </c>
      <c r="AK4" s="132">
        <v>211.04986291946304</v>
      </c>
      <c r="AL4" s="132">
        <v>196.38905374149658</v>
      </c>
      <c r="AM4" s="132">
        <v>212.04499409298782</v>
      </c>
      <c r="AN4" s="132">
        <v>207.54122445095169</v>
      </c>
      <c r="AO4" s="132">
        <v>196.54641640624993</v>
      </c>
      <c r="AP4" s="132">
        <v>196.05602434812053</v>
      </c>
      <c r="AQ4" s="132">
        <v>237.5539</v>
      </c>
    </row>
    <row r="5" spans="1:43" x14ac:dyDescent="0.35">
      <c r="A5" s="44"/>
      <c r="B5" s="152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</row>
    <row r="6" spans="1:43" x14ac:dyDescent="0.35">
      <c r="A6" s="44"/>
      <c r="B6" s="152"/>
      <c r="C6" s="66" t="s">
        <v>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 t="s">
        <v>12</v>
      </c>
      <c r="R6" s="66"/>
      <c r="S6" s="66"/>
      <c r="T6" s="66"/>
      <c r="U6" s="66"/>
      <c r="V6" s="66"/>
      <c r="W6" s="66"/>
      <c r="X6" s="66"/>
      <c r="Y6" s="66"/>
      <c r="Z6" s="66"/>
      <c r="AA6" s="66"/>
      <c r="AD6" s="66"/>
      <c r="AE6" s="66" t="s">
        <v>16</v>
      </c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</row>
    <row r="7" spans="1:43" x14ac:dyDescent="0.35">
      <c r="A7" s="44"/>
      <c r="B7" s="114"/>
      <c r="C7" s="66">
        <v>2010</v>
      </c>
      <c r="D7" s="66">
        <v>2011</v>
      </c>
      <c r="E7" s="66">
        <v>2012</v>
      </c>
      <c r="F7" s="66">
        <v>2013</v>
      </c>
      <c r="G7" s="66">
        <v>2014</v>
      </c>
      <c r="H7" s="66">
        <v>2015</v>
      </c>
      <c r="I7" s="66">
        <v>2016</v>
      </c>
      <c r="J7" s="66">
        <v>2017</v>
      </c>
      <c r="K7" s="66">
        <v>2018</v>
      </c>
      <c r="L7" s="66">
        <v>2019</v>
      </c>
      <c r="M7" s="66">
        <v>2020</v>
      </c>
      <c r="N7" s="66">
        <v>2021</v>
      </c>
      <c r="O7" s="66">
        <v>2022</v>
      </c>
      <c r="P7" s="66"/>
      <c r="Q7" s="66">
        <v>2010</v>
      </c>
      <c r="R7" s="66">
        <v>2011</v>
      </c>
      <c r="S7" s="66">
        <v>2012</v>
      </c>
      <c r="T7" s="66">
        <v>2013</v>
      </c>
      <c r="U7" s="66">
        <v>2014</v>
      </c>
      <c r="V7" s="66">
        <v>2015</v>
      </c>
      <c r="W7" s="66">
        <v>2016</v>
      </c>
      <c r="X7" s="66">
        <v>2017</v>
      </c>
      <c r="Y7" s="66">
        <v>2018</v>
      </c>
      <c r="Z7" s="66">
        <v>2019</v>
      </c>
      <c r="AA7" s="66">
        <v>2020</v>
      </c>
      <c r="AB7" s="66">
        <v>2021</v>
      </c>
      <c r="AC7" s="66">
        <v>2022</v>
      </c>
      <c r="AD7" s="66"/>
      <c r="AE7" s="66">
        <v>2010</v>
      </c>
      <c r="AF7" s="66">
        <v>2011</v>
      </c>
      <c r="AG7" s="66">
        <v>2012</v>
      </c>
      <c r="AH7" s="66">
        <v>2013</v>
      </c>
      <c r="AI7" s="66">
        <v>2014</v>
      </c>
      <c r="AJ7" s="66">
        <v>2015</v>
      </c>
      <c r="AK7" s="66">
        <v>2016</v>
      </c>
      <c r="AL7" s="66">
        <v>2017</v>
      </c>
      <c r="AM7" s="66">
        <v>2018</v>
      </c>
      <c r="AN7" s="66">
        <v>2019</v>
      </c>
      <c r="AO7" s="66">
        <v>2020</v>
      </c>
      <c r="AP7" s="66">
        <v>2021</v>
      </c>
      <c r="AQ7" s="66">
        <v>2022</v>
      </c>
    </row>
    <row r="8" spans="1:43" x14ac:dyDescent="0.35">
      <c r="A8" s="44"/>
      <c r="B8" s="152" t="s">
        <v>257</v>
      </c>
      <c r="C8" s="132">
        <v>1.1785910253384273</v>
      </c>
      <c r="D8" s="132">
        <v>1.3474423691181578</v>
      </c>
      <c r="E8" s="132">
        <v>1.2046315656327795</v>
      </c>
      <c r="F8" s="132">
        <v>1.4506134479290558</v>
      </c>
      <c r="G8" s="132">
        <v>1.6568763907973858</v>
      </c>
      <c r="H8" s="132">
        <v>1.5439120217696276</v>
      </c>
      <c r="I8" s="132">
        <v>1.6028562585083446</v>
      </c>
      <c r="J8" s="132">
        <v>1.904844052939813</v>
      </c>
      <c r="K8" s="132">
        <v>2.005471159021059</v>
      </c>
      <c r="L8" s="132">
        <v>1.9482351087164442</v>
      </c>
      <c r="M8" s="132">
        <v>2.0849456010372278</v>
      </c>
      <c r="N8" s="132">
        <v>2.349852023745171</v>
      </c>
      <c r="O8" s="132">
        <v>2.5444663427833367</v>
      </c>
      <c r="P8" s="66"/>
      <c r="Q8" s="132">
        <v>10.164084290563908</v>
      </c>
      <c r="R8" s="132">
        <v>13.103085812653596</v>
      </c>
      <c r="S8" s="132">
        <v>10.412005843760028</v>
      </c>
      <c r="T8" s="132">
        <v>10.271395619516236</v>
      </c>
      <c r="U8" s="132">
        <v>8.2490007591766705</v>
      </c>
      <c r="V8" s="132">
        <v>8.0483978226789858</v>
      </c>
      <c r="W8" s="132">
        <v>7.3944359479742561</v>
      </c>
      <c r="X8" s="132">
        <v>9.0513240087483773</v>
      </c>
      <c r="Y8" s="132">
        <v>9.5183820656646354</v>
      </c>
      <c r="Z8" s="132">
        <v>9.2393237329960645</v>
      </c>
      <c r="AA8" s="132">
        <v>10.548768523081886</v>
      </c>
      <c r="AB8" s="127">
        <v>16.652540898550374</v>
      </c>
      <c r="AC8" s="127">
        <v>15.384889835973087</v>
      </c>
      <c r="AD8" s="66"/>
      <c r="AE8" s="132">
        <v>10.175122511535699</v>
      </c>
      <c r="AF8" s="132">
        <v>11.517577591390923</v>
      </c>
      <c r="AG8" s="132">
        <v>10.355584858237874</v>
      </c>
      <c r="AH8" s="132">
        <v>10.615587232238518</v>
      </c>
      <c r="AI8" s="132">
        <v>12.811326278394732</v>
      </c>
      <c r="AJ8" s="132">
        <v>11.432920590307944</v>
      </c>
      <c r="AK8" s="132">
        <v>11.256274879818337</v>
      </c>
      <c r="AL8" s="132">
        <v>11.721986824122238</v>
      </c>
      <c r="AM8" s="132">
        <v>12.421354213978471</v>
      </c>
      <c r="AN8" s="132">
        <v>12.159645515804185</v>
      </c>
      <c r="AO8" s="132">
        <v>10.29980987575278</v>
      </c>
      <c r="AP8" s="132">
        <v>12.443084319776432</v>
      </c>
      <c r="AQ8" s="132">
        <v>13.937890865577348</v>
      </c>
    </row>
    <row r="9" spans="1:43" x14ac:dyDescent="0.35">
      <c r="A9" s="44"/>
      <c r="B9" s="15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</row>
    <row r="10" spans="1:43" x14ac:dyDescent="0.35">
      <c r="A10" s="44" t="s">
        <v>251</v>
      </c>
      <c r="B10" s="152"/>
      <c r="C10" s="66" t="s">
        <v>7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 t="s">
        <v>12</v>
      </c>
      <c r="R10" s="66"/>
      <c r="S10" s="66"/>
      <c r="T10" s="66"/>
      <c r="U10" s="66"/>
      <c r="V10" s="66"/>
      <c r="W10" s="66"/>
      <c r="X10" s="66"/>
      <c r="Y10" s="66"/>
      <c r="Z10" s="66"/>
      <c r="AA10" s="66"/>
      <c r="AD10" s="66"/>
      <c r="AE10" s="66" t="s">
        <v>16</v>
      </c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</row>
    <row r="11" spans="1:43" x14ac:dyDescent="0.35">
      <c r="A11" s="44"/>
      <c r="B11" s="114"/>
      <c r="C11" s="66">
        <v>2010</v>
      </c>
      <c r="D11" s="66">
        <v>2011</v>
      </c>
      <c r="E11" s="66">
        <v>2012</v>
      </c>
      <c r="F11" s="66">
        <v>2013</v>
      </c>
      <c r="G11" s="66">
        <v>2014</v>
      </c>
      <c r="H11" s="66">
        <v>2015</v>
      </c>
      <c r="I11" s="66">
        <v>2016</v>
      </c>
      <c r="J11" s="66">
        <v>2017</v>
      </c>
      <c r="K11" s="66">
        <v>2018</v>
      </c>
      <c r="L11" s="66">
        <v>2019</v>
      </c>
      <c r="M11" s="66">
        <v>2020</v>
      </c>
      <c r="N11" s="66">
        <v>2021</v>
      </c>
      <c r="O11" s="66">
        <v>2022</v>
      </c>
      <c r="P11" s="66"/>
      <c r="Q11" s="66">
        <v>2010</v>
      </c>
      <c r="R11" s="66">
        <v>2011</v>
      </c>
      <c r="S11" s="66">
        <v>2012</v>
      </c>
      <c r="T11" s="66">
        <v>2013</v>
      </c>
      <c r="U11" s="66">
        <v>2014</v>
      </c>
      <c r="V11" s="66">
        <v>2015</v>
      </c>
      <c r="W11" s="66">
        <v>2016</v>
      </c>
      <c r="X11" s="66">
        <v>2017</v>
      </c>
      <c r="Y11" s="66">
        <v>2018</v>
      </c>
      <c r="Z11" s="66">
        <v>2019</v>
      </c>
      <c r="AA11" s="66">
        <v>2020</v>
      </c>
      <c r="AB11" s="66">
        <v>2021</v>
      </c>
      <c r="AC11" s="66">
        <v>2022</v>
      </c>
      <c r="AD11" s="66"/>
      <c r="AE11" s="66">
        <v>2010</v>
      </c>
      <c r="AF11" s="66">
        <v>2011</v>
      </c>
      <c r="AG11" s="66">
        <v>2012</v>
      </c>
      <c r="AH11" s="66">
        <v>2013</v>
      </c>
      <c r="AI11" s="66">
        <v>2014</v>
      </c>
      <c r="AJ11" s="66">
        <v>2015</v>
      </c>
      <c r="AK11" s="66">
        <v>2016</v>
      </c>
      <c r="AL11" s="66">
        <v>2017</v>
      </c>
      <c r="AM11" s="66">
        <v>2018</v>
      </c>
      <c r="AN11" s="66">
        <v>2019</v>
      </c>
      <c r="AO11" s="66">
        <v>2020</v>
      </c>
      <c r="AP11" s="66">
        <v>2021</v>
      </c>
      <c r="AQ11" s="66">
        <v>2022</v>
      </c>
    </row>
    <row r="12" spans="1:43" x14ac:dyDescent="0.35">
      <c r="A12" s="44"/>
      <c r="B12" s="152" t="s">
        <v>256</v>
      </c>
      <c r="C12" s="132">
        <v>6.6402421665695996</v>
      </c>
      <c r="D12" s="132">
        <v>8.9098013804527874</v>
      </c>
      <c r="E12" s="132">
        <v>10.817954913294797</v>
      </c>
      <c r="F12" s="132">
        <v>12.33392226620485</v>
      </c>
      <c r="G12" s="132">
        <v>14.122130307262569</v>
      </c>
      <c r="H12" s="132">
        <v>15.31331364444444</v>
      </c>
      <c r="I12" s="132">
        <v>17.899476845637583</v>
      </c>
      <c r="J12" s="132">
        <v>15.568322448979591</v>
      </c>
      <c r="K12" s="132">
        <v>14.17417240853659</v>
      </c>
      <c r="L12" s="132">
        <v>15.546264165446559</v>
      </c>
      <c r="M12" s="132">
        <v>15.031160937499999</v>
      </c>
      <c r="N12" s="132">
        <v>13.783920081273278</v>
      </c>
      <c r="O12" s="132">
        <v>14.524100000000001</v>
      </c>
      <c r="P12" s="66"/>
      <c r="Q12" s="132">
        <v>58.736399708794416</v>
      </c>
      <c r="R12" s="132">
        <v>73.42366554389838</v>
      </c>
      <c r="S12" s="132">
        <v>80.935702890173403</v>
      </c>
      <c r="T12" s="132">
        <v>92.394072191984179</v>
      </c>
      <c r="U12" s="132">
        <v>95.2857890595903</v>
      </c>
      <c r="V12" s="132">
        <v>63.186510444444437</v>
      </c>
      <c r="W12" s="132">
        <v>59.652921560402675</v>
      </c>
      <c r="X12" s="132">
        <v>52.470037414965986</v>
      </c>
      <c r="Y12" s="132">
        <v>85.288305487804877</v>
      </c>
      <c r="Z12" s="132">
        <v>59.918215556368956</v>
      </c>
      <c r="AA12" s="132">
        <v>48.737366406249997</v>
      </c>
      <c r="AB12" s="127">
        <v>76.671602133423619</v>
      </c>
      <c r="AC12" s="127">
        <v>126.1377</v>
      </c>
      <c r="AD12" s="66"/>
      <c r="AE12" s="132">
        <v>217.30748940011648</v>
      </c>
      <c r="AF12" s="132">
        <v>251.88475610160128</v>
      </c>
      <c r="AG12" s="132">
        <v>266.23615491329468</v>
      </c>
      <c r="AH12" s="132">
        <v>316.07014809500254</v>
      </c>
      <c r="AI12" s="132">
        <v>304.18693654562378</v>
      </c>
      <c r="AJ12" s="132">
        <v>324.06937933333325</v>
      </c>
      <c r="AK12" s="132">
        <v>297.77468976510062</v>
      </c>
      <c r="AL12" s="132">
        <v>286.74898027210878</v>
      </c>
      <c r="AM12" s="132">
        <v>308.55187427591466</v>
      </c>
      <c r="AN12" s="132">
        <v>316.92849666910689</v>
      </c>
      <c r="AO12" s="132">
        <v>250.63208906249994</v>
      </c>
      <c r="AP12" s="132">
        <v>295.97092858110386</v>
      </c>
      <c r="AQ12" s="132">
        <v>351.58009999999996</v>
      </c>
    </row>
    <row r="13" spans="1:43" x14ac:dyDescent="0.35">
      <c r="A13" s="44"/>
      <c r="B13" s="44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</row>
    <row r="14" spans="1:43" ht="14.4" customHeight="1" x14ac:dyDescent="0.35">
      <c r="A14" s="44"/>
      <c r="B14" s="44"/>
      <c r="C14" s="66" t="s">
        <v>7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 t="s">
        <v>12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D14" s="66"/>
      <c r="AE14" s="66" t="s">
        <v>16</v>
      </c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</row>
    <row r="15" spans="1:43" x14ac:dyDescent="0.35">
      <c r="A15" s="44"/>
      <c r="C15" s="66">
        <v>2010</v>
      </c>
      <c r="D15" s="66">
        <v>2011</v>
      </c>
      <c r="E15" s="66">
        <v>2012</v>
      </c>
      <c r="F15" s="66">
        <v>2013</v>
      </c>
      <c r="G15" s="66">
        <v>2014</v>
      </c>
      <c r="H15" s="66">
        <v>2015</v>
      </c>
      <c r="I15" s="66">
        <v>2016</v>
      </c>
      <c r="J15" s="66">
        <v>2017</v>
      </c>
      <c r="K15" s="66">
        <v>2018</v>
      </c>
      <c r="L15" s="66">
        <v>2019</v>
      </c>
      <c r="M15" s="66">
        <v>2020</v>
      </c>
      <c r="N15" s="66">
        <v>2021</v>
      </c>
      <c r="O15" s="66">
        <v>2022</v>
      </c>
      <c r="P15" s="66"/>
      <c r="Q15" s="66">
        <v>2010</v>
      </c>
      <c r="R15" s="66">
        <v>2011</v>
      </c>
      <c r="S15" s="66">
        <v>2012</v>
      </c>
      <c r="T15" s="66">
        <v>2013</v>
      </c>
      <c r="U15" s="66">
        <v>2014</v>
      </c>
      <c r="V15" s="66">
        <v>2015</v>
      </c>
      <c r="W15" s="66">
        <v>2016</v>
      </c>
      <c r="X15" s="66">
        <v>2017</v>
      </c>
      <c r="Y15" s="66">
        <v>2018</v>
      </c>
      <c r="Z15" s="66">
        <v>2019</v>
      </c>
      <c r="AA15" s="66">
        <v>2020</v>
      </c>
      <c r="AB15" s="66">
        <v>2021</v>
      </c>
      <c r="AC15" s="66">
        <v>2022</v>
      </c>
      <c r="AD15" s="66"/>
      <c r="AE15" s="66">
        <v>2010</v>
      </c>
      <c r="AF15" s="66">
        <v>2011</v>
      </c>
      <c r="AG15" s="66">
        <v>2012</v>
      </c>
      <c r="AH15" s="66">
        <v>2013</v>
      </c>
      <c r="AI15" s="66">
        <v>2014</v>
      </c>
      <c r="AJ15" s="66">
        <v>2015</v>
      </c>
      <c r="AK15" s="66">
        <v>2016</v>
      </c>
      <c r="AL15" s="66">
        <v>2017</v>
      </c>
      <c r="AM15" s="66">
        <v>2018</v>
      </c>
      <c r="AN15" s="66">
        <v>2019</v>
      </c>
      <c r="AO15" s="66">
        <v>2020</v>
      </c>
      <c r="AP15" s="66">
        <v>2021</v>
      </c>
      <c r="AQ15" s="66">
        <v>2022</v>
      </c>
    </row>
    <row r="16" spans="1:43" x14ac:dyDescent="0.35">
      <c r="B16" s="44" t="s">
        <v>257</v>
      </c>
      <c r="C16" s="132">
        <v>0.50251514257203966</v>
      </c>
      <c r="D16" s="132">
        <v>0.71258657322885421</v>
      </c>
      <c r="E16" s="132">
        <v>0.78332053469094098</v>
      </c>
      <c r="F16" s="132">
        <v>0.78529327121429904</v>
      </c>
      <c r="G16" s="132">
        <v>0.88439071394440838</v>
      </c>
      <c r="H16" s="132">
        <v>0.83107327604905368</v>
      </c>
      <c r="I16" s="132">
        <v>0.95615312261833796</v>
      </c>
      <c r="J16" s="132">
        <v>0.9296071072222053</v>
      </c>
      <c r="K16" s="132">
        <v>0.8352774728253235</v>
      </c>
      <c r="L16" s="132">
        <v>0.90867354487570473</v>
      </c>
      <c r="M16" s="132">
        <v>0.78698884730424201</v>
      </c>
      <c r="N16" s="132">
        <v>0.8756914008360156</v>
      </c>
      <c r="O16" s="132">
        <v>0.85234757448120546</v>
      </c>
      <c r="P16" s="66"/>
      <c r="Q16" s="132">
        <v>4.4384109445411672</v>
      </c>
      <c r="R16" s="132">
        <v>5.885012673371306</v>
      </c>
      <c r="S16" s="132">
        <v>5.8598628319969173</v>
      </c>
      <c r="T16" s="132">
        <v>5.8767005556176022</v>
      </c>
      <c r="U16" s="132">
        <v>5.9822113237166619</v>
      </c>
      <c r="V16" s="132">
        <v>3.4574672134839868</v>
      </c>
      <c r="W16" s="132">
        <v>3.1896081756238694</v>
      </c>
      <c r="X16" s="132">
        <v>3.1309941686606746</v>
      </c>
      <c r="Y16" s="132">
        <v>4.9951482154071858</v>
      </c>
      <c r="Z16" s="132">
        <v>3.5203434520035546</v>
      </c>
      <c r="AA16" s="132">
        <v>2.5545476278155896</v>
      </c>
      <c r="AB16" s="127">
        <v>4.8718341510893621</v>
      </c>
      <c r="AC16" s="127">
        <v>7.4015676037367326</v>
      </c>
      <c r="AD16" s="66"/>
      <c r="AE16" s="132">
        <v>16.441842301920186</v>
      </c>
      <c r="AF16" s="132">
        <v>20.14011046240924</v>
      </c>
      <c r="AG16" s="132">
        <v>19.279397299271306</v>
      </c>
      <c r="AH16" s="132">
        <v>20.11247101507427</v>
      </c>
      <c r="AI16" s="132">
        <v>19.106664322033797</v>
      </c>
      <c r="AJ16" s="132">
        <v>17.676039932076726</v>
      </c>
      <c r="AK16" s="132">
        <v>15.888030915408885</v>
      </c>
      <c r="AL16" s="132">
        <v>17.114587745309766</v>
      </c>
      <c r="AM16" s="132">
        <v>18.086777588460095</v>
      </c>
      <c r="AN16" s="132">
        <v>18.578145798975065</v>
      </c>
      <c r="AO16" s="132">
        <v>13.134791633368092</v>
      </c>
      <c r="AP16" s="132">
        <v>18.788106608438149</v>
      </c>
      <c r="AQ16" s="132">
        <v>20.646810850269187</v>
      </c>
    </row>
    <row r="17" spans="16:43" x14ac:dyDescent="0.35"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</row>
    <row r="18" spans="16:43" x14ac:dyDescent="0.35"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</row>
    <row r="19" spans="16:43" x14ac:dyDescent="0.35"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</row>
    <row r="20" spans="16:43" x14ac:dyDescent="0.35"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</row>
    <row r="38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90" zoomScaleNormal="90" workbookViewId="0">
      <selection activeCell="I11" sqref="I11"/>
    </sheetView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15" ht="23.5" x14ac:dyDescent="0.55000000000000004">
      <c r="A1" s="153" t="s">
        <v>258</v>
      </c>
    </row>
    <row r="3" spans="1:15" x14ac:dyDescent="0.35">
      <c r="B3" s="154" t="s">
        <v>259</v>
      </c>
      <c r="C3" s="154"/>
      <c r="D3" s="211" t="s">
        <v>260</v>
      </c>
      <c r="E3" s="211"/>
      <c r="F3" s="211" t="s">
        <v>261</v>
      </c>
      <c r="G3" s="211"/>
    </row>
    <row r="4" spans="1:15" x14ac:dyDescent="0.35">
      <c r="A4" s="155" t="s">
        <v>262</v>
      </c>
      <c r="B4" s="156" t="s">
        <v>257</v>
      </c>
      <c r="C4" s="156" t="s">
        <v>263</v>
      </c>
      <c r="D4" s="156" t="s">
        <v>257</v>
      </c>
      <c r="E4" s="156" t="s">
        <v>264</v>
      </c>
      <c r="F4" s="156" t="s">
        <v>257</v>
      </c>
      <c r="G4" s="156" t="s">
        <v>264</v>
      </c>
    </row>
    <row r="5" spans="1:15" x14ac:dyDescent="0.35">
      <c r="A5" s="155" t="s">
        <v>265</v>
      </c>
      <c r="B5" s="157"/>
      <c r="C5" s="157"/>
      <c r="D5" s="157"/>
      <c r="E5" s="157"/>
      <c r="F5" s="157"/>
      <c r="G5" s="157"/>
    </row>
    <row r="6" spans="1:15" ht="14.4" customHeight="1" x14ac:dyDescent="0.35">
      <c r="A6" s="157" t="s">
        <v>266</v>
      </c>
      <c r="B6" s="158">
        <v>1.252107165056511</v>
      </c>
      <c r="C6" s="120">
        <v>21.332000000000001</v>
      </c>
      <c r="D6" s="159">
        <v>0.13149080094920418</v>
      </c>
      <c r="E6" s="159">
        <v>0.22360046106680234</v>
      </c>
      <c r="F6" s="160">
        <v>0.14550765580188682</v>
      </c>
      <c r="G6" s="161">
        <v>3.8982046732136841</v>
      </c>
      <c r="J6" s="109"/>
      <c r="K6" s="109"/>
      <c r="L6" s="109"/>
      <c r="M6" s="109"/>
      <c r="N6" s="109"/>
      <c r="O6" s="109"/>
    </row>
    <row r="7" spans="1:15" x14ac:dyDescent="0.35">
      <c r="A7" s="157" t="s">
        <v>267</v>
      </c>
      <c r="B7" s="158">
        <v>0.43223891244142892</v>
      </c>
      <c r="C7" s="120">
        <v>7.3766000000000007</v>
      </c>
      <c r="D7" s="159">
        <v>7.699447814998317E-2</v>
      </c>
      <c r="E7" s="159">
        <v>0.16623030536457356</v>
      </c>
      <c r="F7" s="160">
        <v>3.0900817204477335E-2</v>
      </c>
      <c r="G7" s="161">
        <v>1.051434236369795</v>
      </c>
    </row>
    <row r="8" spans="1:15" x14ac:dyDescent="0.35">
      <c r="A8" s="157" t="s">
        <v>268</v>
      </c>
      <c r="B8" s="158">
        <v>0.17758284542301922</v>
      </c>
      <c r="C8" s="120">
        <v>3.0249999999999999</v>
      </c>
      <c r="D8" s="159">
        <v>6.2787567513126918E-2</v>
      </c>
      <c r="E8" s="159">
        <v>0.14869924653986347</v>
      </c>
      <c r="F8" s="160">
        <v>1.0491273361676092E-2</v>
      </c>
      <c r="G8" s="161">
        <v>0.39158658990856837</v>
      </c>
    </row>
    <row r="9" spans="1:15" x14ac:dyDescent="0.35">
      <c r="A9" s="157" t="s">
        <v>269</v>
      </c>
      <c r="B9" s="158">
        <v>0.61710180963112926</v>
      </c>
      <c r="C9" s="120">
        <v>10.619200000000001</v>
      </c>
      <c r="D9" s="159">
        <v>0.68140387868158758</v>
      </c>
      <c r="E9" s="159">
        <v>0.83480241384970588</v>
      </c>
      <c r="F9" s="160">
        <v>0.25008599775194684</v>
      </c>
      <c r="G9" s="161">
        <v>4.8315468337284138</v>
      </c>
    </row>
    <row r="10" spans="1:15" x14ac:dyDescent="0.35">
      <c r="A10" s="157" t="s">
        <v>270</v>
      </c>
      <c r="B10" s="158">
        <v>2.5749174709598561</v>
      </c>
      <c r="C10" s="120">
        <v>43.856199999999994</v>
      </c>
      <c r="D10" s="159">
        <v>4.3779791512972122E-2</v>
      </c>
      <c r="E10" s="159">
        <v>0.1283061248202525</v>
      </c>
      <c r="F10" s="160">
        <v>0.10800108505485559</v>
      </c>
      <c r="G10" s="161">
        <v>4.9871386386725352</v>
      </c>
    </row>
    <row r="11" spans="1:15" x14ac:dyDescent="0.35">
      <c r="A11" s="157" t="s">
        <v>271</v>
      </c>
      <c r="B11" s="158">
        <v>0.12029705866015859</v>
      </c>
      <c r="C11" s="120">
        <v>2.0490999999999997</v>
      </c>
      <c r="D11" s="159">
        <v>-1.4073182178252497E-3</v>
      </c>
      <c r="E11" s="159">
        <v>8.0019478571429659E-2</v>
      </c>
      <c r="F11" s="160">
        <v>-1.6953483166038552E-4</v>
      </c>
      <c r="G11" s="161">
        <v>0.15181940399593646</v>
      </c>
    </row>
    <row r="12" spans="1:15" x14ac:dyDescent="0.35">
      <c r="A12" s="157" t="s">
        <v>272</v>
      </c>
      <c r="B12" s="158">
        <v>3.1929740619577158</v>
      </c>
      <c r="C12" s="120">
        <v>54.357700000000001</v>
      </c>
      <c r="D12" s="159">
        <v>9.9799848152450549E-2</v>
      </c>
      <c r="E12" s="159">
        <v>0.18819851168288351</v>
      </c>
      <c r="F12" s="160">
        <v>0.28974210814213713</v>
      </c>
      <c r="G12" s="161">
        <v>8.6097046393498236</v>
      </c>
    </row>
    <row r="13" spans="1:15" x14ac:dyDescent="0.35">
      <c r="A13" s="157" t="s">
        <v>273</v>
      </c>
      <c r="B13" s="158">
        <v>2.3489508211397099</v>
      </c>
      <c r="C13" s="120">
        <v>40.001199999999997</v>
      </c>
      <c r="D13" s="159">
        <v>7.8883745424429205E-3</v>
      </c>
      <c r="E13" s="159">
        <v>8.9239741841032436E-2</v>
      </c>
      <c r="F13" s="160">
        <v>1.8384380976058764E-2</v>
      </c>
      <c r="G13" s="161">
        <v>3.2772369793430478</v>
      </c>
    </row>
    <row r="14" spans="1:15" x14ac:dyDescent="0.35">
      <c r="A14" s="157" t="s">
        <v>274</v>
      </c>
      <c r="B14" s="158">
        <v>2.9475728227025213</v>
      </c>
      <c r="C14" s="120">
        <v>50.258400000000002</v>
      </c>
      <c r="D14" s="159">
        <v>0.24651181313377596</v>
      </c>
      <c r="E14" s="159">
        <v>0.34931784849825787</v>
      </c>
      <c r="F14" s="160">
        <v>0.58291587228645081</v>
      </c>
      <c r="G14" s="161">
        <v>13.011134608872336</v>
      </c>
    </row>
    <row r="15" spans="1:15" x14ac:dyDescent="0.35">
      <c r="A15" s="162" t="s">
        <v>275</v>
      </c>
      <c r="B15" s="163"/>
      <c r="C15" s="164"/>
      <c r="D15" s="165"/>
      <c r="E15" s="165"/>
      <c r="F15" s="164"/>
      <c r="G15" s="164"/>
    </row>
    <row r="16" spans="1:15" x14ac:dyDescent="0.35">
      <c r="A16" s="166" t="s">
        <v>266</v>
      </c>
      <c r="B16" s="167">
        <v>1.0734519764970114</v>
      </c>
      <c r="C16" s="166">
        <v>18.247900000000001</v>
      </c>
      <c r="D16" s="168">
        <v>0.14933320446357187</v>
      </c>
      <c r="E16" s="168">
        <v>0.23967913757537912</v>
      </c>
      <c r="F16" s="169">
        <v>0.13947393398668168</v>
      </c>
      <c r="G16" s="170">
        <v>3.5280427023366121</v>
      </c>
    </row>
    <row r="17" spans="1:7" x14ac:dyDescent="0.35">
      <c r="A17" s="157" t="s">
        <v>267</v>
      </c>
      <c r="B17" s="161">
        <v>1.4273908285032957</v>
      </c>
      <c r="C17" s="157">
        <v>24.308199999999999</v>
      </c>
      <c r="D17" s="159">
        <v>0.17157321665690184</v>
      </c>
      <c r="E17" s="159">
        <v>0.26677958073308872</v>
      </c>
      <c r="F17" s="158">
        <v>0.20903690216792553</v>
      </c>
      <c r="G17" s="160">
        <v>5.1192263460887331</v>
      </c>
    </row>
    <row r="18" spans="1:7" x14ac:dyDescent="0.35">
      <c r="A18" s="157" t="s">
        <v>268</v>
      </c>
      <c r="B18" s="161">
        <v>0.10486421855026977</v>
      </c>
      <c r="C18" s="157">
        <v>1.7849000000000002</v>
      </c>
      <c r="D18" s="159">
        <v>6.8762897347988516E-2</v>
      </c>
      <c r="E18" s="159">
        <v>0.15420028780501027</v>
      </c>
      <c r="F18" s="158">
        <v>6.7468355362465503E-3</v>
      </c>
      <c r="G18" s="160">
        <v>0.23846129359972951</v>
      </c>
    </row>
    <row r="19" spans="1:7" x14ac:dyDescent="0.35">
      <c r="A19" s="157" t="s">
        <v>269</v>
      </c>
      <c r="B19" s="161">
        <v>0.82544313903846067</v>
      </c>
      <c r="C19" s="157">
        <v>14.060499999999999</v>
      </c>
      <c r="D19" s="159">
        <v>0.20533211297438411</v>
      </c>
      <c r="E19" s="159">
        <v>0.30325065625574221</v>
      </c>
      <c r="F19" s="158">
        <v>0.14061683253483306</v>
      </c>
      <c r="G19" s="160">
        <v>3.2717081950558784</v>
      </c>
    </row>
    <row r="20" spans="1:7" x14ac:dyDescent="0.35">
      <c r="A20" s="157" t="s">
        <v>270</v>
      </c>
      <c r="B20" s="161">
        <v>4.7053249301308986</v>
      </c>
      <c r="C20" s="157">
        <v>80.115200000000016</v>
      </c>
      <c r="D20" s="159">
        <v>5.7338713842449866E-2</v>
      </c>
      <c r="E20" s="159">
        <v>0.14262948981013207</v>
      </c>
      <c r="F20" s="158">
        <v>0.25516636832870426</v>
      </c>
      <c r="G20" s="160">
        <v>10.000433389773141</v>
      </c>
    </row>
    <row r="21" spans="1:7" x14ac:dyDescent="0.35">
      <c r="A21" s="157" t="s">
        <v>271</v>
      </c>
      <c r="B21" s="161">
        <v>0.28057645740525766</v>
      </c>
      <c r="C21" s="157">
        <v>4.7736999999999998</v>
      </c>
      <c r="D21" s="159">
        <v>0.10171238915159375</v>
      </c>
      <c r="E21" s="159">
        <v>0.18975351452905992</v>
      </c>
      <c r="F21" s="158">
        <v>2.5903404648427112E-2</v>
      </c>
      <c r="G21" s="160">
        <v>0.76135631561124362</v>
      </c>
    </row>
    <row r="22" spans="1:7" x14ac:dyDescent="0.35">
      <c r="A22" s="157" t="s">
        <v>272</v>
      </c>
      <c r="B22" s="161">
        <v>1.4853625667323107</v>
      </c>
      <c r="C22" s="157">
        <v>25.286099999999998</v>
      </c>
      <c r="D22" s="159">
        <v>7.3678863658997021E-2</v>
      </c>
      <c r="E22" s="159">
        <v>0.16019956609103567</v>
      </c>
      <c r="F22" s="158">
        <v>0.10192975734428364</v>
      </c>
      <c r="G22" s="160">
        <v>3.4914874703691168</v>
      </c>
    </row>
    <row r="23" spans="1:7" x14ac:dyDescent="0.35">
      <c r="A23" s="157" t="s">
        <v>273</v>
      </c>
      <c r="B23" s="161">
        <v>6.3655449569464597</v>
      </c>
      <c r="C23" s="157">
        <v>108.364</v>
      </c>
      <c r="D23" s="159">
        <v>0.14356173723782018</v>
      </c>
      <c r="E23" s="159">
        <v>0.23589105316154549</v>
      </c>
      <c r="F23" s="158">
        <v>0.79912492935624591</v>
      </c>
      <c r="G23" s="160">
        <v>20.683132238401637</v>
      </c>
    </row>
    <row r="24" spans="1:7" x14ac:dyDescent="0.35">
      <c r="A24" s="157" t="s">
        <v>274</v>
      </c>
      <c r="B24" s="161">
        <v>3.9639499189554477</v>
      </c>
      <c r="C24" s="157">
        <v>67.578000000000003</v>
      </c>
      <c r="D24" s="159">
        <v>4.824254541687107E-2</v>
      </c>
      <c r="E24" s="159">
        <v>0.13462030427392249</v>
      </c>
      <c r="F24" s="158">
        <v>0.18243013969573305</v>
      </c>
      <c r="G24" s="160">
        <v>8.017987064002714</v>
      </c>
    </row>
  </sheetData>
  <mergeCells count="2"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2"/>
  <sheetViews>
    <sheetView zoomScale="60" zoomScaleNormal="60" workbookViewId="0">
      <pane xSplit="1" ySplit="5" topLeftCell="B6" activePane="bottomRight" state="frozen"/>
      <selection activeCell="B122" sqref="B122"/>
      <selection pane="topRight" activeCell="B122" sqref="B122"/>
      <selection pane="bottomLeft" activeCell="B122" sqref="B122"/>
      <selection pane="bottomRight" activeCell="N3" sqref="N3"/>
    </sheetView>
  </sheetViews>
  <sheetFormatPr defaultRowHeight="14.5" x14ac:dyDescent="0.35"/>
  <cols>
    <col min="2" max="2" width="18.453125" bestFit="1" customWidth="1"/>
    <col min="16" max="16" width="11.90625" customWidth="1"/>
  </cols>
  <sheetData>
    <row r="1" spans="1:110" ht="21" x14ac:dyDescent="0.5">
      <c r="A1" s="48" t="s">
        <v>59</v>
      </c>
    </row>
    <row r="2" spans="1:110" x14ac:dyDescent="0.35">
      <c r="A2" t="s">
        <v>60</v>
      </c>
    </row>
    <row r="3" spans="1:110" s="2" customFormat="1" ht="18" customHeight="1" x14ac:dyDescent="0.35">
      <c r="B3" s="38" t="s">
        <v>18</v>
      </c>
      <c r="C3" s="38" t="s">
        <v>61</v>
      </c>
      <c r="D3" s="38" t="s">
        <v>39</v>
      </c>
      <c r="E3" s="38" t="s">
        <v>40</v>
      </c>
      <c r="F3" s="38" t="s">
        <v>19</v>
      </c>
      <c r="G3" s="38" t="s">
        <v>41</v>
      </c>
      <c r="H3" s="38" t="s">
        <v>42</v>
      </c>
      <c r="I3" s="38" t="s">
        <v>43</v>
      </c>
      <c r="J3" s="38" t="s">
        <v>20</v>
      </c>
      <c r="K3" s="38" t="s">
        <v>44</v>
      </c>
      <c r="L3" s="38" t="s">
        <v>45</v>
      </c>
      <c r="M3" s="38" t="s">
        <v>46</v>
      </c>
      <c r="N3" s="198" t="s">
        <v>21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</row>
    <row r="4" spans="1:110" s="7" customFormat="1" ht="18" customHeight="1" x14ac:dyDescent="0.35">
      <c r="B4" s="7">
        <v>2019</v>
      </c>
      <c r="D4" s="7">
        <v>2020</v>
      </c>
      <c r="H4" s="7">
        <v>2021</v>
      </c>
      <c r="L4" s="7">
        <v>2022</v>
      </c>
    </row>
    <row r="5" spans="1:110" s="2" customFormat="1" ht="18" customHeight="1" x14ac:dyDescent="0.35">
      <c r="A5" s="34"/>
      <c r="B5" s="23" t="s">
        <v>62</v>
      </c>
      <c r="C5" s="23" t="s">
        <v>63</v>
      </c>
      <c r="D5" s="23" t="s">
        <v>64</v>
      </c>
      <c r="E5" s="23" t="s">
        <v>65</v>
      </c>
      <c r="F5" s="23" t="s">
        <v>62</v>
      </c>
      <c r="G5" s="23" t="s">
        <v>63</v>
      </c>
      <c r="H5" s="23" t="s">
        <v>64</v>
      </c>
      <c r="I5" s="23" t="s">
        <v>65</v>
      </c>
      <c r="J5" s="23" t="s">
        <v>62</v>
      </c>
      <c r="K5" s="23" t="s">
        <v>63</v>
      </c>
      <c r="L5" s="23" t="s">
        <v>64</v>
      </c>
      <c r="M5" s="23" t="s">
        <v>65</v>
      </c>
      <c r="N5" s="23" t="s">
        <v>62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</row>
    <row r="6" spans="1:110" s="2" customFormat="1" ht="18" customHeight="1" x14ac:dyDescent="0.35">
      <c r="A6" s="17" t="s">
        <v>66</v>
      </c>
      <c r="B6" s="23">
        <v>173.74623363019288</v>
      </c>
      <c r="C6" s="23">
        <v>167.72851380374183</v>
      </c>
      <c r="D6" s="23">
        <v>161.66123057988094</v>
      </c>
      <c r="E6" s="23">
        <v>166.01474078184796</v>
      </c>
      <c r="F6" s="23">
        <v>172.96682593522638</v>
      </c>
      <c r="G6" s="23">
        <v>181.04332985577085</v>
      </c>
      <c r="H6" s="23">
        <v>177.1320460403746</v>
      </c>
      <c r="I6" s="23">
        <v>169.57941221224766</v>
      </c>
      <c r="J6" s="23">
        <v>161.22723815993302</v>
      </c>
      <c r="K6" s="23">
        <v>157.045374524366</v>
      </c>
      <c r="L6" s="23">
        <v>163.28784847821845</v>
      </c>
      <c r="M6" s="23">
        <v>162.00581610580178</v>
      </c>
      <c r="N6" s="23">
        <v>168.33670965579245</v>
      </c>
      <c r="P6" s="18"/>
      <c r="Q6" s="18"/>
      <c r="R6" s="15"/>
      <c r="S6" s="18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</row>
    <row r="7" spans="1:110" s="2" customFormat="1" ht="18" customHeight="1" x14ac:dyDescent="0.35">
      <c r="A7" s="17" t="s">
        <v>67</v>
      </c>
      <c r="B7" s="23">
        <v>122.10490493185858</v>
      </c>
      <c r="C7" s="23">
        <v>113.39467681373158</v>
      </c>
      <c r="D7" s="23">
        <v>106.76936700332287</v>
      </c>
      <c r="E7" s="23">
        <v>79.093457894462318</v>
      </c>
      <c r="F7" s="23">
        <v>87.528487624041233</v>
      </c>
      <c r="G7" s="23">
        <v>91.054008142080946</v>
      </c>
      <c r="H7" s="23">
        <v>95.260761085170486</v>
      </c>
      <c r="I7" s="23">
        <v>96.540616025840251</v>
      </c>
      <c r="J7" s="23">
        <v>96.541868935217337</v>
      </c>
      <c r="K7" s="23">
        <v>96.666284325664165</v>
      </c>
      <c r="L7" s="23">
        <v>96.117401656890934</v>
      </c>
      <c r="M7" s="23">
        <v>96.807002999661051</v>
      </c>
      <c r="N7" s="23">
        <v>99.907920922555562</v>
      </c>
      <c r="P7" s="18"/>
      <c r="Q7" s="18"/>
      <c r="R7" s="15"/>
      <c r="S7" s="18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</row>
    <row r="8" spans="1:110" s="2" customFormat="1" ht="18" customHeight="1" x14ac:dyDescent="0.35">
      <c r="A8" s="17" t="s">
        <v>68</v>
      </c>
      <c r="B8" s="23">
        <v>773.54049985449615</v>
      </c>
      <c r="C8" s="23">
        <v>747.72783436686359</v>
      </c>
      <c r="D8" s="23">
        <v>729.9423660274083</v>
      </c>
      <c r="E8" s="23">
        <v>532.52374830051053</v>
      </c>
      <c r="F8" s="23">
        <v>626.72330110786322</v>
      </c>
      <c r="G8" s="23">
        <v>661.8287909252366</v>
      </c>
      <c r="H8" s="23">
        <v>632.16218180428007</v>
      </c>
      <c r="I8" s="23">
        <v>636.01761789920863</v>
      </c>
      <c r="J8" s="23">
        <v>634.17497727321017</v>
      </c>
      <c r="K8" s="23">
        <v>652.15421494339057</v>
      </c>
      <c r="L8" s="23">
        <v>677.4606212696383</v>
      </c>
      <c r="M8" s="23">
        <v>681.89319151300617</v>
      </c>
      <c r="N8" s="23">
        <v>675.34228342438576</v>
      </c>
      <c r="P8" s="18"/>
      <c r="Q8" s="18"/>
      <c r="R8" s="15"/>
      <c r="S8" s="18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</row>
    <row r="9" spans="1:110" s="2" customFormat="1" ht="18" customHeight="1" x14ac:dyDescent="0.35">
      <c r="A9" s="25" t="s">
        <v>69</v>
      </c>
      <c r="B9" s="23">
        <f>SUM(B6:B8)</f>
        <v>1069.3916384165477</v>
      </c>
      <c r="C9" s="23">
        <f t="shared" ref="C9:N9" si="0">SUM(C6:C8)</f>
        <v>1028.8510249843371</v>
      </c>
      <c r="D9" s="23">
        <f t="shared" si="0"/>
        <v>998.37296361061203</v>
      </c>
      <c r="E9" s="23">
        <f t="shared" si="0"/>
        <v>777.63194697682081</v>
      </c>
      <c r="F9" s="23">
        <f t="shared" si="0"/>
        <v>887.21861466713085</v>
      </c>
      <c r="G9" s="23">
        <f t="shared" si="0"/>
        <v>933.92612892308841</v>
      </c>
      <c r="H9" s="23">
        <f t="shared" si="0"/>
        <v>904.55498892982519</v>
      </c>
      <c r="I9" s="23">
        <f t="shared" si="0"/>
        <v>902.13764613729654</v>
      </c>
      <c r="J9" s="23">
        <f t="shared" si="0"/>
        <v>891.94408436836056</v>
      </c>
      <c r="K9" s="23">
        <f t="shared" si="0"/>
        <v>905.86587379342075</v>
      </c>
      <c r="L9" s="23">
        <f t="shared" si="0"/>
        <v>936.86587140474762</v>
      </c>
      <c r="M9" s="23">
        <f t="shared" si="0"/>
        <v>940.70601061846901</v>
      </c>
      <c r="N9" s="23">
        <f t="shared" si="0"/>
        <v>943.58691400273369</v>
      </c>
      <c r="P9" s="18"/>
      <c r="Q9" s="18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</row>
    <row r="10" spans="1:110" s="2" customFormat="1" ht="18" customHeight="1" x14ac:dyDescent="0.35">
      <c r="A10" s="3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5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</row>
    <row r="11" spans="1:110" s="2" customFormat="1" ht="18" customHeight="1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</row>
    <row r="12" spans="1:110" s="2" customFormat="1" ht="18" customHeight="1" x14ac:dyDescent="0.3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</row>
    <row r="13" spans="1:110" s="2" customFormat="1" ht="18" customHeight="1" x14ac:dyDescent="0.3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</row>
    <row r="14" spans="1:110" s="2" customFormat="1" ht="18" customHeight="1" x14ac:dyDescent="0.35">
      <c r="A14" s="2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</row>
    <row r="15" spans="1:110" s="2" customFormat="1" ht="18" customHeight="1" x14ac:dyDescent="0.35">
      <c r="A15" s="3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</row>
    <row r="16" spans="1:110" s="2" customFormat="1" ht="18" customHeight="1" x14ac:dyDescent="0.3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</row>
    <row r="17" spans="1:110" s="2" customFormat="1" ht="18" customHeight="1" x14ac:dyDescent="0.3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</row>
    <row r="18" spans="1:110" s="2" customFormat="1" ht="18" customHeight="1" x14ac:dyDescent="0.3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</row>
    <row r="19" spans="1:110" s="2" customFormat="1" ht="18" customHeight="1" x14ac:dyDescent="0.35">
      <c r="A19" s="2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</row>
    <row r="20" spans="1:110" s="2" customFormat="1" ht="18" customHeight="1" x14ac:dyDescent="0.35">
      <c r="A20" s="3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</row>
    <row r="21" spans="1:110" s="2" customFormat="1" ht="18" customHeight="1" x14ac:dyDescent="0.3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</row>
    <row r="22" spans="1:110" s="2" customFormat="1" ht="18" customHeight="1" x14ac:dyDescent="0.3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</row>
    <row r="23" spans="1:110" s="2" customFormat="1" ht="18" customHeight="1" x14ac:dyDescent="0.3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</row>
    <row r="24" spans="1:110" s="25" customFormat="1" ht="18" customHeight="1" x14ac:dyDescent="0.3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</row>
    <row r="26" spans="1:110" s="2" customFormat="1" ht="18" customHeight="1" x14ac:dyDescent="0.35">
      <c r="A26" s="3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</row>
    <row r="27" spans="1:110" s="2" customFormat="1" ht="18" customHeight="1" x14ac:dyDescent="0.3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</row>
    <row r="28" spans="1:110" s="2" customFormat="1" ht="18" customHeight="1" x14ac:dyDescent="0.3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</row>
    <row r="29" spans="1:110" s="2" customFormat="1" ht="18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</row>
    <row r="30" spans="1:110" s="25" customFormat="1" ht="18" customHeight="1" x14ac:dyDescent="0.3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</row>
    <row r="39" spans="1:15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35">
      <c r="A40" s="17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7"/>
    </row>
    <row r="41" spans="1:15" x14ac:dyDescent="0.35">
      <c r="A41" s="17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7"/>
    </row>
    <row r="42" spans="1:15" x14ac:dyDescent="0.35">
      <c r="A42" s="17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7"/>
    </row>
    <row r="43" spans="1:15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35">
      <c r="A47" s="1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7"/>
    </row>
    <row r="48" spans="1:15" x14ac:dyDescent="0.35">
      <c r="A48" s="1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7"/>
    </row>
    <row r="49" spans="1:15" x14ac:dyDescent="0.35">
      <c r="A49" s="17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7"/>
    </row>
    <row r="50" spans="1:15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35">
      <c r="A54" s="34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5" x14ac:dyDescent="0.35">
      <c r="A55" s="1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5" x14ac:dyDescent="0.35">
      <c r="A56" s="1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5" x14ac:dyDescent="0.35">
      <c r="A57" s="17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5" x14ac:dyDescent="0.35">
      <c r="A58" s="2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60" spans="1:15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5" x14ac:dyDescent="0.35">
      <c r="A61" s="34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5" x14ac:dyDescent="0.35">
      <c r="A62" s="17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1:15" x14ac:dyDescent="0.35">
      <c r="A63" s="17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5" x14ac:dyDescent="0.35">
      <c r="A64" s="17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4" x14ac:dyDescent="0.35">
      <c r="A65" s="2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7" spans="1:14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35">
      <c r="A68" s="34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 x14ac:dyDescent="0.35">
      <c r="A69" s="17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 x14ac:dyDescent="0.35">
      <c r="A70" s="17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x14ac:dyDescent="0.35">
      <c r="A71" s="17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x14ac:dyDescent="0.35">
      <c r="A72" s="25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58"/>
  <sheetViews>
    <sheetView zoomScale="50" zoomScaleNormal="50" workbookViewId="0">
      <pane xSplit="2" ySplit="7" topLeftCell="C8" activePane="bottomRight" state="frozen"/>
      <selection activeCell="B122" sqref="B122"/>
      <selection pane="topRight" activeCell="B122" sqref="B122"/>
      <selection pane="bottomLeft" activeCell="B122" sqref="B122"/>
      <selection pane="bottomRight" activeCell="G65" sqref="G65"/>
    </sheetView>
  </sheetViews>
  <sheetFormatPr defaultRowHeight="14.5" x14ac:dyDescent="0.35"/>
  <cols>
    <col min="2" max="2" width="13.6328125" customWidth="1"/>
    <col min="5" max="5" width="11.1796875" bestFit="1" customWidth="1"/>
    <col min="6" max="6" width="9.1796875" bestFit="1" customWidth="1"/>
  </cols>
  <sheetData>
    <row r="1" spans="1:147" ht="21" x14ac:dyDescent="0.5">
      <c r="A1" s="48" t="s">
        <v>70</v>
      </c>
    </row>
    <row r="2" spans="1:147" x14ac:dyDescent="0.35">
      <c r="A2" t="s">
        <v>71</v>
      </c>
    </row>
    <row r="5" spans="1:147" s="2" customFormat="1" ht="18" customHeight="1" x14ac:dyDescent="0.35">
      <c r="B5" s="49"/>
      <c r="C5" s="49"/>
      <c r="D5" s="49"/>
      <c r="E5" s="50"/>
      <c r="F5" s="50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</row>
    <row r="7" spans="1:147" x14ac:dyDescent="0.35">
      <c r="A7" s="51"/>
      <c r="B7" s="2"/>
      <c r="C7" s="2" t="s">
        <v>72</v>
      </c>
      <c r="D7" s="2" t="s">
        <v>73</v>
      </c>
      <c r="E7" s="2" t="s">
        <v>74</v>
      </c>
      <c r="F7" s="2" t="s">
        <v>75</v>
      </c>
    </row>
    <row r="8" spans="1:147" x14ac:dyDescent="0.35">
      <c r="A8" s="52" t="s">
        <v>22</v>
      </c>
      <c r="B8" s="40" t="s">
        <v>64</v>
      </c>
      <c r="C8" s="42">
        <v>178.3631082578581</v>
      </c>
      <c r="D8" s="42">
        <v>169.3255006627071</v>
      </c>
      <c r="E8" s="42">
        <v>642.23198540419799</v>
      </c>
      <c r="F8" s="15">
        <v>0.18223900886368499</v>
      </c>
    </row>
    <row r="9" spans="1:147" x14ac:dyDescent="0.35">
      <c r="A9" s="52"/>
      <c r="B9" s="40" t="s">
        <v>65</v>
      </c>
      <c r="C9" s="42">
        <v>172.60906758400117</v>
      </c>
      <c r="D9" s="42">
        <v>161.41543515242475</v>
      </c>
      <c r="E9" s="42">
        <v>627.40909808705135</v>
      </c>
      <c r="F9" s="15">
        <v>0.17680398223103785</v>
      </c>
    </row>
    <row r="10" spans="1:147" x14ac:dyDescent="0.35">
      <c r="A10" s="52"/>
      <c r="B10" s="40" t="s">
        <v>62</v>
      </c>
      <c r="C10" s="42">
        <v>169.98394831814849</v>
      </c>
      <c r="D10" s="42">
        <v>158.98150661881229</v>
      </c>
      <c r="E10" s="42">
        <v>657.47763044819203</v>
      </c>
      <c r="F10" s="15">
        <v>0.17420410150164864</v>
      </c>
    </row>
    <row r="11" spans="1:147" x14ac:dyDescent="0.35">
      <c r="A11" s="52"/>
      <c r="B11" s="40" t="s">
        <v>63</v>
      </c>
      <c r="C11" s="42">
        <v>192.8259518877162</v>
      </c>
      <c r="D11" s="42">
        <v>161.46455367275956</v>
      </c>
      <c r="E11" s="42">
        <v>665.10524526443078</v>
      </c>
      <c r="F11" s="15">
        <v>0.17571254027470726</v>
      </c>
    </row>
    <row r="12" spans="1:147" x14ac:dyDescent="0.35">
      <c r="A12" s="52" t="s">
        <v>23</v>
      </c>
      <c r="B12" s="40" t="s">
        <v>64</v>
      </c>
      <c r="C12" s="42">
        <v>231.08714005942889</v>
      </c>
      <c r="D12" s="42">
        <v>163.92365732707648</v>
      </c>
      <c r="E12" s="42">
        <v>662.95257121268639</v>
      </c>
      <c r="F12" s="15">
        <v>0.17935167331110666</v>
      </c>
    </row>
    <row r="13" spans="1:147" x14ac:dyDescent="0.35">
      <c r="A13" s="52"/>
      <c r="B13" s="40" t="s">
        <v>65</v>
      </c>
      <c r="C13" s="42">
        <v>190.54033299944899</v>
      </c>
      <c r="D13" s="42">
        <v>174.22984369576827</v>
      </c>
      <c r="E13" s="42">
        <v>658.23188266936836</v>
      </c>
      <c r="F13" s="15">
        <v>0.17324598072044076</v>
      </c>
    </row>
    <row r="14" spans="1:147" x14ac:dyDescent="0.35">
      <c r="A14" s="52"/>
      <c r="B14" s="40" t="s">
        <v>62</v>
      </c>
      <c r="C14" s="42">
        <v>185.41859377601884</v>
      </c>
      <c r="D14" s="42">
        <v>184.28088955051777</v>
      </c>
      <c r="E14" s="42">
        <v>700.23746803897518</v>
      </c>
      <c r="F14" s="15">
        <v>0.176439526353947</v>
      </c>
    </row>
    <row r="15" spans="1:147" x14ac:dyDescent="0.35">
      <c r="A15" s="52"/>
      <c r="B15" s="40" t="s">
        <v>63</v>
      </c>
      <c r="C15" s="42">
        <v>190.28478796641099</v>
      </c>
      <c r="D15" s="42">
        <v>177.62844011564832</v>
      </c>
      <c r="E15" s="42">
        <v>709.23009338384406</v>
      </c>
      <c r="F15" s="15">
        <v>0.17809638236718606</v>
      </c>
    </row>
    <row r="16" spans="1:147" x14ac:dyDescent="0.35">
      <c r="A16" s="52" t="s">
        <v>24</v>
      </c>
      <c r="B16" s="40" t="s">
        <v>64</v>
      </c>
      <c r="C16" s="42">
        <v>190.74885326035701</v>
      </c>
      <c r="D16" s="42">
        <v>168.88532248914709</v>
      </c>
      <c r="E16" s="42">
        <v>692.3922110765759</v>
      </c>
      <c r="F16" s="15">
        <v>0.17602683679543035</v>
      </c>
    </row>
    <row r="17" spans="1:7" x14ac:dyDescent="0.35">
      <c r="A17" s="52"/>
      <c r="B17" s="40" t="s">
        <v>65</v>
      </c>
      <c r="C17" s="42">
        <v>176.74478646846981</v>
      </c>
      <c r="D17" s="42">
        <v>173.66505525625618</v>
      </c>
      <c r="E17" s="42">
        <v>730.6314833826641</v>
      </c>
      <c r="F17" s="15">
        <v>0.18142419643312116</v>
      </c>
    </row>
    <row r="18" spans="1:7" x14ac:dyDescent="0.35">
      <c r="A18" s="52"/>
      <c r="B18" s="40" t="s">
        <v>62</v>
      </c>
      <c r="C18" s="42">
        <v>189.61256021342246</v>
      </c>
      <c r="D18" s="42">
        <v>177.09338694791796</v>
      </c>
      <c r="E18" s="42">
        <v>700.08148193922591</v>
      </c>
      <c r="F18" s="15">
        <v>0.17622478897936811</v>
      </c>
    </row>
    <row r="19" spans="1:7" x14ac:dyDescent="0.35">
      <c r="A19" s="52"/>
      <c r="B19" s="40" t="s">
        <v>63</v>
      </c>
      <c r="C19" s="42">
        <v>205.132633856263</v>
      </c>
      <c r="D19" s="42">
        <v>182.66388006829698</v>
      </c>
      <c r="E19" s="42">
        <v>714.74852642224675</v>
      </c>
      <c r="F19" s="15">
        <v>0.18075997027388185</v>
      </c>
    </row>
    <row r="20" spans="1:7" x14ac:dyDescent="0.35">
      <c r="A20" s="52" t="s">
        <v>25</v>
      </c>
      <c r="B20" s="40" t="s">
        <v>64</v>
      </c>
      <c r="C20" s="42">
        <v>197.71030623314158</v>
      </c>
      <c r="D20" s="42">
        <v>191.63846749689873</v>
      </c>
      <c r="E20" s="42">
        <v>708.53640784844185</v>
      </c>
      <c r="F20" s="15">
        <v>0.17973190309396461</v>
      </c>
      <c r="G20" s="53"/>
    </row>
    <row r="21" spans="1:7" x14ac:dyDescent="0.35">
      <c r="A21" s="52"/>
      <c r="B21" s="40" t="s">
        <v>65</v>
      </c>
      <c r="C21" s="42">
        <v>192.75844021792852</v>
      </c>
      <c r="D21" s="42">
        <v>201.51102636683675</v>
      </c>
      <c r="E21" s="42">
        <v>729.62367502959387</v>
      </c>
      <c r="F21" s="15">
        <v>0.18431922594653208</v>
      </c>
      <c r="G21" s="53"/>
    </row>
    <row r="22" spans="1:7" x14ac:dyDescent="0.35">
      <c r="A22" s="52"/>
      <c r="B22" s="40" t="s">
        <v>62</v>
      </c>
      <c r="C22" s="42">
        <v>187.76160045260335</v>
      </c>
      <c r="D22" s="42">
        <v>202.50981321090165</v>
      </c>
      <c r="E22" s="42">
        <v>758.68895095129892</v>
      </c>
      <c r="F22" s="15">
        <v>0.18897055335506407</v>
      </c>
      <c r="G22" s="53"/>
    </row>
    <row r="23" spans="1:7" x14ac:dyDescent="0.35">
      <c r="A23" s="52"/>
      <c r="B23" s="40" t="s">
        <v>63</v>
      </c>
      <c r="C23" s="42">
        <v>193.01110057703642</v>
      </c>
      <c r="D23" s="42">
        <v>208.13414735126966</v>
      </c>
      <c r="E23" s="42">
        <v>759.13875601575967</v>
      </c>
      <c r="F23" s="15">
        <v>0.18984282574011441</v>
      </c>
      <c r="G23" s="53"/>
    </row>
    <row r="24" spans="1:7" x14ac:dyDescent="0.35">
      <c r="A24" s="52" t="s">
        <v>26</v>
      </c>
      <c r="B24" s="40" t="s">
        <v>64</v>
      </c>
      <c r="C24" s="42">
        <v>200.60355194269843</v>
      </c>
      <c r="D24" s="42">
        <v>189.68564122536924</v>
      </c>
      <c r="E24" s="42">
        <v>748.18126224318542</v>
      </c>
      <c r="F24" s="15">
        <v>0.18854037810318605</v>
      </c>
      <c r="G24" s="53"/>
    </row>
    <row r="25" spans="1:7" x14ac:dyDescent="0.35">
      <c r="A25" s="52"/>
      <c r="B25" s="40" t="s">
        <v>65</v>
      </c>
      <c r="C25" s="42">
        <v>204.62336554059112</v>
      </c>
      <c r="D25" s="42">
        <v>176.97911918423901</v>
      </c>
      <c r="E25" s="42">
        <v>719.45190958438081</v>
      </c>
      <c r="F25" s="15">
        <v>0.18089754774481012</v>
      </c>
      <c r="G25" s="53"/>
    </row>
    <row r="26" spans="1:7" x14ac:dyDescent="0.35">
      <c r="A26" s="52"/>
      <c r="B26" s="40" t="s">
        <v>62</v>
      </c>
      <c r="C26" s="42">
        <v>203.56755138044352</v>
      </c>
      <c r="D26" s="42">
        <v>178.30656705573293</v>
      </c>
      <c r="E26" s="42">
        <v>718.30255996599715</v>
      </c>
      <c r="F26" s="15">
        <v>0.18054045274948882</v>
      </c>
      <c r="G26" s="53"/>
    </row>
    <row r="27" spans="1:7" x14ac:dyDescent="0.35">
      <c r="A27" s="52"/>
      <c r="B27" s="40" t="s">
        <v>63</v>
      </c>
      <c r="C27" s="42">
        <v>200.41694027339577</v>
      </c>
      <c r="D27" s="42">
        <v>189.40998946995728</v>
      </c>
      <c r="E27" s="42">
        <v>743.63925797405784</v>
      </c>
      <c r="F27" s="15">
        <v>0.1822669603140683</v>
      </c>
      <c r="G27" s="53"/>
    </row>
    <row r="28" spans="1:7" x14ac:dyDescent="0.35">
      <c r="A28" s="52" t="s">
        <v>27</v>
      </c>
      <c r="B28" s="40" t="s">
        <v>64</v>
      </c>
      <c r="C28" s="42">
        <v>203.54240609596786</v>
      </c>
      <c r="D28" s="42">
        <v>196.09803062678893</v>
      </c>
      <c r="E28" s="42">
        <v>728.49229807681593</v>
      </c>
      <c r="F28" s="15">
        <v>0.17823064552980628</v>
      </c>
      <c r="G28" s="53"/>
    </row>
    <row r="29" spans="1:7" x14ac:dyDescent="0.35">
      <c r="A29" s="52"/>
      <c r="B29" s="40" t="s">
        <v>65</v>
      </c>
      <c r="C29" s="42">
        <v>211.44473901100281</v>
      </c>
      <c r="D29" s="42">
        <v>193.46241477644645</v>
      </c>
      <c r="E29" s="42">
        <v>715.96951150426548</v>
      </c>
      <c r="F29" s="15">
        <v>0.17893660057079597</v>
      </c>
      <c r="G29" s="53"/>
    </row>
    <row r="30" spans="1:7" x14ac:dyDescent="0.35">
      <c r="A30" s="52"/>
      <c r="B30" s="40" t="s">
        <v>62</v>
      </c>
      <c r="C30" s="42">
        <v>228.23936176183051</v>
      </c>
      <c r="D30" s="42">
        <v>196.54022551381192</v>
      </c>
      <c r="E30" s="42">
        <v>726.55958875809972</v>
      </c>
      <c r="F30" s="15">
        <v>0.1833933809995438</v>
      </c>
      <c r="G30" s="53"/>
    </row>
    <row r="31" spans="1:7" x14ac:dyDescent="0.35">
      <c r="A31" s="52"/>
      <c r="B31" s="40" t="s">
        <v>63</v>
      </c>
      <c r="C31" s="42">
        <v>242.67646200162264</v>
      </c>
      <c r="D31" s="42">
        <v>186.48013792737748</v>
      </c>
      <c r="E31" s="42">
        <v>703.56017623688854</v>
      </c>
      <c r="F31" s="15">
        <v>0.17975758565082803</v>
      </c>
      <c r="G31" s="53"/>
    </row>
    <row r="32" spans="1:7" x14ac:dyDescent="0.35">
      <c r="A32" s="52" t="s">
        <v>28</v>
      </c>
      <c r="B32" s="40" t="s">
        <v>64</v>
      </c>
      <c r="C32" s="42">
        <v>243.17694317132541</v>
      </c>
      <c r="D32" s="42">
        <v>178.86385185741503</v>
      </c>
      <c r="E32" s="42">
        <v>705.23364381003148</v>
      </c>
      <c r="F32" s="15">
        <v>0.179076253059199</v>
      </c>
      <c r="G32" s="53"/>
    </row>
    <row r="33" spans="1:7" x14ac:dyDescent="0.35">
      <c r="A33" s="52"/>
      <c r="B33" s="40" t="s">
        <v>65</v>
      </c>
      <c r="C33" s="42">
        <v>238.28122591110983</v>
      </c>
      <c r="D33" s="42">
        <v>176.47031323837584</v>
      </c>
      <c r="E33" s="42">
        <v>727.96544721590158</v>
      </c>
      <c r="F33" s="15">
        <v>0.18085799585478968</v>
      </c>
      <c r="G33" s="53"/>
    </row>
    <row r="34" spans="1:7" x14ac:dyDescent="0.35">
      <c r="A34" s="52"/>
      <c r="B34" s="40" t="s">
        <v>62</v>
      </c>
      <c r="C34" s="42">
        <v>216.23668863878493</v>
      </c>
      <c r="D34" s="42">
        <v>168.85133025166547</v>
      </c>
      <c r="E34" s="42">
        <v>689.5174022301552</v>
      </c>
      <c r="F34" s="15">
        <v>0.16867778726128621</v>
      </c>
      <c r="G34" s="53"/>
    </row>
    <row r="35" spans="1:7" x14ac:dyDescent="0.35">
      <c r="A35" s="52"/>
      <c r="B35" s="40" t="s">
        <v>63</v>
      </c>
      <c r="C35" s="42">
        <v>205.78878025390532</v>
      </c>
      <c r="D35" s="42">
        <v>169.30071836374412</v>
      </c>
      <c r="E35" s="42">
        <v>727.71788248531914</v>
      </c>
      <c r="F35" s="15">
        <v>0.16937727463732058</v>
      </c>
      <c r="G35" s="53"/>
    </row>
    <row r="36" spans="1:7" x14ac:dyDescent="0.35">
      <c r="A36" s="52" t="s">
        <v>29</v>
      </c>
      <c r="B36" s="40" t="s">
        <v>64</v>
      </c>
      <c r="C36" s="42">
        <v>203.98562504147154</v>
      </c>
      <c r="D36" s="42">
        <v>166.43595476389021</v>
      </c>
      <c r="E36" s="42">
        <v>728.51019646733448</v>
      </c>
      <c r="F36" s="15">
        <v>0.16599831008290913</v>
      </c>
      <c r="G36" s="53"/>
    </row>
    <row r="37" spans="1:7" x14ac:dyDescent="0.35">
      <c r="A37" s="52"/>
      <c r="B37" s="40" t="s">
        <v>65</v>
      </c>
      <c r="C37" s="42">
        <v>202.48149443671298</v>
      </c>
      <c r="D37" s="42">
        <v>160.07670797227013</v>
      </c>
      <c r="E37" s="42">
        <v>707.29655796601719</v>
      </c>
      <c r="F37" s="15">
        <v>0.16165539883297073</v>
      </c>
      <c r="G37" s="53"/>
    </row>
    <row r="38" spans="1:7" x14ac:dyDescent="0.35">
      <c r="A38" s="52"/>
      <c r="B38" s="40" t="s">
        <v>62</v>
      </c>
      <c r="C38" s="42">
        <v>211.4910112798845</v>
      </c>
      <c r="D38" s="42">
        <v>153.83647286832067</v>
      </c>
      <c r="E38" s="42">
        <v>723.04172860464848</v>
      </c>
      <c r="F38" s="15">
        <v>0.16301530635187989</v>
      </c>
      <c r="G38" s="53"/>
    </row>
    <row r="39" spans="1:7" x14ac:dyDescent="0.35">
      <c r="A39" s="52"/>
      <c r="B39" s="40" t="s">
        <v>63</v>
      </c>
      <c r="C39" s="42">
        <v>195.17085017928147</v>
      </c>
      <c r="D39" s="42">
        <v>153.67095321474017</v>
      </c>
      <c r="E39" s="42">
        <v>751.89511757419984</v>
      </c>
      <c r="F39" s="15">
        <v>0.16527351345279095</v>
      </c>
      <c r="G39" s="53"/>
    </row>
    <row r="40" spans="1:7" x14ac:dyDescent="0.35">
      <c r="A40" s="52" t="s">
        <v>30</v>
      </c>
      <c r="B40" s="40" t="s">
        <v>64</v>
      </c>
      <c r="C40" s="42">
        <v>192.13893924862495</v>
      </c>
      <c r="D40" s="42">
        <v>146.01958893858395</v>
      </c>
      <c r="E40" s="42">
        <v>757.44517691890292</v>
      </c>
      <c r="F40" s="15">
        <v>0.16325729351061083</v>
      </c>
      <c r="G40" s="53"/>
    </row>
    <row r="41" spans="1:7" x14ac:dyDescent="0.35">
      <c r="A41" s="52"/>
      <c r="B41" s="40" t="s">
        <v>65</v>
      </c>
      <c r="C41" s="42">
        <v>190.11505175816558</v>
      </c>
      <c r="D41" s="42">
        <v>141.21622895617864</v>
      </c>
      <c r="E41" s="42">
        <v>751.93555763665347</v>
      </c>
      <c r="F41" s="15">
        <v>0.15965385750837308</v>
      </c>
      <c r="G41" s="53"/>
    </row>
    <row r="42" spans="1:7" x14ac:dyDescent="0.35">
      <c r="A42" s="52"/>
      <c r="B42" s="40" t="s">
        <v>62</v>
      </c>
      <c r="C42" s="42">
        <v>193.22911268121828</v>
      </c>
      <c r="D42" s="42">
        <v>135.56836730846675</v>
      </c>
      <c r="E42" s="42">
        <v>749.10724223052966</v>
      </c>
      <c r="F42" s="15">
        <v>0.15896096116484357</v>
      </c>
      <c r="G42" s="53"/>
    </row>
    <row r="43" spans="1:7" x14ac:dyDescent="0.35">
      <c r="A43" s="52"/>
      <c r="B43" s="40" t="s">
        <v>63</v>
      </c>
      <c r="C43" s="42">
        <v>190.37519634637806</v>
      </c>
      <c r="D43" s="42">
        <v>128.62713330345855</v>
      </c>
      <c r="E43" s="42">
        <v>726.74702912836199</v>
      </c>
      <c r="F43" s="15">
        <v>0.15607162060057089</v>
      </c>
      <c r="G43" s="53"/>
    </row>
    <row r="44" spans="1:7" x14ac:dyDescent="0.35">
      <c r="A44" s="52" t="s">
        <v>31</v>
      </c>
      <c r="B44" s="40" t="s">
        <v>64</v>
      </c>
      <c r="C44" s="42">
        <v>189.71431177763228</v>
      </c>
      <c r="D44" s="42">
        <v>125.29056151330272</v>
      </c>
      <c r="E44" s="42">
        <v>749.22010786306578</v>
      </c>
      <c r="F44" s="15">
        <v>0.1578811939045599</v>
      </c>
      <c r="G44" s="53"/>
    </row>
    <row r="45" spans="1:7" x14ac:dyDescent="0.35">
      <c r="A45" s="52"/>
      <c r="B45" s="40" t="s">
        <v>65</v>
      </c>
      <c r="C45" s="42">
        <v>183.04448997862247</v>
      </c>
      <c r="D45" s="42">
        <v>122.54515905664204</v>
      </c>
      <c r="E45" s="42">
        <v>744.52109245036092</v>
      </c>
      <c r="F45" s="15">
        <v>0.15430953058756766</v>
      </c>
      <c r="G45" s="53"/>
    </row>
    <row r="46" spans="1:7" x14ac:dyDescent="0.35">
      <c r="A46" s="52"/>
      <c r="B46" s="40" t="s">
        <v>62</v>
      </c>
      <c r="C46" s="42">
        <v>173.74623363019288</v>
      </c>
      <c r="D46" s="42">
        <v>122.10490493185858</v>
      </c>
      <c r="E46" s="42">
        <v>773.54049985449615</v>
      </c>
      <c r="F46" s="15">
        <v>0.15538409367541728</v>
      </c>
      <c r="G46" s="53"/>
    </row>
    <row r="47" spans="1:7" x14ac:dyDescent="0.35">
      <c r="A47" s="52"/>
      <c r="B47" s="40" t="s">
        <v>63</v>
      </c>
      <c r="C47" s="42">
        <v>167.72851380374183</v>
      </c>
      <c r="D47" s="42">
        <v>113.39467681373158</v>
      </c>
      <c r="E47" s="42">
        <v>747.72783436686359</v>
      </c>
      <c r="F47" s="15">
        <v>0.14929808664497105</v>
      </c>
      <c r="G47" s="53"/>
    </row>
    <row r="48" spans="1:7" x14ac:dyDescent="0.35">
      <c r="A48" s="52" t="s">
        <v>32</v>
      </c>
      <c r="B48" s="40" t="s">
        <v>64</v>
      </c>
      <c r="C48" s="42">
        <v>161.66123057988094</v>
      </c>
      <c r="D48" s="42">
        <v>106.76936700332287</v>
      </c>
      <c r="E48" s="42">
        <v>729.9423660274083</v>
      </c>
      <c r="F48" s="15">
        <v>0.14264033992492331</v>
      </c>
      <c r="G48" s="53"/>
    </row>
    <row r="49" spans="1:8" x14ac:dyDescent="0.35">
      <c r="A49" s="52"/>
      <c r="B49" s="40" t="s">
        <v>65</v>
      </c>
      <c r="C49" s="42">
        <v>166.01474078184796</v>
      </c>
      <c r="D49" s="42">
        <v>79.093457894462318</v>
      </c>
      <c r="E49" s="42">
        <v>532.52374830051053</v>
      </c>
      <c r="F49" s="15">
        <v>0.13268398379145538</v>
      </c>
      <c r="G49" s="53"/>
    </row>
    <row r="50" spans="1:8" x14ac:dyDescent="0.35">
      <c r="A50" s="52"/>
      <c r="B50" s="40" t="s">
        <v>62</v>
      </c>
      <c r="C50" s="42">
        <v>172.96682593522638</v>
      </c>
      <c r="D50" s="42">
        <v>87.528487624041233</v>
      </c>
      <c r="E50" s="42">
        <v>626.72330110786322</v>
      </c>
      <c r="F50" s="15">
        <v>0.13507252273530629</v>
      </c>
      <c r="G50" s="53"/>
    </row>
    <row r="51" spans="1:8" x14ac:dyDescent="0.35">
      <c r="A51" s="52"/>
      <c r="B51" s="40" t="s">
        <v>63</v>
      </c>
      <c r="C51" s="42">
        <v>181.04332985577085</v>
      </c>
      <c r="D51" s="42">
        <v>91.054008142080946</v>
      </c>
      <c r="E51" s="42">
        <v>661.8287909252366</v>
      </c>
      <c r="F51" s="15">
        <v>0.13858054086586433</v>
      </c>
      <c r="G51" s="53"/>
    </row>
    <row r="52" spans="1:8" x14ac:dyDescent="0.35">
      <c r="A52" s="52" t="s">
        <v>33</v>
      </c>
      <c r="B52" s="40" t="s">
        <v>64</v>
      </c>
      <c r="C52" s="42">
        <v>177.1320460403746</v>
      </c>
      <c r="D52" s="42">
        <v>95.260761085170486</v>
      </c>
      <c r="E52" s="42">
        <v>632.16218180428007</v>
      </c>
      <c r="F52" s="15">
        <v>0.1304084952358901</v>
      </c>
      <c r="G52" s="53"/>
    </row>
    <row r="53" spans="1:8" x14ac:dyDescent="0.35">
      <c r="A53" s="52"/>
      <c r="B53" s="40" t="s">
        <v>65</v>
      </c>
      <c r="C53" s="42">
        <v>169.57941221224766</v>
      </c>
      <c r="D53" s="42">
        <v>96.540616025840251</v>
      </c>
      <c r="E53" s="42">
        <v>636.01761789920863</v>
      </c>
      <c r="F53" s="15">
        <v>0.12829621950582706</v>
      </c>
      <c r="G53" s="53"/>
    </row>
    <row r="54" spans="1:8" x14ac:dyDescent="0.35">
      <c r="A54" s="52"/>
      <c r="B54" s="40" t="s">
        <v>62</v>
      </c>
      <c r="C54" s="42">
        <v>161.22723815993302</v>
      </c>
      <c r="D54" s="42">
        <v>96.541868935217337</v>
      </c>
      <c r="E54" s="42">
        <v>634.17497727321017</v>
      </c>
      <c r="F54" s="15">
        <v>0.13046711296421606</v>
      </c>
      <c r="G54" s="53"/>
    </row>
    <row r="55" spans="1:8" x14ac:dyDescent="0.35">
      <c r="A55" s="52"/>
      <c r="B55" s="40" t="s">
        <v>63</v>
      </c>
      <c r="C55" s="42">
        <v>157.045374524366</v>
      </c>
      <c r="D55" s="42">
        <v>96.666284325664165</v>
      </c>
      <c r="E55" s="42">
        <v>652.15421494339057</v>
      </c>
      <c r="F55" s="15">
        <v>0.1329777269591545</v>
      </c>
      <c r="G55" s="53"/>
    </row>
    <row r="56" spans="1:8" x14ac:dyDescent="0.35">
      <c r="A56" s="52" t="s">
        <v>34</v>
      </c>
      <c r="B56" s="40" t="s">
        <v>64</v>
      </c>
      <c r="C56" s="42">
        <v>163.28784847821845</v>
      </c>
      <c r="D56" s="42">
        <v>96.117401656890934</v>
      </c>
      <c r="E56" s="42">
        <v>677.4606212696383</v>
      </c>
      <c r="F56" s="15">
        <v>0.13677690404389237</v>
      </c>
      <c r="G56" s="53"/>
    </row>
    <row r="57" spans="1:8" x14ac:dyDescent="0.35">
      <c r="A57" s="52"/>
      <c r="B57" s="40" t="s">
        <v>65</v>
      </c>
      <c r="C57" s="42">
        <v>162.00581610580178</v>
      </c>
      <c r="D57" s="42">
        <v>96.807002999661051</v>
      </c>
      <c r="E57" s="42">
        <v>681.89319151300617</v>
      </c>
      <c r="F57" s="15">
        <v>0.14038765955227811</v>
      </c>
      <c r="G57" s="53"/>
    </row>
    <row r="58" spans="1:8" x14ac:dyDescent="0.35">
      <c r="B58" s="40" t="s">
        <v>62</v>
      </c>
      <c r="C58" s="42">
        <v>168.33670965579245</v>
      </c>
      <c r="D58" s="42">
        <v>99.907920922555562</v>
      </c>
      <c r="E58" s="42">
        <v>675.34228342438576</v>
      </c>
      <c r="F58" s="15">
        <v>0.14077247191309397</v>
      </c>
      <c r="G58" s="53"/>
      <c r="H5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38" sqref="M38"/>
    </sheetView>
  </sheetViews>
  <sheetFormatPr defaultRowHeight="14.5" x14ac:dyDescent="0.35"/>
  <cols>
    <col min="1" max="2" width="8.90625" style="6"/>
    <col min="3" max="3" width="12.54296875" bestFit="1" customWidth="1"/>
    <col min="7" max="7" width="14.36328125" bestFit="1" customWidth="1"/>
    <col min="8" max="8" width="19" bestFit="1" customWidth="1"/>
    <col min="10" max="10" width="21.6328125" bestFit="1" customWidth="1"/>
  </cols>
  <sheetData>
    <row r="1" spans="1:10" ht="26" x14ac:dyDescent="0.6">
      <c r="A1" s="1" t="s">
        <v>77</v>
      </c>
    </row>
    <row r="2" spans="1:10" x14ac:dyDescent="0.35">
      <c r="A2" s="6" t="s">
        <v>76</v>
      </c>
    </row>
    <row r="4" spans="1:10" x14ac:dyDescent="0.35">
      <c r="C4" t="s">
        <v>4</v>
      </c>
    </row>
    <row r="5" spans="1:10" x14ac:dyDescent="0.35">
      <c r="A5" s="7">
        <v>2010</v>
      </c>
      <c r="B5" s="7">
        <v>1</v>
      </c>
      <c r="C5" s="61">
        <v>5.6932422921292076</v>
      </c>
      <c r="E5" s="9"/>
      <c r="F5" s="10"/>
      <c r="G5" s="56"/>
      <c r="H5" s="10"/>
      <c r="I5" s="11"/>
      <c r="J5" s="11"/>
    </row>
    <row r="6" spans="1:10" x14ac:dyDescent="0.35">
      <c r="A6" s="7"/>
      <c r="B6" s="7">
        <v>2</v>
      </c>
      <c r="C6" s="61">
        <v>5.7410320499287</v>
      </c>
      <c r="E6" s="9"/>
      <c r="F6" s="10"/>
      <c r="G6" s="56"/>
      <c r="H6" s="10"/>
      <c r="I6" s="11"/>
      <c r="J6" s="11"/>
    </row>
    <row r="7" spans="1:10" x14ac:dyDescent="0.35">
      <c r="A7" s="7"/>
      <c r="B7" s="7">
        <v>3</v>
      </c>
      <c r="C7" s="61">
        <v>5.7921413758079163</v>
      </c>
      <c r="E7" s="9"/>
      <c r="F7" s="10"/>
      <c r="G7" s="56"/>
      <c r="H7" s="10"/>
      <c r="I7" s="11"/>
      <c r="J7" s="11"/>
    </row>
    <row r="8" spans="1:10" x14ac:dyDescent="0.35">
      <c r="A8" s="7"/>
      <c r="B8" s="7">
        <v>4</v>
      </c>
      <c r="C8" s="61">
        <v>5.8460535471211799</v>
      </c>
      <c r="E8" s="9"/>
      <c r="F8" s="10"/>
      <c r="G8" s="56"/>
      <c r="H8" s="10"/>
      <c r="I8" s="11"/>
      <c r="J8" s="11"/>
    </row>
    <row r="9" spans="1:10" x14ac:dyDescent="0.35">
      <c r="A9" s="7">
        <v>2011</v>
      </c>
      <c r="B9" s="7">
        <v>1</v>
      </c>
      <c r="C9" s="61">
        <v>5.9036255813793161</v>
      </c>
      <c r="E9" s="9"/>
      <c r="F9" s="10"/>
      <c r="G9" s="56"/>
      <c r="H9" s="10"/>
      <c r="I9" s="11"/>
      <c r="J9" s="11"/>
    </row>
    <row r="10" spans="1:10" x14ac:dyDescent="0.35">
      <c r="A10" s="7"/>
      <c r="B10" s="7">
        <v>2</v>
      </c>
      <c r="C10" s="61">
        <v>5.9366664920112395</v>
      </c>
      <c r="E10" s="9"/>
      <c r="F10" s="10"/>
      <c r="G10" s="56"/>
      <c r="H10" s="10"/>
      <c r="I10" s="11"/>
      <c r="J10" s="11"/>
    </row>
    <row r="11" spans="1:10" x14ac:dyDescent="0.35">
      <c r="A11" s="7"/>
      <c r="B11" s="7">
        <v>3</v>
      </c>
      <c r="C11" s="61">
        <v>5.9612307032259313</v>
      </c>
      <c r="E11" s="9"/>
      <c r="F11" s="10"/>
      <c r="G11" s="56"/>
      <c r="H11" s="10"/>
      <c r="I11" s="11"/>
      <c r="J11" s="11"/>
    </row>
    <row r="12" spans="1:10" x14ac:dyDescent="0.35">
      <c r="A12" s="7"/>
      <c r="B12" s="7">
        <v>4</v>
      </c>
      <c r="C12" s="61">
        <v>6.002010661961025</v>
      </c>
      <c r="E12" s="9"/>
      <c r="F12" s="10"/>
      <c r="G12" s="56"/>
      <c r="H12" s="10"/>
      <c r="I12" s="11"/>
      <c r="J12" s="11"/>
    </row>
    <row r="13" spans="1:10" x14ac:dyDescent="0.35">
      <c r="A13" s="7">
        <v>2012</v>
      </c>
      <c r="B13" s="7">
        <v>1</v>
      </c>
      <c r="C13" s="61">
        <v>6.0360326544695404</v>
      </c>
      <c r="E13" s="9"/>
      <c r="F13" s="10"/>
      <c r="G13" s="56"/>
      <c r="H13" s="10"/>
      <c r="I13" s="11"/>
      <c r="J13" s="11"/>
    </row>
    <row r="14" spans="1:10" x14ac:dyDescent="0.35">
      <c r="A14" s="7"/>
      <c r="B14" s="7">
        <v>2</v>
      </c>
      <c r="C14" s="61">
        <v>6.0864174423605908</v>
      </c>
      <c r="E14" s="9"/>
      <c r="F14" s="10"/>
      <c r="G14" s="56"/>
      <c r="H14" s="10"/>
      <c r="I14" s="11"/>
      <c r="J14" s="11"/>
    </row>
    <row r="15" spans="1:10" x14ac:dyDescent="0.35">
      <c r="A15" s="7"/>
      <c r="B15" s="7">
        <v>3</v>
      </c>
      <c r="C15" s="61">
        <v>6.1111622849983869</v>
      </c>
      <c r="E15" s="9"/>
      <c r="F15" s="10"/>
      <c r="G15" s="56"/>
      <c r="H15" s="10"/>
      <c r="I15" s="11"/>
      <c r="J15" s="11"/>
    </row>
    <row r="16" spans="1:10" x14ac:dyDescent="0.35">
      <c r="A16" s="7"/>
      <c r="B16" s="7">
        <v>4</v>
      </c>
      <c r="C16" s="61">
        <v>6.1403090336353792</v>
      </c>
      <c r="E16" s="9"/>
      <c r="F16" s="10"/>
      <c r="G16" s="56"/>
      <c r="H16" s="10"/>
      <c r="I16" s="11"/>
      <c r="J16" s="11"/>
    </row>
    <row r="17" spans="1:10" x14ac:dyDescent="0.35">
      <c r="A17" s="7">
        <v>2013</v>
      </c>
      <c r="B17" s="7">
        <v>1</v>
      </c>
      <c r="C17" s="61">
        <v>6.1879593493108436</v>
      </c>
      <c r="E17" s="9"/>
      <c r="F17" s="10"/>
      <c r="G17" s="55"/>
      <c r="H17" s="10"/>
      <c r="I17" s="11"/>
      <c r="J17" s="11"/>
    </row>
    <row r="18" spans="1:10" x14ac:dyDescent="0.35">
      <c r="A18" s="7"/>
      <c r="B18" s="7">
        <v>2</v>
      </c>
      <c r="C18" s="61">
        <v>6.2329692403750538</v>
      </c>
      <c r="E18" s="9"/>
      <c r="F18" s="10"/>
      <c r="G18" s="55"/>
      <c r="H18" s="10"/>
      <c r="I18" s="11"/>
      <c r="J18" s="11"/>
    </row>
    <row r="19" spans="1:10" x14ac:dyDescent="0.35">
      <c r="A19" s="7"/>
      <c r="B19" s="7">
        <v>3</v>
      </c>
      <c r="C19" s="61">
        <v>6.2625421611450616</v>
      </c>
      <c r="E19" s="9"/>
      <c r="F19" s="10"/>
      <c r="G19" s="55"/>
      <c r="H19" s="10"/>
      <c r="I19" s="11"/>
      <c r="J19" s="11"/>
    </row>
    <row r="20" spans="1:10" x14ac:dyDescent="0.35">
      <c r="A20" s="7"/>
      <c r="B20" s="7">
        <v>4</v>
      </c>
      <c r="C20" s="61">
        <v>6.296256683944506</v>
      </c>
      <c r="E20" s="9"/>
      <c r="F20" s="10"/>
      <c r="G20" s="55"/>
      <c r="H20" s="10"/>
      <c r="I20" s="11"/>
      <c r="J20" s="11"/>
    </row>
    <row r="21" spans="1:10" x14ac:dyDescent="0.35">
      <c r="A21" s="7">
        <v>2014</v>
      </c>
      <c r="B21" s="7">
        <v>1</v>
      </c>
      <c r="C21" s="61">
        <v>6.2875719454027106</v>
      </c>
      <c r="E21" s="9"/>
      <c r="F21" s="10"/>
      <c r="G21" s="55"/>
      <c r="H21" s="10"/>
      <c r="I21" s="11"/>
      <c r="J21" s="11"/>
    </row>
    <row r="22" spans="1:10" x14ac:dyDescent="0.35">
      <c r="A22" s="7"/>
      <c r="B22" s="7">
        <v>2</v>
      </c>
      <c r="C22" s="61">
        <v>6.3123868917927073</v>
      </c>
      <c r="E22" s="9"/>
      <c r="F22" s="10"/>
      <c r="G22" s="55"/>
      <c r="H22" s="10"/>
      <c r="I22" s="11"/>
      <c r="J22" s="11"/>
    </row>
    <row r="23" spans="1:10" x14ac:dyDescent="0.35">
      <c r="A23" s="7"/>
      <c r="B23" s="7">
        <v>3</v>
      </c>
      <c r="C23" s="61">
        <v>6.3427229137565648</v>
      </c>
      <c r="E23" s="9"/>
      <c r="F23" s="10"/>
      <c r="G23" s="55"/>
      <c r="H23" s="10"/>
      <c r="I23" s="11"/>
      <c r="J23" s="11"/>
    </row>
    <row r="24" spans="1:10" x14ac:dyDescent="0.35">
      <c r="A24" s="7"/>
      <c r="B24" s="7">
        <v>4</v>
      </c>
      <c r="C24" s="61">
        <v>6.3902156777427255</v>
      </c>
      <c r="E24" s="9"/>
      <c r="F24" s="10"/>
      <c r="G24" s="55"/>
      <c r="H24" s="10"/>
      <c r="I24" s="11"/>
      <c r="J24" s="11"/>
    </row>
    <row r="25" spans="1:10" x14ac:dyDescent="0.35">
      <c r="A25" s="7">
        <v>2015</v>
      </c>
      <c r="B25" s="7">
        <v>1</v>
      </c>
      <c r="C25" s="61">
        <v>6.4363755401431249</v>
      </c>
      <c r="E25" s="9"/>
      <c r="F25" s="10"/>
      <c r="G25" s="55"/>
      <c r="H25" s="10"/>
      <c r="I25" s="11"/>
      <c r="J25" s="11"/>
    </row>
    <row r="26" spans="1:10" x14ac:dyDescent="0.35">
      <c r="A26" s="7"/>
      <c r="B26" s="7">
        <v>2</v>
      </c>
      <c r="C26" s="61">
        <v>6.3820356267390341</v>
      </c>
      <c r="E26" s="9"/>
      <c r="F26" s="10"/>
      <c r="G26" s="55"/>
      <c r="H26" s="10"/>
      <c r="I26" s="11"/>
      <c r="J26" s="11"/>
    </row>
    <row r="27" spans="1:10" x14ac:dyDescent="0.35">
      <c r="A27" s="7"/>
      <c r="B27" s="7">
        <v>3</v>
      </c>
      <c r="C27" s="61">
        <v>6.4107818475136185</v>
      </c>
      <c r="E27" s="9"/>
      <c r="F27" s="10"/>
      <c r="G27" s="55"/>
      <c r="H27" s="10"/>
      <c r="I27" s="11"/>
      <c r="J27" s="11"/>
    </row>
    <row r="28" spans="1:10" x14ac:dyDescent="0.35">
      <c r="A28" s="7"/>
      <c r="B28" s="7">
        <v>4</v>
      </c>
      <c r="C28" s="61">
        <v>6.4385704189721435</v>
      </c>
      <c r="E28" s="9"/>
      <c r="F28" s="10"/>
      <c r="G28" s="55"/>
      <c r="H28" s="10"/>
      <c r="I28" s="11"/>
      <c r="J28" s="11"/>
    </row>
    <row r="29" spans="1:10" x14ac:dyDescent="0.35">
      <c r="A29" s="7">
        <v>2016</v>
      </c>
      <c r="B29" s="7">
        <v>1</v>
      </c>
      <c r="C29" s="61">
        <v>6.4539498946157909</v>
      </c>
      <c r="E29" s="9"/>
      <c r="F29" s="10"/>
      <c r="G29" s="55"/>
      <c r="H29" s="10"/>
      <c r="I29" s="11"/>
      <c r="J29" s="11"/>
    </row>
    <row r="30" spans="1:10" x14ac:dyDescent="0.35">
      <c r="A30" s="7"/>
      <c r="B30" s="7">
        <v>2</v>
      </c>
      <c r="C30" s="61">
        <v>6.4601594884462878</v>
      </c>
      <c r="E30" s="9"/>
      <c r="F30" s="10"/>
      <c r="G30" s="55"/>
      <c r="H30" s="10"/>
      <c r="I30" s="11"/>
      <c r="J30" s="11"/>
    </row>
    <row r="31" spans="1:10" x14ac:dyDescent="0.35">
      <c r="A31" s="7"/>
      <c r="B31" s="7">
        <v>3</v>
      </c>
      <c r="C31" s="61">
        <v>6.4593724406563746</v>
      </c>
      <c r="E31" s="9"/>
      <c r="F31" s="10"/>
      <c r="G31" s="55"/>
      <c r="H31" s="10"/>
      <c r="I31" s="11"/>
      <c r="J31" s="11"/>
    </row>
    <row r="32" spans="1:10" x14ac:dyDescent="0.35">
      <c r="A32" s="7"/>
      <c r="B32" s="7">
        <v>4</v>
      </c>
      <c r="C32" s="61">
        <v>6.464857323921164</v>
      </c>
      <c r="E32" s="9"/>
      <c r="F32" s="10"/>
      <c r="G32" s="55"/>
      <c r="H32" s="10"/>
      <c r="I32" s="11"/>
      <c r="J32" s="11"/>
    </row>
    <row r="33" spans="1:10" x14ac:dyDescent="0.35">
      <c r="A33" s="7">
        <v>2017</v>
      </c>
      <c r="B33" s="7">
        <v>1</v>
      </c>
      <c r="C33" s="61">
        <v>6.4953795768900333</v>
      </c>
      <c r="E33" s="9"/>
      <c r="F33" s="10"/>
      <c r="G33" s="55"/>
      <c r="H33" s="10"/>
      <c r="I33" s="11"/>
      <c r="J33" s="11"/>
    </row>
    <row r="34" spans="1:10" x14ac:dyDescent="0.35">
      <c r="A34" s="7"/>
      <c r="B34" s="7">
        <v>2</v>
      </c>
      <c r="C34" s="61">
        <v>6.5307990706991745</v>
      </c>
      <c r="E34" s="9"/>
      <c r="F34" s="10"/>
      <c r="G34" s="55"/>
      <c r="H34" s="10"/>
      <c r="I34" s="11"/>
      <c r="J34" s="11"/>
    </row>
    <row r="35" spans="1:10" x14ac:dyDescent="0.35">
      <c r="A35" s="7"/>
      <c r="B35" s="7">
        <v>3</v>
      </c>
      <c r="C35" s="61">
        <v>6.542808947613648</v>
      </c>
      <c r="E35" s="9"/>
      <c r="F35" s="10"/>
      <c r="G35" s="55"/>
      <c r="H35" s="10"/>
      <c r="I35" s="11"/>
      <c r="J35" s="11"/>
    </row>
    <row r="36" spans="1:10" x14ac:dyDescent="0.35">
      <c r="A36" s="7"/>
      <c r="B36" s="7">
        <v>4</v>
      </c>
      <c r="C36" s="61">
        <v>6.5685458128237588</v>
      </c>
      <c r="E36" s="9"/>
      <c r="F36" s="10"/>
      <c r="G36" s="55"/>
      <c r="H36" s="10"/>
      <c r="I36" s="11"/>
      <c r="J36" s="11"/>
    </row>
    <row r="37" spans="1:10" x14ac:dyDescent="0.35">
      <c r="A37" s="7">
        <v>2018</v>
      </c>
      <c r="B37" s="7">
        <v>1</v>
      </c>
      <c r="C37" s="61">
        <v>6.5961113168385817</v>
      </c>
      <c r="E37" s="9"/>
      <c r="F37" s="10"/>
      <c r="G37" s="55"/>
      <c r="H37" s="10"/>
      <c r="I37" s="11"/>
      <c r="J37" s="11"/>
    </row>
    <row r="38" spans="1:10" x14ac:dyDescent="0.35">
      <c r="A38" s="7"/>
      <c r="B38" s="7">
        <v>2</v>
      </c>
      <c r="C38" s="61">
        <v>6.5823128430635451</v>
      </c>
      <c r="E38" s="9"/>
      <c r="F38" s="10"/>
      <c r="G38" s="55"/>
      <c r="H38" s="10"/>
      <c r="I38" s="11"/>
      <c r="J38" s="11"/>
    </row>
    <row r="39" spans="1:10" x14ac:dyDescent="0.35">
      <c r="A39" s="7"/>
      <c r="B39" s="7">
        <v>3</v>
      </c>
      <c r="C39" s="61">
        <v>6.6667449432056332</v>
      </c>
      <c r="E39" s="9"/>
      <c r="F39" s="10"/>
      <c r="G39" s="55"/>
      <c r="H39" s="10"/>
      <c r="I39" s="11"/>
      <c r="J39" s="11"/>
    </row>
    <row r="40" spans="1:10" x14ac:dyDescent="0.35">
      <c r="A40" s="7"/>
      <c r="B40" s="7">
        <v>4</v>
      </c>
      <c r="C40" s="61">
        <v>6.6902636572283436</v>
      </c>
      <c r="E40" s="9"/>
      <c r="F40" s="10"/>
      <c r="G40" s="55"/>
      <c r="H40" s="10"/>
      <c r="I40" s="11"/>
      <c r="J40" s="11"/>
    </row>
    <row r="41" spans="1:10" x14ac:dyDescent="0.35">
      <c r="A41" s="7">
        <v>2019</v>
      </c>
      <c r="B41" s="7">
        <v>1</v>
      </c>
      <c r="C41" s="61">
        <v>6.6296541381951872</v>
      </c>
      <c r="E41" s="9"/>
      <c r="F41" s="10"/>
      <c r="G41" s="55"/>
      <c r="H41" s="10"/>
      <c r="I41" s="11"/>
      <c r="J41" s="11"/>
    </row>
    <row r="42" spans="1:10" x14ac:dyDescent="0.35">
      <c r="A42" s="7"/>
      <c r="B42" s="7">
        <v>2</v>
      </c>
      <c r="C42" s="61">
        <v>6.6567219505578716</v>
      </c>
      <c r="E42" s="9"/>
      <c r="F42" s="10"/>
      <c r="G42" s="55"/>
      <c r="H42" s="10"/>
      <c r="I42" s="11"/>
      <c r="J42" s="11"/>
    </row>
    <row r="43" spans="1:10" x14ac:dyDescent="0.35">
      <c r="A43" s="7"/>
      <c r="B43" s="7">
        <v>3</v>
      </c>
      <c r="C43" s="61">
        <v>6.6659418992484696</v>
      </c>
      <c r="E43" s="9"/>
      <c r="F43" s="10"/>
      <c r="G43" s="55"/>
      <c r="H43" s="10"/>
      <c r="I43" s="11"/>
      <c r="J43" s="11"/>
    </row>
    <row r="44" spans="1:10" x14ac:dyDescent="0.35">
      <c r="A44" s="7"/>
      <c r="B44" s="7">
        <v>4</v>
      </c>
      <c r="C44" s="61">
        <v>6.6636374013384145</v>
      </c>
      <c r="E44" s="9"/>
      <c r="F44" s="10"/>
      <c r="G44" s="55"/>
      <c r="H44" s="10"/>
      <c r="I44" s="11"/>
      <c r="J44" s="11"/>
    </row>
    <row r="45" spans="1:10" x14ac:dyDescent="0.35">
      <c r="A45" s="7">
        <v>2020</v>
      </c>
      <c r="B45" s="7">
        <v>1</v>
      </c>
      <c r="C45" s="61">
        <v>6.663683758831227</v>
      </c>
      <c r="E45" s="9"/>
      <c r="F45" s="10"/>
      <c r="G45" s="55"/>
      <c r="H45" s="10"/>
      <c r="I45" s="11"/>
      <c r="J45" s="11"/>
    </row>
    <row r="46" spans="1:10" x14ac:dyDescent="0.35">
      <c r="A46" s="7"/>
      <c r="B46" s="7">
        <v>2</v>
      </c>
      <c r="C46" s="61">
        <v>5.5245814375505438</v>
      </c>
      <c r="E46" s="9"/>
      <c r="F46" s="10"/>
      <c r="G46" s="55"/>
      <c r="H46" s="10"/>
      <c r="I46" s="11"/>
      <c r="J46" s="11"/>
    </row>
    <row r="47" spans="1:10" x14ac:dyDescent="0.35">
      <c r="A47" s="7"/>
      <c r="B47" s="7">
        <v>3</v>
      </c>
      <c r="C47" s="61">
        <v>6.2850382684490258</v>
      </c>
      <c r="E47" s="9"/>
      <c r="F47" s="10"/>
      <c r="G47" s="55"/>
      <c r="H47" s="10"/>
      <c r="I47" s="11"/>
      <c r="J47" s="11"/>
    </row>
    <row r="48" spans="1:10" x14ac:dyDescent="0.35">
      <c r="A48" s="7"/>
      <c r="B48" s="7">
        <v>4</v>
      </c>
      <c r="C48" s="61">
        <v>6.4545426330320499</v>
      </c>
      <c r="E48" s="9"/>
      <c r="F48" s="10"/>
      <c r="G48" s="55"/>
      <c r="H48" s="10"/>
      <c r="I48" s="11"/>
      <c r="J48" s="11"/>
    </row>
    <row r="49" spans="1:10" x14ac:dyDescent="0.35">
      <c r="A49" s="7">
        <v>2021</v>
      </c>
      <c r="B49" s="7">
        <v>1</v>
      </c>
      <c r="C49" s="61">
        <v>6.507658633499827</v>
      </c>
      <c r="E49" s="9"/>
      <c r="F49" s="10"/>
      <c r="G49" s="55"/>
      <c r="H49" s="10"/>
      <c r="I49" s="11"/>
      <c r="J49" s="11"/>
    </row>
    <row r="50" spans="1:10" x14ac:dyDescent="0.35">
      <c r="A50" s="7"/>
      <c r="B50" s="7">
        <v>2</v>
      </c>
      <c r="C50" s="61">
        <v>6.5979792401111776</v>
      </c>
      <c r="E50" s="9"/>
      <c r="F50" s="10"/>
      <c r="G50" s="55"/>
      <c r="H50" s="10"/>
      <c r="I50" s="11"/>
      <c r="J50" s="11"/>
    </row>
    <row r="51" spans="1:10" x14ac:dyDescent="0.35">
      <c r="A51" s="7"/>
      <c r="B51" s="7">
        <v>3</v>
      </c>
      <c r="C51" s="61">
        <v>6.4791049937657865</v>
      </c>
      <c r="E51" s="9"/>
      <c r="F51" s="10"/>
      <c r="G51" s="55"/>
      <c r="H51" s="10"/>
      <c r="I51" s="11"/>
      <c r="J51" s="11"/>
    </row>
    <row r="52" spans="1:10" x14ac:dyDescent="0.35">
      <c r="A52" s="7"/>
      <c r="B52" s="57">
        <v>4</v>
      </c>
      <c r="C52" s="61">
        <v>6.5678300875980797</v>
      </c>
      <c r="E52" s="9"/>
      <c r="F52" s="10"/>
      <c r="G52" s="55"/>
      <c r="H52" s="10"/>
      <c r="I52" s="11"/>
      <c r="J52" s="11"/>
    </row>
    <row r="53" spans="1:10" x14ac:dyDescent="0.35">
      <c r="A53" s="7">
        <v>2022</v>
      </c>
      <c r="B53" s="57">
        <v>1</v>
      </c>
      <c r="C53" s="61">
        <v>6.682315525722534</v>
      </c>
      <c r="E53" s="9"/>
      <c r="F53" s="10"/>
      <c r="G53" s="55"/>
      <c r="H53" s="10"/>
      <c r="I53" s="11"/>
      <c r="J53" s="11"/>
    </row>
    <row r="54" spans="1:10" x14ac:dyDescent="0.35">
      <c r="B54" s="57">
        <v>2</v>
      </c>
      <c r="C54" s="61">
        <v>6.6329546409612234</v>
      </c>
      <c r="D54" s="5"/>
      <c r="E54" s="9"/>
      <c r="F54" s="10"/>
      <c r="G54" s="55"/>
      <c r="H54" s="10"/>
      <c r="I54" s="11"/>
      <c r="J54" s="11"/>
    </row>
    <row r="55" spans="1:10" x14ac:dyDescent="0.35">
      <c r="B55" s="57">
        <v>3</v>
      </c>
      <c r="C55" s="61">
        <v>6.7404606014738269</v>
      </c>
      <c r="D55" s="5"/>
      <c r="E55" s="9"/>
      <c r="G55" s="55"/>
      <c r="H55" s="10"/>
      <c r="I55" s="11"/>
      <c r="J55" s="11"/>
    </row>
    <row r="56" spans="1:10" x14ac:dyDescent="0.35">
      <c r="B56" s="58"/>
      <c r="C56" s="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7"/>
  <sheetViews>
    <sheetView zoomScale="70" zoomScaleNormal="70" workbookViewId="0">
      <selection activeCell="G45" sqref="G45"/>
    </sheetView>
  </sheetViews>
  <sheetFormatPr defaultRowHeight="14.5" x14ac:dyDescent="0.35"/>
  <cols>
    <col min="7" max="8" width="10" bestFit="1" customWidth="1"/>
    <col min="9" max="9" width="9" bestFit="1" customWidth="1"/>
    <col min="10" max="11" width="11" bestFit="1" customWidth="1"/>
    <col min="13" max="14" width="11" bestFit="1" customWidth="1"/>
    <col min="15" max="15" width="10" bestFit="1" customWidth="1"/>
    <col min="16" max="17" width="12.453125" bestFit="1" customWidth="1"/>
  </cols>
  <sheetData>
    <row r="1" spans="1:17" x14ac:dyDescent="0.35">
      <c r="A1" t="s">
        <v>276</v>
      </c>
    </row>
    <row r="2" spans="1:17" s="202" customFormat="1" ht="26" x14ac:dyDescent="0.6">
      <c r="A2" s="203" t="s">
        <v>345</v>
      </c>
      <c r="B2" s="205"/>
    </row>
    <row r="3" spans="1:17" x14ac:dyDescent="0.35">
      <c r="G3" t="s">
        <v>277</v>
      </c>
      <c r="M3" t="s">
        <v>278</v>
      </c>
    </row>
    <row r="4" spans="1:17" x14ac:dyDescent="0.35">
      <c r="B4" t="s">
        <v>279</v>
      </c>
      <c r="C4" t="s">
        <v>280</v>
      </c>
      <c r="D4" t="s">
        <v>281</v>
      </c>
      <c r="E4" t="s">
        <v>282</v>
      </c>
      <c r="G4" t="s">
        <v>279</v>
      </c>
      <c r="H4" t="s">
        <v>280</v>
      </c>
      <c r="I4" t="s">
        <v>281</v>
      </c>
      <c r="J4" t="s">
        <v>282</v>
      </c>
      <c r="K4" t="s">
        <v>156</v>
      </c>
      <c r="M4" t="s">
        <v>279</v>
      </c>
      <c r="N4" t="s">
        <v>280</v>
      </c>
      <c r="O4" t="s">
        <v>281</v>
      </c>
      <c r="P4" t="s">
        <v>282</v>
      </c>
      <c r="Q4" t="s">
        <v>156</v>
      </c>
    </row>
    <row r="5" spans="1:17" x14ac:dyDescent="0.35">
      <c r="A5" s="171">
        <v>2013</v>
      </c>
      <c r="B5" s="5">
        <f>G5/M5</f>
        <v>1.408548542032184E-2</v>
      </c>
      <c r="C5" s="5">
        <f t="shared" ref="C5:E14" si="0">H5/N5</f>
        <v>8.9338591738768305E-2</v>
      </c>
      <c r="D5" s="5">
        <f t="shared" si="0"/>
        <v>0.2112632474665429</v>
      </c>
      <c r="E5" s="5">
        <f t="shared" si="0"/>
        <v>7.2685100908705294E-2</v>
      </c>
      <c r="G5" s="62">
        <v>7097</v>
      </c>
      <c r="H5" s="62">
        <v>34002</v>
      </c>
      <c r="I5" s="62">
        <v>5462</v>
      </c>
      <c r="J5" s="62">
        <v>83451</v>
      </c>
      <c r="K5" s="62">
        <v>130012</v>
      </c>
      <c r="L5" s="62"/>
      <c r="M5" s="62">
        <v>503852</v>
      </c>
      <c r="N5" s="62">
        <v>380597</v>
      </c>
      <c r="O5" s="62">
        <v>25854</v>
      </c>
      <c r="P5" s="62">
        <v>1148117</v>
      </c>
      <c r="Q5" s="62">
        <v>2058420</v>
      </c>
    </row>
    <row r="6" spans="1:17" x14ac:dyDescent="0.35">
      <c r="A6" s="171">
        <v>2014</v>
      </c>
      <c r="B6" s="5">
        <f t="shared" ref="B6:B14" si="1">G6/M6</f>
        <v>2.0343846938204783E-2</v>
      </c>
      <c r="C6" s="5">
        <f t="shared" si="0"/>
        <v>7.9227718649844125E-2</v>
      </c>
      <c r="D6" s="5">
        <f t="shared" si="0"/>
        <v>7.8575331238901786E-2</v>
      </c>
      <c r="E6" s="5">
        <f t="shared" si="0"/>
        <v>6.8901598852213516E-2</v>
      </c>
      <c r="G6" s="62">
        <v>9457</v>
      </c>
      <c r="H6" s="62">
        <v>30826</v>
      </c>
      <c r="I6" s="62">
        <v>2301</v>
      </c>
      <c r="J6" s="62">
        <v>92110</v>
      </c>
      <c r="K6" s="62">
        <v>134694</v>
      </c>
      <c r="L6" s="62"/>
      <c r="M6" s="62">
        <v>464858</v>
      </c>
      <c r="N6" s="62">
        <v>389081</v>
      </c>
      <c r="O6" s="62">
        <v>29284</v>
      </c>
      <c r="P6" s="62">
        <v>1336834</v>
      </c>
      <c r="Q6" s="62">
        <v>2220057</v>
      </c>
    </row>
    <row r="7" spans="1:17" x14ac:dyDescent="0.35">
      <c r="A7" s="171">
        <v>2015</v>
      </c>
      <c r="B7" s="5">
        <f t="shared" si="1"/>
        <v>-2.3141481917620287E-2</v>
      </c>
      <c r="C7" s="5">
        <f t="shared" si="0"/>
        <v>0.10210479279679754</v>
      </c>
      <c r="D7" s="5">
        <f t="shared" si="0"/>
        <v>0.13246065139473273</v>
      </c>
      <c r="E7" s="5">
        <f t="shared" si="0"/>
        <v>5.4120223511683656E-2</v>
      </c>
      <c r="G7" s="62">
        <v>-11909</v>
      </c>
      <c r="H7" s="62">
        <v>44101</v>
      </c>
      <c r="I7" s="62">
        <v>5950</v>
      </c>
      <c r="J7" s="62">
        <v>79624</v>
      </c>
      <c r="K7" s="62">
        <v>117766</v>
      </c>
      <c r="L7" s="62"/>
      <c r="M7" s="62">
        <v>514617</v>
      </c>
      <c r="N7" s="62">
        <v>431919</v>
      </c>
      <c r="O7" s="62">
        <v>44919</v>
      </c>
      <c r="P7" s="62">
        <v>1471243</v>
      </c>
      <c r="Q7" s="62">
        <v>2462698</v>
      </c>
    </row>
    <row r="8" spans="1:17" x14ac:dyDescent="0.35">
      <c r="A8" s="171">
        <v>2016</v>
      </c>
      <c r="B8" s="5">
        <f t="shared" si="1"/>
        <v>2.2104576730164083E-2</v>
      </c>
      <c r="C8" s="5">
        <f t="shared" si="0"/>
        <v>8.671178179321587E-2</v>
      </c>
      <c r="D8" s="5">
        <f t="shared" si="0"/>
        <v>2.2898637648873274E-2</v>
      </c>
      <c r="E8" s="5">
        <f t="shared" si="0"/>
        <v>5.4577408457357472E-2</v>
      </c>
      <c r="G8" s="62">
        <v>10881</v>
      </c>
      <c r="H8" s="62">
        <v>43194</v>
      </c>
      <c r="I8" s="62">
        <v>1069</v>
      </c>
      <c r="J8" s="62">
        <v>93816</v>
      </c>
      <c r="K8" s="62">
        <v>148960</v>
      </c>
      <c r="L8" s="62"/>
      <c r="M8" s="62">
        <v>492251</v>
      </c>
      <c r="N8" s="62">
        <v>498133</v>
      </c>
      <c r="O8" s="62">
        <v>46684</v>
      </c>
      <c r="P8" s="62">
        <v>1718953</v>
      </c>
      <c r="Q8" s="62">
        <v>2756021</v>
      </c>
    </row>
    <row r="9" spans="1:17" x14ac:dyDescent="0.35">
      <c r="A9" s="171">
        <v>2017</v>
      </c>
      <c r="B9" s="5">
        <f t="shared" si="1"/>
        <v>-2.0897905513290127E-2</v>
      </c>
      <c r="C9" s="5">
        <f t="shared" si="0"/>
        <v>9.8603724253637601E-2</v>
      </c>
      <c r="D9" s="5">
        <f t="shared" si="0"/>
        <v>2.3756678997122894E-2</v>
      </c>
      <c r="E9" s="5">
        <f t="shared" si="0"/>
        <v>0.1091071395608281</v>
      </c>
      <c r="G9" s="62">
        <v>-9790</v>
      </c>
      <c r="H9" s="62">
        <v>46312</v>
      </c>
      <c r="I9" s="62">
        <v>867</v>
      </c>
      <c r="J9" s="62">
        <v>230516</v>
      </c>
      <c r="K9" s="62">
        <v>267905</v>
      </c>
      <c r="L9" s="62"/>
      <c r="M9" s="62">
        <v>468468</v>
      </c>
      <c r="N9" s="62">
        <v>469678</v>
      </c>
      <c r="O9" s="62">
        <v>36495</v>
      </c>
      <c r="P9" s="62">
        <v>2112749</v>
      </c>
      <c r="Q9" s="62">
        <v>3087390</v>
      </c>
    </row>
    <row r="10" spans="1:17" x14ac:dyDescent="0.35">
      <c r="A10" s="171">
        <v>2018</v>
      </c>
      <c r="B10" s="5">
        <f t="shared" si="1"/>
        <v>-1.39073998956945E-2</v>
      </c>
      <c r="C10" s="5">
        <f t="shared" si="0"/>
        <v>5.9351503661604861E-2</v>
      </c>
      <c r="D10" s="5">
        <f t="shared" si="0"/>
        <v>5.533596837944664E-2</v>
      </c>
      <c r="E10" s="5">
        <f t="shared" si="0"/>
        <v>3.9445764814969503E-2</v>
      </c>
      <c r="G10" s="62">
        <v>-6480</v>
      </c>
      <c r="H10" s="62">
        <v>28520</v>
      </c>
      <c r="I10" s="62">
        <v>1890</v>
      </c>
      <c r="J10" s="62">
        <v>84529</v>
      </c>
      <c r="K10" s="62">
        <v>108459</v>
      </c>
      <c r="L10" s="62"/>
      <c r="M10" s="62">
        <v>465939</v>
      </c>
      <c r="N10" s="62">
        <v>480527</v>
      </c>
      <c r="O10" s="62">
        <v>34155</v>
      </c>
      <c r="P10" s="62">
        <v>2142917</v>
      </c>
      <c r="Q10" s="62">
        <v>3123538</v>
      </c>
    </row>
    <row r="11" spans="1:17" x14ac:dyDescent="0.35">
      <c r="A11" s="171">
        <v>2019</v>
      </c>
      <c r="B11" s="5">
        <f t="shared" si="1"/>
        <v>4.482056201683185E-2</v>
      </c>
      <c r="C11" s="5">
        <f t="shared" si="0"/>
        <v>6.5055871776765237E-2</v>
      </c>
      <c r="D11" s="5">
        <f t="shared" si="0"/>
        <v>7.9575335261635557E-2</v>
      </c>
      <c r="E11" s="5">
        <f t="shared" si="0"/>
        <v>4.5589603178097279E-2</v>
      </c>
      <c r="G11" s="62">
        <v>21585</v>
      </c>
      <c r="H11" s="62">
        <v>31968</v>
      </c>
      <c r="I11" s="62">
        <v>2421</v>
      </c>
      <c r="J11" s="62">
        <v>97339</v>
      </c>
      <c r="K11" s="62">
        <v>153313</v>
      </c>
      <c r="L11" s="62"/>
      <c r="M11" s="62">
        <v>481587</v>
      </c>
      <c r="N11" s="62">
        <v>491393</v>
      </c>
      <c r="O11" s="62">
        <v>30424</v>
      </c>
      <c r="P11" s="62">
        <v>2135114</v>
      </c>
      <c r="Q11" s="62">
        <v>3138518</v>
      </c>
    </row>
    <row r="12" spans="1:17" x14ac:dyDescent="0.35">
      <c r="A12" s="171">
        <v>2020</v>
      </c>
      <c r="B12" s="5">
        <f t="shared" si="1"/>
        <v>4.1530481032210805E-2</v>
      </c>
      <c r="C12" s="5">
        <f t="shared" si="0"/>
        <v>-7.9234167318980482E-3</v>
      </c>
      <c r="D12" s="5">
        <f t="shared" si="0"/>
        <v>6.3494401885680618E-2</v>
      </c>
      <c r="E12" s="5">
        <f t="shared" si="0"/>
        <v>7.01954394192837E-3</v>
      </c>
      <c r="G12" s="62">
        <v>20864</v>
      </c>
      <c r="H12" s="62">
        <v>-4059</v>
      </c>
      <c r="I12" s="62">
        <v>1724</v>
      </c>
      <c r="J12" s="62">
        <v>17856</v>
      </c>
      <c r="K12" s="62">
        <v>36385</v>
      </c>
      <c r="L12" s="62"/>
      <c r="M12" s="62">
        <v>502378</v>
      </c>
      <c r="N12" s="62">
        <v>512279</v>
      </c>
      <c r="O12" s="62">
        <v>27152</v>
      </c>
      <c r="P12" s="62">
        <v>2543755</v>
      </c>
      <c r="Q12" s="62">
        <v>3585564</v>
      </c>
    </row>
    <row r="13" spans="1:17" x14ac:dyDescent="0.35">
      <c r="A13" s="171">
        <v>2021</v>
      </c>
      <c r="B13" s="5">
        <f t="shared" si="1"/>
        <v>0.17719889440006059</v>
      </c>
      <c r="C13" s="5">
        <f t="shared" si="0"/>
        <v>8.9083724418582796E-2</v>
      </c>
      <c r="D13" s="5">
        <f t="shared" si="0"/>
        <v>6.321230725803606E-2</v>
      </c>
      <c r="E13" s="5">
        <f t="shared" si="0"/>
        <v>4.5166437177746682E-2</v>
      </c>
      <c r="G13" s="62">
        <v>98280</v>
      </c>
      <c r="H13" s="62">
        <v>52144</v>
      </c>
      <c r="I13" s="62">
        <v>3583</v>
      </c>
      <c r="J13" s="62">
        <v>116743</v>
      </c>
      <c r="K13" s="62">
        <v>270750</v>
      </c>
      <c r="L13" s="62"/>
      <c r="M13" s="62">
        <v>554631</v>
      </c>
      <c r="N13" s="62">
        <v>585337</v>
      </c>
      <c r="O13" s="62">
        <v>56682</v>
      </c>
      <c r="P13" s="62">
        <v>2584729</v>
      </c>
      <c r="Q13" s="62">
        <v>3781379</v>
      </c>
    </row>
    <row r="14" spans="1:17" x14ac:dyDescent="0.35">
      <c r="A14" s="171">
        <v>2022</v>
      </c>
      <c r="B14" s="5">
        <f t="shared" si="1"/>
        <v>0.13900551719351817</v>
      </c>
      <c r="C14" s="5">
        <f t="shared" si="0"/>
        <v>0.11737220246635144</v>
      </c>
      <c r="D14" s="5">
        <f t="shared" si="0"/>
        <v>1.9917119085097499E-2</v>
      </c>
      <c r="E14" s="5">
        <f t="shared" si="0"/>
        <v>5.6401410436104811E-2</v>
      </c>
      <c r="G14" s="62">
        <v>76114</v>
      </c>
      <c r="H14" s="62">
        <v>63075</v>
      </c>
      <c r="I14" s="62">
        <v>620</v>
      </c>
      <c r="J14" s="62">
        <v>126636</v>
      </c>
      <c r="K14" s="62">
        <v>266445</v>
      </c>
      <c r="L14" s="62"/>
      <c r="M14" s="62">
        <v>547561</v>
      </c>
      <c r="N14" s="62">
        <v>537393</v>
      </c>
      <c r="O14" s="62">
        <v>31129</v>
      </c>
      <c r="P14" s="62">
        <v>2245263</v>
      </c>
      <c r="Q14" s="62">
        <v>3361346</v>
      </c>
    </row>
    <row r="15" spans="1:17" s="196" customFormat="1" x14ac:dyDescent="0.35">
      <c r="A15" s="171"/>
      <c r="B15" s="197"/>
      <c r="C15" s="197"/>
      <c r="D15" s="197"/>
      <c r="E15" s="197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s="196" customFormat="1" x14ac:dyDescent="0.35">
      <c r="A16" s="203"/>
    </row>
    <row r="17" spans="1:17" s="196" customFormat="1" x14ac:dyDescent="0.35">
      <c r="A17" s="171"/>
      <c r="B17" s="197"/>
      <c r="C17" s="197"/>
      <c r="D17" s="197"/>
      <c r="E17" s="197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</sheetData>
  <conditionalFormatting sqref="A5">
    <cfRule type="cellIs" dxfId="16" priority="3" stopIfTrue="1" operator="lessThan">
      <formula>0</formula>
    </cfRule>
  </conditionalFormatting>
  <conditionalFormatting sqref="A7">
    <cfRule type="cellIs" dxfId="15" priority="4" stopIfTrue="1" operator="lessThan">
      <formula>0</formula>
    </cfRule>
  </conditionalFormatting>
  <conditionalFormatting sqref="B2">
    <cfRule type="cellIs" dxfId="14" priority="2" stopIfTrue="1" operator="lessThan">
      <formula>0</formula>
    </cfRule>
  </conditionalFormatting>
  <conditionalFormatting sqref="A2">
    <cfRule type="cellIs" dxfId="1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5"/>
  <sheetViews>
    <sheetView zoomScale="80" zoomScaleNormal="80" workbookViewId="0">
      <selection activeCell="G39" sqref="G39"/>
    </sheetView>
  </sheetViews>
  <sheetFormatPr defaultColWidth="8.81640625" defaultRowHeight="12.5" x14ac:dyDescent="0.25"/>
  <cols>
    <col min="1" max="16384" width="8.81640625" style="178"/>
  </cols>
  <sheetData>
    <row r="1" spans="1:5" s="127" customFormat="1" ht="26" x14ac:dyDescent="0.6">
      <c r="A1" s="172" t="s">
        <v>283</v>
      </c>
    </row>
    <row r="2" spans="1:5" s="202" customFormat="1" ht="26" x14ac:dyDescent="0.6">
      <c r="A2" s="203" t="s">
        <v>345</v>
      </c>
      <c r="B2" s="205"/>
    </row>
    <row r="3" spans="1:5" s="127" customFormat="1" ht="14.5" x14ac:dyDescent="0.35">
      <c r="A3" s="128"/>
      <c r="B3" s="127" t="s">
        <v>284</v>
      </c>
    </row>
    <row r="4" spans="1:5" s="175" customFormat="1" ht="14.5" x14ac:dyDescent="0.35">
      <c r="A4" s="174"/>
      <c r="B4" s="173" t="s">
        <v>12</v>
      </c>
      <c r="C4" s="173" t="s">
        <v>16</v>
      </c>
      <c r="D4" s="173"/>
      <c r="E4" s="173"/>
    </row>
    <row r="5" spans="1:5" s="127" customFormat="1" ht="14.5" x14ac:dyDescent="0.35">
      <c r="A5" s="128">
        <v>2013</v>
      </c>
      <c r="B5" s="176">
        <v>24.386509674134423</v>
      </c>
      <c r="C5" s="176">
        <v>60.590187372708769</v>
      </c>
      <c r="D5" s="176"/>
      <c r="E5" s="176"/>
    </row>
    <row r="6" spans="1:5" s="127" customFormat="1" ht="14.5" x14ac:dyDescent="0.35">
      <c r="A6" s="128">
        <v>2</v>
      </c>
      <c r="B6" s="176">
        <v>11.044929145728641</v>
      </c>
      <c r="C6" s="176">
        <v>52.916680402010037</v>
      </c>
      <c r="D6" s="176"/>
      <c r="E6" s="176"/>
    </row>
    <row r="7" spans="1:5" s="127" customFormat="1" ht="14.5" x14ac:dyDescent="0.35">
      <c r="A7" s="128">
        <v>3</v>
      </c>
      <c r="B7" s="176">
        <v>0.15017615042058388</v>
      </c>
      <c r="C7" s="176">
        <v>76.070349826818415</v>
      </c>
      <c r="D7" s="176"/>
      <c r="E7" s="176"/>
    </row>
    <row r="8" spans="1:5" s="127" customFormat="1" ht="14.5" x14ac:dyDescent="0.35">
      <c r="A8" s="128">
        <v>4</v>
      </c>
      <c r="B8" s="176">
        <v>-2.273362119725221</v>
      </c>
      <c r="C8" s="176">
        <v>64.31213788027479</v>
      </c>
      <c r="D8" s="176"/>
      <c r="E8" s="176"/>
    </row>
    <row r="9" spans="1:5" s="127" customFormat="1" ht="14.5" x14ac:dyDescent="0.35">
      <c r="A9" s="128">
        <v>2014</v>
      </c>
      <c r="B9" s="176">
        <v>29.110311057692311</v>
      </c>
      <c r="C9" s="176">
        <v>61.018344711538468</v>
      </c>
      <c r="D9" s="176"/>
      <c r="E9" s="176"/>
    </row>
    <row r="10" spans="1:5" s="127" customFormat="1" ht="14.5" x14ac:dyDescent="0.35">
      <c r="A10" s="128">
        <v>2</v>
      </c>
      <c r="B10" s="176">
        <v>13.821769230769233</v>
      </c>
      <c r="C10" s="176">
        <v>45.053384615384623</v>
      </c>
      <c r="D10" s="176"/>
      <c r="E10" s="176"/>
    </row>
    <row r="11" spans="1:5" s="127" customFormat="1" ht="14.5" x14ac:dyDescent="0.35">
      <c r="A11" s="128">
        <v>3</v>
      </c>
      <c r="B11" s="176">
        <v>17.340604748603351</v>
      </c>
      <c r="C11" s="176">
        <v>58.596451117318431</v>
      </c>
      <c r="D11" s="176"/>
      <c r="E11" s="176"/>
    </row>
    <row r="12" spans="1:5" s="127" customFormat="1" ht="14.5" x14ac:dyDescent="0.35">
      <c r="A12" s="128">
        <v>4</v>
      </c>
      <c r="B12" s="176">
        <v>4.8418495123084071</v>
      </c>
      <c r="C12" s="176">
        <v>48.314926149558758</v>
      </c>
      <c r="D12" s="176"/>
      <c r="E12" s="176"/>
    </row>
    <row r="13" spans="1:5" s="127" customFormat="1" ht="14.5" x14ac:dyDescent="0.35">
      <c r="A13" s="128">
        <v>2015</v>
      </c>
      <c r="B13" s="176">
        <v>-0.1459094688221709</v>
      </c>
      <c r="C13" s="176">
        <v>49.330274826789832</v>
      </c>
      <c r="D13" s="176"/>
      <c r="E13" s="176"/>
    </row>
    <row r="14" spans="1:5" s="127" customFormat="1" ht="14.5" x14ac:dyDescent="0.35">
      <c r="A14" s="128">
        <v>2</v>
      </c>
      <c r="B14" s="176">
        <v>-16.628572137060416</v>
      </c>
      <c r="C14" s="176">
        <v>61.578357529305677</v>
      </c>
      <c r="D14" s="176"/>
      <c r="E14" s="176"/>
    </row>
    <row r="15" spans="1:5" s="127" customFormat="1" ht="14.5" x14ac:dyDescent="0.35">
      <c r="A15" s="128">
        <v>3</v>
      </c>
      <c r="B15" s="176">
        <v>-8.68674088888889</v>
      </c>
      <c r="C15" s="176">
        <v>59.550492444444451</v>
      </c>
      <c r="D15" s="176"/>
      <c r="E15" s="176"/>
    </row>
    <row r="16" spans="1:5" s="127" customFormat="1" ht="14.5" x14ac:dyDescent="0.35">
      <c r="A16" s="128">
        <v>4</v>
      </c>
      <c r="B16" s="176">
        <v>-18.842597874224978</v>
      </c>
      <c r="C16" s="176">
        <v>43.810617360496011</v>
      </c>
      <c r="D16" s="176"/>
      <c r="E16" s="176"/>
    </row>
    <row r="17" spans="1:5" s="127" customFormat="1" ht="14.5" x14ac:dyDescent="0.35">
      <c r="A17" s="128">
        <v>2016</v>
      </c>
      <c r="B17" s="176">
        <v>-1.6572844752818734</v>
      </c>
      <c r="C17" s="176">
        <v>49.474104943625328</v>
      </c>
      <c r="D17" s="176"/>
      <c r="E17" s="176"/>
    </row>
    <row r="18" spans="1:5" s="127" customFormat="1" ht="14.5" x14ac:dyDescent="0.35">
      <c r="A18" s="128">
        <v>2</v>
      </c>
      <c r="B18" s="176">
        <v>14.30932356687898</v>
      </c>
      <c r="C18" s="176">
        <v>56.803319745222929</v>
      </c>
      <c r="D18" s="176"/>
      <c r="E18" s="176"/>
    </row>
    <row r="19" spans="1:5" s="127" customFormat="1" ht="14.5" x14ac:dyDescent="0.35">
      <c r="A19" s="128">
        <v>3</v>
      </c>
      <c r="B19" s="176">
        <v>18.620972315436241</v>
      </c>
      <c r="C19" s="176">
        <v>112.7988716442953</v>
      </c>
      <c r="D19" s="176"/>
      <c r="E19" s="176"/>
    </row>
    <row r="20" spans="1:5" s="127" customFormat="1" ht="14.5" x14ac:dyDescent="0.35">
      <c r="A20" s="128">
        <v>4</v>
      </c>
      <c r="B20" s="176">
        <v>30.527203657522861</v>
      </c>
      <c r="C20" s="176">
        <v>52.168874896093094</v>
      </c>
      <c r="D20" s="176"/>
      <c r="E20" s="176"/>
    </row>
    <row r="21" spans="1:5" s="127" customFormat="1" ht="14.5" x14ac:dyDescent="0.35">
      <c r="A21" s="128">
        <v>2017</v>
      </c>
      <c r="B21" s="176">
        <v>17.560608642478599</v>
      </c>
      <c r="C21" s="176">
        <v>37.590737056665311</v>
      </c>
      <c r="D21" s="176"/>
      <c r="E21" s="176"/>
    </row>
    <row r="22" spans="1:5" s="127" customFormat="1" ht="14.5" x14ac:dyDescent="0.35">
      <c r="A22" s="128">
        <v>2</v>
      </c>
      <c r="B22" s="176">
        <v>-12.225657258064516</v>
      </c>
      <c r="C22" s="176">
        <v>57.833977419354838</v>
      </c>
      <c r="D22" s="176"/>
      <c r="E22" s="176"/>
    </row>
    <row r="23" spans="1:5" s="127" customFormat="1" ht="14.5" x14ac:dyDescent="0.35">
      <c r="A23" s="128">
        <v>3</v>
      </c>
      <c r="B23" s="176">
        <v>14.478691876750702</v>
      </c>
      <c r="C23" s="176">
        <v>70.137941176470591</v>
      </c>
      <c r="D23" s="176"/>
      <c r="E23" s="176"/>
    </row>
    <row r="24" spans="1:5" s="127" customFormat="1" ht="14.5" x14ac:dyDescent="0.35">
      <c r="A24" s="128">
        <v>4</v>
      </c>
      <c r="B24" s="176">
        <v>12.797246428571428</v>
      </c>
      <c r="C24" s="176">
        <v>65.167270634920641</v>
      </c>
      <c r="D24" s="176"/>
      <c r="E24" s="176"/>
    </row>
    <row r="25" spans="1:5" s="127" customFormat="1" ht="14.5" x14ac:dyDescent="0.35">
      <c r="A25" s="128">
        <v>2018</v>
      </c>
      <c r="B25" s="176">
        <v>20.908390673981192</v>
      </c>
      <c r="C25" s="176">
        <v>37.489233542319752</v>
      </c>
      <c r="D25" s="176"/>
      <c r="E25" s="176"/>
    </row>
    <row r="26" spans="1:5" s="127" customFormat="1" ht="14.5" x14ac:dyDescent="0.35">
      <c r="A26" s="128">
        <v>2</v>
      </c>
      <c r="B26" s="176">
        <v>-7.7454882284832101</v>
      </c>
      <c r="C26" s="176">
        <v>34.089710536472396</v>
      </c>
      <c r="D26" s="176"/>
      <c r="E26" s="176"/>
    </row>
    <row r="27" spans="1:5" s="127" customFormat="1" ht="14.5" x14ac:dyDescent="0.35">
      <c r="A27" s="128">
        <v>3</v>
      </c>
      <c r="B27" s="176">
        <v>28.397035060975615</v>
      </c>
      <c r="C27" s="176">
        <v>61.217681402439034</v>
      </c>
      <c r="D27" s="176"/>
      <c r="E27" s="176"/>
    </row>
    <row r="28" spans="1:5" s="127" customFormat="1" ht="14.5" x14ac:dyDescent="0.35">
      <c r="A28" s="128">
        <v>4</v>
      </c>
      <c r="B28" s="176">
        <v>10.467016641452346</v>
      </c>
      <c r="C28" s="176">
        <v>47.804373676248112</v>
      </c>
      <c r="D28" s="176"/>
      <c r="E28" s="176"/>
    </row>
    <row r="29" spans="1:5" s="127" customFormat="1" ht="14.5" x14ac:dyDescent="0.35">
      <c r="A29" s="128">
        <v>2019</v>
      </c>
      <c r="B29" s="176">
        <v>24.561690861226026</v>
      </c>
      <c r="C29" s="176">
        <v>36.756346746897336</v>
      </c>
      <c r="D29" s="176"/>
      <c r="E29" s="176"/>
    </row>
    <row r="30" spans="1:5" s="127" customFormat="1" ht="14.5" x14ac:dyDescent="0.35">
      <c r="A30" s="128">
        <v>2</v>
      </c>
      <c r="B30" s="176">
        <v>24.703896895787139</v>
      </c>
      <c r="C30" s="176">
        <v>36.587175166297115</v>
      </c>
      <c r="D30" s="176"/>
      <c r="E30" s="176"/>
    </row>
    <row r="31" spans="1:5" s="127" customFormat="1" ht="14.5" x14ac:dyDescent="0.35">
      <c r="A31" s="128">
        <v>3</v>
      </c>
      <c r="B31" s="176">
        <v>20.350418740849197</v>
      </c>
      <c r="C31" s="176">
        <v>35.123516837481702</v>
      </c>
      <c r="D31" s="176"/>
      <c r="E31" s="176"/>
    </row>
    <row r="32" spans="1:5" s="127" customFormat="1" ht="14.5" x14ac:dyDescent="0.35">
      <c r="A32" s="128">
        <v>4</v>
      </c>
      <c r="B32" s="176">
        <v>22.919832300401023</v>
      </c>
      <c r="C32" s="176">
        <v>26.538456069996357</v>
      </c>
      <c r="D32" s="176"/>
      <c r="E32" s="176"/>
    </row>
    <row r="33" spans="1:5" s="127" customFormat="1" ht="14.5" x14ac:dyDescent="0.35">
      <c r="A33" s="128">
        <v>2020</v>
      </c>
      <c r="B33" s="176">
        <v>38.729222462203033</v>
      </c>
      <c r="C33" s="176">
        <v>14.755900647948167</v>
      </c>
      <c r="D33" s="176"/>
      <c r="E33" s="176"/>
    </row>
    <row r="34" spans="1:5" s="127" customFormat="1" ht="14.5" x14ac:dyDescent="0.35">
      <c r="A34" s="128">
        <v>2</v>
      </c>
      <c r="B34" s="176">
        <v>23.318588235294115</v>
      </c>
      <c r="C34" s="176">
        <v>-4.5365294117647057</v>
      </c>
      <c r="D34" s="176"/>
      <c r="E34" s="176"/>
    </row>
    <row r="35" spans="1:5" s="127" customFormat="1" ht="14.5" x14ac:dyDescent="0.35">
      <c r="A35" s="128">
        <v>3</v>
      </c>
      <c r="B35" s="176">
        <v>64.81704261363636</v>
      </c>
      <c r="C35" s="176">
        <v>45.612563210227272</v>
      </c>
      <c r="D35" s="176"/>
      <c r="E35" s="176"/>
    </row>
    <row r="36" spans="1:5" s="127" customFormat="1" ht="14.5" x14ac:dyDescent="0.35">
      <c r="A36" s="128">
        <v>4</v>
      </c>
      <c r="B36" s="176">
        <v>75.735329328621916</v>
      </c>
      <c r="C36" s="176">
        <v>56.820648056537102</v>
      </c>
      <c r="D36" s="176"/>
      <c r="E36" s="176"/>
    </row>
    <row r="37" spans="1:5" s="127" customFormat="1" ht="14.5" x14ac:dyDescent="0.35">
      <c r="A37" s="128">
        <v>2021</v>
      </c>
      <c r="B37" s="176">
        <v>98.049310862731403</v>
      </c>
      <c r="C37" s="176">
        <v>35.107626615438356</v>
      </c>
      <c r="D37" s="176"/>
      <c r="E37" s="176"/>
    </row>
    <row r="38" spans="1:5" s="127" customFormat="1" ht="14.5" x14ac:dyDescent="0.35">
      <c r="A38" s="128">
        <v>2</v>
      </c>
      <c r="B38" s="176">
        <v>104.77561445783134</v>
      </c>
      <c r="C38" s="176">
        <v>55.590350430292602</v>
      </c>
      <c r="D38" s="176"/>
      <c r="E38" s="176"/>
    </row>
    <row r="39" spans="1:5" s="127" customFormat="1" ht="14.5" x14ac:dyDescent="0.35">
      <c r="A39" s="128">
        <v>3</v>
      </c>
      <c r="B39" s="176">
        <v>55.383127666779544</v>
      </c>
      <c r="C39" s="176">
        <v>54.437142566881136</v>
      </c>
      <c r="D39" s="176"/>
      <c r="E39" s="176"/>
    </row>
    <row r="40" spans="1:5" s="127" customFormat="1" ht="14.5" x14ac:dyDescent="0.35">
      <c r="A40" s="128">
        <v>4</v>
      </c>
      <c r="B40" s="176">
        <v>35.001081769437008</v>
      </c>
      <c r="C40" s="176">
        <v>47.585238941018773</v>
      </c>
      <c r="D40" s="176"/>
      <c r="E40" s="176"/>
    </row>
    <row r="41" spans="1:5" s="127" customFormat="1" ht="14.5" x14ac:dyDescent="0.35">
      <c r="A41" s="128">
        <v>2022</v>
      </c>
      <c r="B41" s="176">
        <v>93.085919418758252</v>
      </c>
      <c r="C41" s="176">
        <v>62.318431307793922</v>
      </c>
      <c r="D41" s="176"/>
      <c r="E41" s="176"/>
    </row>
    <row r="42" spans="1:5" s="127" customFormat="1" ht="14.5" x14ac:dyDescent="0.35">
      <c r="A42" s="128">
        <v>2</v>
      </c>
      <c r="B42" s="176">
        <v>76.114000000000004</v>
      </c>
      <c r="C42" s="176">
        <v>63.075000000000003</v>
      </c>
      <c r="D42" s="176"/>
      <c r="E42" s="176"/>
    </row>
    <row r="43" spans="1:5" s="127" customFormat="1" ht="14.5" x14ac:dyDescent="0.35">
      <c r="A43" s="128"/>
      <c r="B43" s="176"/>
      <c r="C43" s="177"/>
      <c r="D43" s="176"/>
      <c r="E43" s="176"/>
    </row>
    <row r="44" spans="1:5" s="127" customFormat="1" ht="14.5" x14ac:dyDescent="0.35">
      <c r="A44" s="128"/>
      <c r="B44" s="176"/>
      <c r="C44" s="176"/>
      <c r="D44" s="176"/>
      <c r="E44" s="176"/>
    </row>
    <row r="45" spans="1:5" ht="14.5" x14ac:dyDescent="0.35">
      <c r="A45" s="128" t="s">
        <v>285</v>
      </c>
      <c r="B45" s="179"/>
      <c r="C45" s="179"/>
      <c r="D45" s="132"/>
      <c r="E45" s="132"/>
    </row>
  </sheetData>
  <conditionalFormatting sqref="A22:A25 A1 A32:A44 A3">
    <cfRule type="cellIs" dxfId="12" priority="8" stopIfTrue="1" operator="lessThan">
      <formula>0</formula>
    </cfRule>
  </conditionalFormatting>
  <conditionalFormatting sqref="A5 A13">
    <cfRule type="cellIs" dxfId="11" priority="6" stopIfTrue="1" operator="lessThan">
      <formula>0</formula>
    </cfRule>
  </conditionalFormatting>
  <conditionalFormatting sqref="A11 A19">
    <cfRule type="cellIs" dxfId="10" priority="5" stopIfTrue="1" operator="lessThan">
      <formula>0</formula>
    </cfRule>
  </conditionalFormatting>
  <conditionalFormatting sqref="A30">
    <cfRule type="cellIs" dxfId="9" priority="4" stopIfTrue="1" operator="lessThan">
      <formula>0</formula>
    </cfRule>
  </conditionalFormatting>
  <conditionalFormatting sqref="A31">
    <cfRule type="cellIs" dxfId="8" priority="3" stopIfTrue="1" operator="lessThan">
      <formula>0</formula>
    </cfRule>
  </conditionalFormatting>
  <conditionalFormatting sqref="B2">
    <cfRule type="cellIs" dxfId="7" priority="2" stopIfTrue="1" operator="lessThan">
      <formula>0</formula>
    </cfRule>
  </conditionalFormatting>
  <conditionalFormatting sqref="A2">
    <cfRule type="cellIs" dxfId="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="60" zoomScaleNormal="60" workbookViewId="0">
      <selection activeCell="G18" sqref="G18"/>
    </sheetView>
  </sheetViews>
  <sheetFormatPr defaultRowHeight="14.5" x14ac:dyDescent="0.35"/>
  <cols>
    <col min="2" max="3" width="10.54296875" bestFit="1" customWidth="1"/>
    <col min="9" max="10" width="10.54296875" bestFit="1" customWidth="1"/>
  </cols>
  <sheetData>
    <row r="1" spans="1:8" s="196" customFormat="1" ht="26" x14ac:dyDescent="0.6">
      <c r="A1" s="205" t="s">
        <v>347</v>
      </c>
    </row>
    <row r="2" spans="1:8" x14ac:dyDescent="0.35">
      <c r="C2" s="180"/>
    </row>
    <row r="3" spans="1:8" x14ac:dyDescent="0.35">
      <c r="B3" s="180"/>
      <c r="C3" t="s">
        <v>287</v>
      </c>
      <c r="D3" t="s">
        <v>288</v>
      </c>
      <c r="E3" t="s">
        <v>289</v>
      </c>
      <c r="F3" t="s">
        <v>290</v>
      </c>
      <c r="G3" t="s">
        <v>291</v>
      </c>
      <c r="H3" t="s">
        <v>292</v>
      </c>
    </row>
    <row r="4" spans="1:8" x14ac:dyDescent="0.35">
      <c r="A4" s="212">
        <v>2013</v>
      </c>
      <c r="B4" s="180"/>
      <c r="C4">
        <v>7.3</v>
      </c>
      <c r="D4">
        <v>9.5370000000000008</v>
      </c>
      <c r="E4">
        <v>5.343</v>
      </c>
      <c r="F4">
        <v>6.7</v>
      </c>
      <c r="G4">
        <v>3.5169999999999999</v>
      </c>
      <c r="H4">
        <v>1.56</v>
      </c>
    </row>
    <row r="5" spans="1:8" x14ac:dyDescent="0.35">
      <c r="A5" s="212"/>
      <c r="B5" s="180"/>
      <c r="C5">
        <v>7.3</v>
      </c>
      <c r="D5">
        <v>9.4600000000000009</v>
      </c>
      <c r="E5">
        <v>5.4160000000000004</v>
      </c>
      <c r="F5">
        <v>6.7</v>
      </c>
      <c r="G5">
        <v>3.472</v>
      </c>
      <c r="H5">
        <v>1.56</v>
      </c>
    </row>
    <row r="6" spans="1:8" x14ac:dyDescent="0.35">
      <c r="A6" s="212"/>
      <c r="B6" s="180"/>
      <c r="C6">
        <v>7.4</v>
      </c>
      <c r="D6">
        <v>10.1</v>
      </c>
      <c r="E6">
        <v>5.5220000000000002</v>
      </c>
      <c r="F6">
        <v>7.04</v>
      </c>
      <c r="G6">
        <v>3.4729999999999999</v>
      </c>
      <c r="H6">
        <v>1.41</v>
      </c>
    </row>
    <row r="7" spans="1:8" x14ac:dyDescent="0.35">
      <c r="A7" s="212"/>
      <c r="B7" s="180"/>
      <c r="C7">
        <v>7</v>
      </c>
      <c r="D7">
        <v>9.6</v>
      </c>
      <c r="E7">
        <v>5.4939999999999998</v>
      </c>
      <c r="F7">
        <v>6.17</v>
      </c>
      <c r="G7">
        <v>3.3730000000000002</v>
      </c>
      <c r="H7">
        <v>1.1000000000000001</v>
      </c>
    </row>
    <row r="8" spans="1:8" x14ac:dyDescent="0.35">
      <c r="A8" s="212"/>
      <c r="B8" s="180"/>
      <c r="C8">
        <v>7</v>
      </c>
      <c r="D8">
        <v>10.52</v>
      </c>
      <c r="E8">
        <v>6.0990000000000002</v>
      </c>
      <c r="F8">
        <v>6.77</v>
      </c>
      <c r="G8">
        <v>3.4249999999999998</v>
      </c>
      <c r="H8">
        <v>1.36</v>
      </c>
    </row>
    <row r="9" spans="1:8" x14ac:dyDescent="0.35">
      <c r="A9" s="212"/>
      <c r="B9" s="180"/>
      <c r="C9">
        <v>7.9</v>
      </c>
      <c r="D9">
        <v>11.18</v>
      </c>
      <c r="E9">
        <v>7.1159999999999997</v>
      </c>
      <c r="F9">
        <v>8.56</v>
      </c>
      <c r="G9">
        <v>3.633</v>
      </c>
      <c r="H9">
        <v>1.8</v>
      </c>
    </row>
    <row r="10" spans="1:8" x14ac:dyDescent="0.35">
      <c r="A10" s="212"/>
      <c r="B10" s="180"/>
      <c r="C10">
        <v>8</v>
      </c>
      <c r="D10">
        <v>10.91</v>
      </c>
      <c r="E10">
        <v>7.8710000000000004</v>
      </c>
      <c r="F10">
        <v>9.14</v>
      </c>
      <c r="G10">
        <v>4.1020000000000003</v>
      </c>
      <c r="H10">
        <v>2</v>
      </c>
    </row>
    <row r="11" spans="1:8" x14ac:dyDescent="0.35">
      <c r="A11" s="212"/>
      <c r="B11" s="180"/>
      <c r="C11">
        <v>8.4</v>
      </c>
      <c r="D11">
        <v>11.98</v>
      </c>
      <c r="E11">
        <v>8.6110000000000007</v>
      </c>
      <c r="F11">
        <v>10.029999999999999</v>
      </c>
      <c r="G11">
        <v>4.056</v>
      </c>
      <c r="H11">
        <v>2.15</v>
      </c>
    </row>
    <row r="12" spans="1:8" x14ac:dyDescent="0.35">
      <c r="A12" s="212"/>
      <c r="B12" s="180"/>
      <c r="C12">
        <v>8.1</v>
      </c>
      <c r="D12">
        <v>11.7</v>
      </c>
      <c r="E12">
        <v>8.49</v>
      </c>
      <c r="F12">
        <v>8.98</v>
      </c>
      <c r="G12">
        <v>3.74</v>
      </c>
      <c r="H12">
        <v>2.34</v>
      </c>
    </row>
    <row r="13" spans="1:8" x14ac:dyDescent="0.35">
      <c r="A13" s="212"/>
      <c r="B13" s="180"/>
      <c r="C13">
        <v>7.9</v>
      </c>
      <c r="D13">
        <v>11.73</v>
      </c>
      <c r="E13">
        <v>7.4160000000000004</v>
      </c>
      <c r="F13">
        <v>8.75</v>
      </c>
      <c r="G13">
        <v>3.6019999999999999</v>
      </c>
      <c r="H13">
        <v>2.11</v>
      </c>
    </row>
    <row r="14" spans="1:8" x14ac:dyDescent="0.35">
      <c r="A14" s="212"/>
      <c r="B14" s="180"/>
      <c r="C14">
        <v>8.1999999999999993</v>
      </c>
      <c r="D14">
        <v>12.94</v>
      </c>
      <c r="E14">
        <v>8.6910000000000007</v>
      </c>
      <c r="F14">
        <v>9.17</v>
      </c>
      <c r="G14">
        <v>4.0759999999999996</v>
      </c>
      <c r="H14">
        <v>2.35</v>
      </c>
    </row>
    <row r="15" spans="1:8" x14ac:dyDescent="0.35">
      <c r="A15" s="212"/>
      <c r="B15" s="180"/>
      <c r="C15">
        <v>8.3000000000000007</v>
      </c>
      <c r="D15">
        <v>13.21</v>
      </c>
      <c r="E15">
        <v>8.44</v>
      </c>
      <c r="F15">
        <v>10.27</v>
      </c>
      <c r="G15">
        <v>4.1280000000000001</v>
      </c>
      <c r="H15">
        <v>2.54</v>
      </c>
    </row>
    <row r="16" spans="1:8" x14ac:dyDescent="0.35">
      <c r="A16" s="212">
        <v>2014</v>
      </c>
      <c r="B16" s="180"/>
      <c r="C16">
        <v>8.5</v>
      </c>
      <c r="D16">
        <v>13.4</v>
      </c>
      <c r="E16">
        <v>8.8870000000000005</v>
      </c>
      <c r="F16">
        <v>10.1</v>
      </c>
      <c r="G16">
        <v>4.2460000000000004</v>
      </c>
      <c r="H16">
        <v>2.62</v>
      </c>
    </row>
    <row r="17" spans="1:8" x14ac:dyDescent="0.35">
      <c r="A17" s="212"/>
      <c r="B17" s="180"/>
      <c r="C17">
        <v>8.6999999999999993</v>
      </c>
      <c r="D17">
        <v>12.7</v>
      </c>
      <c r="E17">
        <v>8.3889999999999993</v>
      </c>
      <c r="F17">
        <v>10.27</v>
      </c>
      <c r="G17">
        <v>4.1180000000000003</v>
      </c>
      <c r="H17">
        <v>2.6</v>
      </c>
    </row>
    <row r="18" spans="1:8" x14ac:dyDescent="0.35">
      <c r="A18" s="212"/>
      <c r="B18" s="180"/>
      <c r="C18">
        <v>8.5</v>
      </c>
      <c r="D18">
        <v>12.8</v>
      </c>
      <c r="E18">
        <v>7.9690000000000003</v>
      </c>
      <c r="F18">
        <v>10.02</v>
      </c>
      <c r="G18">
        <v>4.109</v>
      </c>
      <c r="H18">
        <v>2.61</v>
      </c>
    </row>
    <row r="19" spans="1:8" x14ac:dyDescent="0.35">
      <c r="A19" s="212"/>
      <c r="B19" s="180"/>
      <c r="C19">
        <v>8.4</v>
      </c>
      <c r="D19">
        <v>12.44</v>
      </c>
      <c r="E19">
        <v>7.9340000000000002</v>
      </c>
      <c r="F19">
        <v>9.18</v>
      </c>
      <c r="G19">
        <v>4.0730000000000004</v>
      </c>
      <c r="H19">
        <v>2.75</v>
      </c>
    </row>
    <row r="20" spans="1:8" x14ac:dyDescent="0.35">
      <c r="A20" s="212"/>
      <c r="B20" s="180"/>
      <c r="C20">
        <v>8.1999999999999993</v>
      </c>
      <c r="D20">
        <v>12.105</v>
      </c>
      <c r="E20">
        <v>8.0609999999999999</v>
      </c>
      <c r="F20">
        <v>8.98</v>
      </c>
      <c r="G20">
        <v>4.0330000000000004</v>
      </c>
      <c r="H20">
        <v>2.48</v>
      </c>
    </row>
    <row r="21" spans="1:8" x14ac:dyDescent="0.35">
      <c r="A21" s="212"/>
      <c r="B21" s="180"/>
      <c r="C21">
        <v>8.3000000000000007</v>
      </c>
      <c r="D21">
        <v>12.2</v>
      </c>
      <c r="E21">
        <v>8.2409999999999997</v>
      </c>
      <c r="F21">
        <v>8.74</v>
      </c>
      <c r="G21">
        <v>4.0430000000000001</v>
      </c>
      <c r="H21">
        <v>2.38</v>
      </c>
    </row>
    <row r="22" spans="1:8" x14ac:dyDescent="0.35">
      <c r="A22" s="212"/>
      <c r="B22" s="180"/>
      <c r="C22">
        <v>8.3000000000000007</v>
      </c>
      <c r="D22">
        <v>12.02</v>
      </c>
      <c r="E22">
        <v>8.0250000000000004</v>
      </c>
      <c r="F22">
        <v>8.8800000000000008</v>
      </c>
      <c r="G22">
        <v>3.8820000000000001</v>
      </c>
      <c r="H22">
        <v>2.4300000000000002</v>
      </c>
    </row>
    <row r="23" spans="1:8" x14ac:dyDescent="0.35">
      <c r="A23" s="212"/>
      <c r="B23" s="180"/>
      <c r="C23">
        <v>8.1999999999999993</v>
      </c>
      <c r="D23">
        <v>11.18</v>
      </c>
      <c r="E23">
        <v>8.2200000000000006</v>
      </c>
      <c r="F23">
        <v>8.93</v>
      </c>
      <c r="G23">
        <v>3.9169999999999998</v>
      </c>
      <c r="H23">
        <v>2.36</v>
      </c>
    </row>
    <row r="24" spans="1:8" x14ac:dyDescent="0.35">
      <c r="A24" s="212"/>
      <c r="B24" s="180"/>
      <c r="C24">
        <v>8.1999999999999993</v>
      </c>
      <c r="D24">
        <v>12.35</v>
      </c>
      <c r="E24">
        <v>8.3970000000000002</v>
      </c>
      <c r="F24">
        <v>9.7200000000000006</v>
      </c>
      <c r="G24">
        <v>3.9209999999999998</v>
      </c>
      <c r="H24">
        <v>2.5099999999999998</v>
      </c>
    </row>
    <row r="25" spans="1:8" x14ac:dyDescent="0.35">
      <c r="A25" s="212"/>
      <c r="B25" s="180"/>
      <c r="C25">
        <v>8.1</v>
      </c>
      <c r="D25">
        <v>12.07</v>
      </c>
      <c r="E25">
        <v>8.0489999999999995</v>
      </c>
      <c r="F25">
        <v>8.48</v>
      </c>
      <c r="G25">
        <v>3.831</v>
      </c>
      <c r="H25">
        <v>2.64</v>
      </c>
    </row>
    <row r="26" spans="1:8" x14ac:dyDescent="0.35">
      <c r="A26" s="212"/>
      <c r="B26" s="180"/>
      <c r="C26">
        <v>7.9</v>
      </c>
      <c r="D26">
        <v>11.824999999999999</v>
      </c>
      <c r="E26">
        <v>7.6959999999999997</v>
      </c>
      <c r="F26">
        <v>7.6</v>
      </c>
      <c r="G26">
        <v>3.8530000000000002</v>
      </c>
      <c r="H26">
        <v>2.68</v>
      </c>
    </row>
    <row r="27" spans="1:8" x14ac:dyDescent="0.35">
      <c r="A27" s="212"/>
      <c r="B27" s="180"/>
      <c r="C27">
        <v>7.8</v>
      </c>
      <c r="D27">
        <v>12.425000000000001</v>
      </c>
      <c r="E27">
        <v>7.8529999999999998</v>
      </c>
      <c r="F27">
        <v>8.09</v>
      </c>
      <c r="G27">
        <v>4.1470000000000002</v>
      </c>
      <c r="H27">
        <v>2.65</v>
      </c>
    </row>
    <row r="28" spans="1:8" x14ac:dyDescent="0.35">
      <c r="A28" s="212">
        <v>2015</v>
      </c>
      <c r="B28" s="180"/>
      <c r="C28">
        <v>7.4</v>
      </c>
      <c r="D28">
        <v>11.97</v>
      </c>
      <c r="E28">
        <v>7.0410000000000004</v>
      </c>
      <c r="F28">
        <v>6.99</v>
      </c>
      <c r="G28">
        <v>3.831</v>
      </c>
      <c r="H28">
        <v>2.52</v>
      </c>
    </row>
    <row r="29" spans="1:8" x14ac:dyDescent="0.35">
      <c r="A29" s="212"/>
      <c r="B29" s="180"/>
      <c r="C29">
        <v>7.5</v>
      </c>
      <c r="D29">
        <v>12.43</v>
      </c>
      <c r="E29">
        <v>6.9020000000000001</v>
      </c>
      <c r="F29">
        <v>8.2100000000000009</v>
      </c>
      <c r="G29">
        <v>3.8690000000000002</v>
      </c>
      <c r="H29">
        <v>2.62</v>
      </c>
    </row>
    <row r="30" spans="1:8" x14ac:dyDescent="0.35">
      <c r="A30" s="212"/>
      <c r="B30" s="180"/>
      <c r="C30">
        <v>7.8</v>
      </c>
      <c r="D30">
        <v>13.05</v>
      </c>
      <c r="E30">
        <v>7.4109999999999996</v>
      </c>
      <c r="F30">
        <v>8.2100000000000009</v>
      </c>
      <c r="G30">
        <v>3.8940000000000001</v>
      </c>
      <c r="H30">
        <v>2.82</v>
      </c>
    </row>
    <row r="31" spans="1:8" x14ac:dyDescent="0.35">
      <c r="A31" s="212"/>
      <c r="B31" s="180"/>
      <c r="C31">
        <v>7.9</v>
      </c>
      <c r="D31">
        <v>12.84</v>
      </c>
      <c r="E31">
        <v>7.6920000000000002</v>
      </c>
      <c r="F31">
        <v>9.14</v>
      </c>
      <c r="G31">
        <v>3.8519999999999999</v>
      </c>
      <c r="H31">
        <v>2.86</v>
      </c>
    </row>
    <row r="32" spans="1:8" x14ac:dyDescent="0.35">
      <c r="A32" s="212"/>
      <c r="B32" s="180"/>
      <c r="C32">
        <v>8.1</v>
      </c>
      <c r="D32">
        <v>12.23</v>
      </c>
      <c r="E32">
        <v>8.1660000000000004</v>
      </c>
      <c r="F32">
        <v>8.9600000000000009</v>
      </c>
      <c r="G32">
        <v>3.9180000000000001</v>
      </c>
      <c r="H32">
        <v>2.88</v>
      </c>
    </row>
    <row r="33" spans="1:8" x14ac:dyDescent="0.35">
      <c r="A33" s="212"/>
      <c r="B33" s="180"/>
      <c r="C33">
        <v>8.3000000000000007</v>
      </c>
      <c r="D33">
        <v>12.63</v>
      </c>
      <c r="E33">
        <v>8.3800000000000008</v>
      </c>
      <c r="F33">
        <v>9.19</v>
      </c>
      <c r="G33">
        <v>4.032</v>
      </c>
      <c r="H33">
        <v>2.99</v>
      </c>
    </row>
    <row r="34" spans="1:8" x14ac:dyDescent="0.35">
      <c r="A34" s="212"/>
      <c r="B34" s="180"/>
      <c r="C34">
        <v>8.1999999999999993</v>
      </c>
      <c r="D34">
        <v>12.98</v>
      </c>
      <c r="E34">
        <v>8.6029999999999998</v>
      </c>
      <c r="F34">
        <v>9.34</v>
      </c>
      <c r="G34">
        <v>4.08</v>
      </c>
      <c r="H34">
        <v>2.91</v>
      </c>
    </row>
    <row r="35" spans="1:8" x14ac:dyDescent="0.35">
      <c r="A35" s="212"/>
      <c r="B35" s="180"/>
      <c r="C35">
        <v>8.3000000000000007</v>
      </c>
      <c r="D35">
        <v>14.28</v>
      </c>
      <c r="E35">
        <v>8.7859999999999996</v>
      </c>
      <c r="F35">
        <v>9.94</v>
      </c>
      <c r="G35">
        <v>4.3959999999999999</v>
      </c>
      <c r="H35">
        <v>3</v>
      </c>
    </row>
    <row r="36" spans="1:8" x14ac:dyDescent="0.35">
      <c r="A36" s="212"/>
      <c r="B36" s="180"/>
      <c r="C36">
        <v>8.5</v>
      </c>
      <c r="D36">
        <v>15.72</v>
      </c>
      <c r="E36">
        <v>9.6240000000000006</v>
      </c>
      <c r="F36">
        <v>10.76</v>
      </c>
      <c r="G36">
        <v>4.1509999999999998</v>
      </c>
      <c r="H36">
        <v>2.99</v>
      </c>
    </row>
    <row r="37" spans="1:8" x14ac:dyDescent="0.35">
      <c r="A37" s="212"/>
      <c r="B37" s="180"/>
      <c r="C37">
        <v>8.3000000000000007</v>
      </c>
      <c r="D37">
        <v>15.89</v>
      </c>
      <c r="E37">
        <v>8.8030000000000008</v>
      </c>
      <c r="F37">
        <v>9.5399999999999991</v>
      </c>
      <c r="G37">
        <v>4.1260000000000003</v>
      </c>
      <c r="H37">
        <v>2.99</v>
      </c>
    </row>
    <row r="38" spans="1:8" x14ac:dyDescent="0.35">
      <c r="A38" s="212"/>
      <c r="B38" s="180"/>
      <c r="C38">
        <v>8.5</v>
      </c>
      <c r="D38">
        <v>15.815</v>
      </c>
      <c r="E38">
        <v>8.6050000000000004</v>
      </c>
      <c r="F38">
        <v>9.9</v>
      </c>
      <c r="G38">
        <v>4.1989999999999998</v>
      </c>
      <c r="H38">
        <v>3.02</v>
      </c>
    </row>
    <row r="39" spans="1:8" x14ac:dyDescent="0.35">
      <c r="A39" s="212"/>
      <c r="B39" s="180"/>
      <c r="C39">
        <v>9.3000000000000007</v>
      </c>
      <c r="D39">
        <v>16.489999999999998</v>
      </c>
      <c r="E39">
        <v>8.8719999999999999</v>
      </c>
      <c r="F39">
        <v>10.47</v>
      </c>
      <c r="G39">
        <v>4.1859999999999999</v>
      </c>
      <c r="H39">
        <v>3.27</v>
      </c>
    </row>
    <row r="40" spans="1:8" x14ac:dyDescent="0.35">
      <c r="A40" s="212">
        <v>2016</v>
      </c>
      <c r="B40" s="180"/>
      <c r="C40">
        <v>9.6</v>
      </c>
      <c r="D40">
        <v>16</v>
      </c>
      <c r="E40">
        <v>8.2769999999999992</v>
      </c>
      <c r="F40">
        <v>10.54</v>
      </c>
      <c r="G40">
        <v>3.85</v>
      </c>
      <c r="H40">
        <v>3.22</v>
      </c>
    </row>
    <row r="41" spans="1:8" x14ac:dyDescent="0.35">
      <c r="A41" s="212"/>
      <c r="B41" s="180"/>
      <c r="C41">
        <v>9.1999999999999993</v>
      </c>
      <c r="D41">
        <v>15.935</v>
      </c>
      <c r="E41">
        <v>8.2439999999999998</v>
      </c>
      <c r="F41">
        <v>10.32</v>
      </c>
      <c r="G41">
        <v>3.93</v>
      </c>
      <c r="H41">
        <v>3.2</v>
      </c>
    </row>
    <row r="42" spans="1:8" x14ac:dyDescent="0.35">
      <c r="A42" s="212"/>
      <c r="B42" s="180"/>
      <c r="C42">
        <v>9.3000000000000007</v>
      </c>
      <c r="D42">
        <v>13.82</v>
      </c>
      <c r="E42">
        <v>7.7130000000000001</v>
      </c>
      <c r="F42">
        <v>9.7100000000000009</v>
      </c>
      <c r="G42">
        <v>3.802</v>
      </c>
      <c r="H42">
        <v>3.02</v>
      </c>
    </row>
    <row r="43" spans="1:8" x14ac:dyDescent="0.35">
      <c r="A43" s="212"/>
      <c r="B43" s="180"/>
      <c r="C43">
        <v>9.1</v>
      </c>
      <c r="D43">
        <v>12.48</v>
      </c>
      <c r="E43">
        <v>7.7149999999999999</v>
      </c>
      <c r="F43">
        <v>9.0399999999999991</v>
      </c>
      <c r="G43">
        <v>3.9009999999999998</v>
      </c>
      <c r="H43">
        <v>3.07</v>
      </c>
    </row>
    <row r="44" spans="1:8" x14ac:dyDescent="0.35">
      <c r="A44" s="212"/>
      <c r="B44" s="180"/>
      <c r="C44">
        <v>9.3000000000000007</v>
      </c>
      <c r="D44">
        <v>13.06</v>
      </c>
      <c r="E44">
        <v>7.8650000000000002</v>
      </c>
      <c r="F44">
        <v>9.69</v>
      </c>
      <c r="G44">
        <v>3.9279999999999999</v>
      </c>
      <c r="H44">
        <v>3.13</v>
      </c>
    </row>
    <row r="45" spans="1:8" x14ac:dyDescent="0.35">
      <c r="A45" s="212"/>
      <c r="B45" s="180"/>
      <c r="C45">
        <v>9</v>
      </c>
      <c r="D45">
        <v>12.19</v>
      </c>
      <c r="E45">
        <v>7.4619999999999997</v>
      </c>
      <c r="F45">
        <v>9.0299999999999994</v>
      </c>
      <c r="G45">
        <v>3.7440000000000002</v>
      </c>
      <c r="H45">
        <v>3.13</v>
      </c>
    </row>
    <row r="46" spans="1:8" x14ac:dyDescent="0.35">
      <c r="A46" s="212"/>
      <c r="B46" s="180"/>
      <c r="C46">
        <v>8.6999999999999993</v>
      </c>
      <c r="D46">
        <v>11.83</v>
      </c>
      <c r="E46">
        <v>6.944</v>
      </c>
      <c r="F46">
        <v>9.51</v>
      </c>
      <c r="G46">
        <v>3.5859999999999999</v>
      </c>
      <c r="H46">
        <v>2.57</v>
      </c>
    </row>
    <row r="47" spans="1:8" x14ac:dyDescent="0.35">
      <c r="A47" s="212"/>
      <c r="B47" s="180"/>
      <c r="C47">
        <v>8.6999999999999993</v>
      </c>
      <c r="D47">
        <v>12.11</v>
      </c>
      <c r="E47">
        <v>7.1379999999999999</v>
      </c>
      <c r="F47">
        <v>9.6</v>
      </c>
      <c r="G47">
        <v>3.589</v>
      </c>
      <c r="H47">
        <v>2.62</v>
      </c>
    </row>
    <row r="48" spans="1:8" x14ac:dyDescent="0.35">
      <c r="A48" s="212"/>
      <c r="B48" s="180"/>
      <c r="C48">
        <v>8.6999999999999993</v>
      </c>
      <c r="D48">
        <v>11.63</v>
      </c>
      <c r="E48">
        <v>7.069</v>
      </c>
      <c r="F48">
        <v>9.5</v>
      </c>
      <c r="G48">
        <v>3.5510000000000002</v>
      </c>
      <c r="H48">
        <v>2.7</v>
      </c>
    </row>
    <row r="49" spans="1:8" x14ac:dyDescent="0.35">
      <c r="A49" s="212"/>
      <c r="B49" s="180"/>
      <c r="C49">
        <v>8.8000000000000007</v>
      </c>
      <c r="D49">
        <v>11.47</v>
      </c>
      <c r="E49">
        <v>7.2590000000000003</v>
      </c>
      <c r="F49">
        <v>9.82</v>
      </c>
      <c r="G49">
        <v>3.6139999999999999</v>
      </c>
      <c r="H49">
        <v>2.74</v>
      </c>
    </row>
    <row r="50" spans="1:8" x14ac:dyDescent="0.35">
      <c r="A50" s="212"/>
      <c r="B50" s="180"/>
      <c r="C50">
        <v>8.9</v>
      </c>
      <c r="D50">
        <v>11.9</v>
      </c>
      <c r="E50">
        <v>8.1839999999999993</v>
      </c>
      <c r="F50">
        <v>10.85</v>
      </c>
      <c r="G50">
        <v>4.4050000000000002</v>
      </c>
      <c r="H50">
        <v>3.08</v>
      </c>
    </row>
    <row r="51" spans="1:8" x14ac:dyDescent="0.35">
      <c r="A51" s="212"/>
      <c r="B51" s="180"/>
      <c r="C51">
        <v>9</v>
      </c>
      <c r="D51">
        <v>11.46</v>
      </c>
      <c r="E51">
        <v>7.9409999999999998</v>
      </c>
      <c r="F51">
        <v>11.09</v>
      </c>
      <c r="G51">
        <v>4.2279999999999998</v>
      </c>
      <c r="H51">
        <v>3.18</v>
      </c>
    </row>
    <row r="52" spans="1:8" x14ac:dyDescent="0.35">
      <c r="A52" s="212">
        <v>2017</v>
      </c>
      <c r="B52" s="180"/>
      <c r="C52">
        <v>8.6999999999999993</v>
      </c>
      <c r="D52">
        <v>10.935</v>
      </c>
      <c r="E52">
        <v>7.6379999999999999</v>
      </c>
      <c r="F52">
        <v>10.69</v>
      </c>
      <c r="G52">
        <v>4.1479999999999997</v>
      </c>
      <c r="H52">
        <v>3.02</v>
      </c>
    </row>
    <row r="53" spans="1:8" x14ac:dyDescent="0.35">
      <c r="A53" s="212"/>
      <c r="B53" s="180"/>
      <c r="C53">
        <v>8.6999999999999993</v>
      </c>
      <c r="D53">
        <v>10.25</v>
      </c>
      <c r="E53">
        <v>7.5419999999999998</v>
      </c>
      <c r="F53">
        <v>10.6</v>
      </c>
      <c r="G53">
        <v>4.056</v>
      </c>
      <c r="H53">
        <v>3.28</v>
      </c>
    </row>
    <row r="54" spans="1:8" x14ac:dyDescent="0.35">
      <c r="A54" s="212"/>
      <c r="B54" s="180"/>
      <c r="C54">
        <v>8.6</v>
      </c>
      <c r="D54">
        <v>10.11</v>
      </c>
      <c r="E54">
        <v>7.0289999999999999</v>
      </c>
      <c r="F54">
        <v>10.65</v>
      </c>
      <c r="G54">
        <v>4.149</v>
      </c>
      <c r="H54">
        <v>3.42</v>
      </c>
    </row>
    <row r="55" spans="1:8" x14ac:dyDescent="0.35">
      <c r="A55" s="212"/>
      <c r="B55" s="180"/>
      <c r="C55">
        <v>8.8000000000000007</v>
      </c>
      <c r="D55">
        <v>10.315</v>
      </c>
      <c r="E55">
        <v>7.0309999999999997</v>
      </c>
      <c r="F55">
        <v>10.23</v>
      </c>
      <c r="G55">
        <v>4.0460000000000003</v>
      </c>
      <c r="H55">
        <v>3.46</v>
      </c>
    </row>
    <row r="56" spans="1:8" x14ac:dyDescent="0.35">
      <c r="A56" s="212"/>
      <c r="B56" s="180"/>
      <c r="C56">
        <v>9.1</v>
      </c>
      <c r="D56">
        <v>10.74</v>
      </c>
      <c r="E56">
        <v>6.9509999999999996</v>
      </c>
      <c r="F56">
        <v>10.19</v>
      </c>
      <c r="G56">
        <v>3.88</v>
      </c>
      <c r="H56">
        <v>3.36</v>
      </c>
    </row>
    <row r="57" spans="1:8" x14ac:dyDescent="0.35">
      <c r="A57" s="212"/>
      <c r="B57" s="180"/>
      <c r="C57">
        <v>9.1</v>
      </c>
      <c r="D57">
        <v>10.53</v>
      </c>
      <c r="E57">
        <v>6.8109999999999999</v>
      </c>
      <c r="F57">
        <v>10.28</v>
      </c>
      <c r="G57">
        <v>3.9279999999999999</v>
      </c>
      <c r="H57">
        <v>3.24</v>
      </c>
    </row>
    <row r="58" spans="1:8" x14ac:dyDescent="0.35">
      <c r="A58" s="212"/>
      <c r="B58" s="180"/>
      <c r="C58">
        <v>9.1999999999999993</v>
      </c>
      <c r="D58">
        <v>10.015000000000001</v>
      </c>
      <c r="E58">
        <v>6.9480000000000004</v>
      </c>
      <c r="F58">
        <v>10.34</v>
      </c>
      <c r="G58">
        <v>3.9929999999999999</v>
      </c>
      <c r="H58">
        <v>3.31</v>
      </c>
    </row>
    <row r="59" spans="1:8" x14ac:dyDescent="0.35">
      <c r="A59" s="212"/>
      <c r="B59" s="180"/>
      <c r="C59">
        <v>9.1</v>
      </c>
      <c r="D59">
        <v>9.9550000000000001</v>
      </c>
      <c r="E59">
        <v>6.6829999999999998</v>
      </c>
      <c r="F59">
        <v>10.36</v>
      </c>
      <c r="G59">
        <v>3.9039999999999999</v>
      </c>
      <c r="H59">
        <v>3.19</v>
      </c>
    </row>
    <row r="60" spans="1:8" x14ac:dyDescent="0.35">
      <c r="A60" s="212"/>
      <c r="B60" s="180"/>
      <c r="C60">
        <v>9</v>
      </c>
      <c r="D60">
        <v>9.7449999999999992</v>
      </c>
      <c r="E60">
        <v>6.4960000000000004</v>
      </c>
      <c r="F60">
        <v>10.69</v>
      </c>
      <c r="G60">
        <v>3.9260000000000002</v>
      </c>
      <c r="H60">
        <v>3.2</v>
      </c>
    </row>
    <row r="61" spans="1:8" x14ac:dyDescent="0.35">
      <c r="A61" s="212"/>
      <c r="B61" s="180"/>
      <c r="C61">
        <v>9.4</v>
      </c>
      <c r="D61">
        <v>9.9</v>
      </c>
      <c r="E61">
        <v>6.8049999999999997</v>
      </c>
      <c r="F61">
        <v>11.51</v>
      </c>
      <c r="G61">
        <v>3.948</v>
      </c>
      <c r="H61">
        <v>3.23</v>
      </c>
    </row>
    <row r="62" spans="1:8" x14ac:dyDescent="0.35">
      <c r="A62" s="212"/>
      <c r="B62" s="180"/>
      <c r="C62">
        <v>9.8000000000000007</v>
      </c>
      <c r="D62">
        <v>10.39</v>
      </c>
      <c r="E62">
        <v>6.5110000000000001</v>
      </c>
      <c r="F62">
        <v>12.01</v>
      </c>
      <c r="G62">
        <v>3.9089999999999998</v>
      </c>
      <c r="H62">
        <v>3.45</v>
      </c>
    </row>
    <row r="63" spans="1:8" x14ac:dyDescent="0.35">
      <c r="A63" s="212"/>
      <c r="B63" s="180"/>
      <c r="C63">
        <v>9.5</v>
      </c>
      <c r="D63">
        <v>10.27</v>
      </c>
      <c r="E63">
        <v>6.3070000000000004</v>
      </c>
      <c r="F63">
        <v>11.43</v>
      </c>
      <c r="G63">
        <v>3.9140000000000001</v>
      </c>
      <c r="H63">
        <v>3.68</v>
      </c>
    </row>
    <row r="64" spans="1:8" x14ac:dyDescent="0.35">
      <c r="A64" s="212">
        <v>2018</v>
      </c>
      <c r="B64" s="180"/>
      <c r="C64">
        <v>9</v>
      </c>
      <c r="D64">
        <v>9.7200000000000006</v>
      </c>
      <c r="E64">
        <v>6.3179999999999996</v>
      </c>
      <c r="F64">
        <v>11.4</v>
      </c>
      <c r="G64">
        <v>3.956</v>
      </c>
      <c r="H64">
        <v>3.62</v>
      </c>
    </row>
    <row r="65" spans="1:8" x14ac:dyDescent="0.35">
      <c r="A65" s="212"/>
      <c r="B65" s="180"/>
      <c r="C65">
        <v>8.6999999999999993</v>
      </c>
      <c r="D65">
        <v>9.6199999999999992</v>
      </c>
      <c r="E65">
        <v>6.5949999999999998</v>
      </c>
      <c r="F65">
        <v>11.58</v>
      </c>
      <c r="G65">
        <v>4.0410000000000004</v>
      </c>
      <c r="H65">
        <v>3.78</v>
      </c>
    </row>
    <row r="66" spans="1:8" x14ac:dyDescent="0.35">
      <c r="A66" s="212"/>
      <c r="B66" s="180"/>
      <c r="C66">
        <v>8.5</v>
      </c>
      <c r="D66">
        <v>9.4550000000000001</v>
      </c>
      <c r="E66">
        <v>6.6689999999999996</v>
      </c>
      <c r="F66">
        <v>12.19</v>
      </c>
      <c r="G66">
        <v>3.9460000000000002</v>
      </c>
      <c r="H66">
        <v>3.77</v>
      </c>
    </row>
    <row r="67" spans="1:8" x14ac:dyDescent="0.35">
      <c r="A67" s="212"/>
      <c r="B67" s="180"/>
      <c r="C67">
        <v>8.5</v>
      </c>
      <c r="D67">
        <v>9.67</v>
      </c>
      <c r="E67">
        <v>6.9059999999999997</v>
      </c>
      <c r="F67">
        <v>12.24</v>
      </c>
      <c r="G67">
        <v>4.1390000000000002</v>
      </c>
      <c r="H67">
        <v>3.72</v>
      </c>
    </row>
    <row r="68" spans="1:8" x14ac:dyDescent="0.35">
      <c r="A68" s="212"/>
      <c r="B68" s="180"/>
      <c r="C68">
        <v>8.9</v>
      </c>
      <c r="D68">
        <v>11.22</v>
      </c>
      <c r="E68">
        <v>7.06</v>
      </c>
      <c r="F68">
        <v>13.85</v>
      </c>
      <c r="G68">
        <v>4.1959999999999997</v>
      </c>
      <c r="H68">
        <v>3.75</v>
      </c>
    </row>
    <row r="69" spans="1:8" x14ac:dyDescent="0.35">
      <c r="A69" s="212"/>
      <c r="B69" s="180"/>
      <c r="C69">
        <v>9.3000000000000007</v>
      </c>
      <c r="D69">
        <v>11.62</v>
      </c>
      <c r="E69">
        <v>7.8029999999999999</v>
      </c>
      <c r="F69">
        <v>16.3</v>
      </c>
      <c r="G69">
        <v>4.2</v>
      </c>
      <c r="H69">
        <v>3.75</v>
      </c>
    </row>
    <row r="70" spans="1:8" x14ac:dyDescent="0.35">
      <c r="A70" s="212"/>
      <c r="B70" s="180"/>
      <c r="C70">
        <v>9.1999999999999993</v>
      </c>
      <c r="D70">
        <v>11.09</v>
      </c>
      <c r="E70">
        <v>7.7549999999999999</v>
      </c>
      <c r="F70">
        <v>17.940000000000001</v>
      </c>
      <c r="G70">
        <v>4.0750000000000002</v>
      </c>
      <c r="H70">
        <v>3.51</v>
      </c>
    </row>
    <row r="71" spans="1:8" x14ac:dyDescent="0.35">
      <c r="A71" s="212"/>
      <c r="B71" s="180"/>
      <c r="C71">
        <v>9.3000000000000007</v>
      </c>
      <c r="D71">
        <v>12.19</v>
      </c>
      <c r="E71">
        <v>8.1270000000000007</v>
      </c>
      <c r="F71">
        <v>20.7</v>
      </c>
      <c r="G71">
        <v>4.0389999999999997</v>
      </c>
      <c r="H71">
        <v>3.55</v>
      </c>
    </row>
    <row r="72" spans="1:8" x14ac:dyDescent="0.35">
      <c r="A72" s="212"/>
      <c r="B72" s="180"/>
      <c r="C72">
        <v>9.5</v>
      </c>
      <c r="D72">
        <v>11.635</v>
      </c>
      <c r="E72">
        <v>8.2080000000000002</v>
      </c>
      <c r="F72">
        <v>17.309999999999999</v>
      </c>
      <c r="G72">
        <v>4.0709999999999997</v>
      </c>
      <c r="H72">
        <v>3.72</v>
      </c>
    </row>
    <row r="73" spans="1:8" x14ac:dyDescent="0.35">
      <c r="A73" s="212"/>
      <c r="B73" s="180"/>
      <c r="C73">
        <v>9.6</v>
      </c>
      <c r="D73">
        <v>10.24</v>
      </c>
      <c r="E73">
        <v>8.6010000000000009</v>
      </c>
      <c r="F73">
        <v>17.73</v>
      </c>
      <c r="G73">
        <v>4.0990000000000002</v>
      </c>
      <c r="H73">
        <v>3.72</v>
      </c>
    </row>
    <row r="74" spans="1:8" x14ac:dyDescent="0.35">
      <c r="A74" s="212"/>
      <c r="B74" s="180"/>
      <c r="C74">
        <v>9.5</v>
      </c>
      <c r="D74">
        <v>9.93</v>
      </c>
      <c r="E74">
        <v>7.8659999999999997</v>
      </c>
      <c r="F74">
        <v>16.2</v>
      </c>
      <c r="G74">
        <v>4.1399999999999997</v>
      </c>
      <c r="H74">
        <v>4.2699999999999996</v>
      </c>
    </row>
    <row r="75" spans="1:8" x14ac:dyDescent="0.35">
      <c r="A75" s="212"/>
      <c r="B75" s="180"/>
      <c r="C75">
        <v>9.5</v>
      </c>
      <c r="D75">
        <v>9.27</v>
      </c>
      <c r="E75">
        <v>7.9820000000000002</v>
      </c>
      <c r="F75">
        <v>15.83</v>
      </c>
      <c r="G75">
        <v>4.08</v>
      </c>
      <c r="H75">
        <v>4.1399999999999997</v>
      </c>
    </row>
    <row r="76" spans="1:8" x14ac:dyDescent="0.35">
      <c r="A76" s="212">
        <v>2019</v>
      </c>
      <c r="B76" s="180"/>
      <c r="C76">
        <v>9.3000000000000007</v>
      </c>
      <c r="D76">
        <v>8.8699999999999992</v>
      </c>
      <c r="E76">
        <v>8.0510000000000002</v>
      </c>
      <c r="F76">
        <v>13.84</v>
      </c>
      <c r="G76">
        <v>4.069</v>
      </c>
      <c r="H76">
        <v>4.29</v>
      </c>
    </row>
    <row r="77" spans="1:8" x14ac:dyDescent="0.35">
      <c r="A77" s="212"/>
      <c r="B77" s="180"/>
      <c r="C77">
        <v>9.3000000000000007</v>
      </c>
      <c r="D77">
        <v>9.02</v>
      </c>
      <c r="E77">
        <v>7.8010000000000002</v>
      </c>
      <c r="F77">
        <v>14.47</v>
      </c>
      <c r="G77">
        <v>3.895</v>
      </c>
      <c r="H77">
        <v>4.1100000000000003</v>
      </c>
    </row>
    <row r="78" spans="1:8" x14ac:dyDescent="0.35">
      <c r="A78" s="212"/>
      <c r="B78" s="180"/>
      <c r="C78">
        <v>9.1999999999999993</v>
      </c>
      <c r="D78">
        <v>8.9849999999999994</v>
      </c>
      <c r="E78">
        <v>7.665</v>
      </c>
      <c r="F78">
        <v>17.86</v>
      </c>
      <c r="G78">
        <v>3.7650000000000001</v>
      </c>
      <c r="H78">
        <v>4</v>
      </c>
    </row>
    <row r="79" spans="1:8" x14ac:dyDescent="0.35">
      <c r="A79" s="212"/>
      <c r="B79" s="180"/>
      <c r="C79">
        <v>9.1</v>
      </c>
      <c r="D79">
        <v>8.9649999999999999</v>
      </c>
      <c r="E79">
        <v>7.8010000000000002</v>
      </c>
      <c r="F79">
        <v>18.95</v>
      </c>
      <c r="G79">
        <v>3.7930000000000001</v>
      </c>
      <c r="H79">
        <v>3.79</v>
      </c>
    </row>
    <row r="80" spans="1:8" x14ac:dyDescent="0.35">
      <c r="A80" s="212"/>
      <c r="B80" s="180"/>
      <c r="C80">
        <v>9.1</v>
      </c>
      <c r="D80">
        <v>8.4700000000000006</v>
      </c>
      <c r="E80">
        <v>8.0229999999999997</v>
      </c>
      <c r="F80">
        <v>18.16</v>
      </c>
      <c r="G80">
        <v>3.7970000000000002</v>
      </c>
      <c r="H80">
        <v>3.84</v>
      </c>
    </row>
    <row r="81" spans="1:8" x14ac:dyDescent="0.35">
      <c r="A81" s="212"/>
      <c r="B81" s="180"/>
      <c r="C81">
        <v>9</v>
      </c>
      <c r="D81">
        <v>7.47</v>
      </c>
      <c r="E81">
        <v>7.3689999999999998</v>
      </c>
      <c r="F81">
        <v>16.2</v>
      </c>
      <c r="G81">
        <v>3.6419999999999999</v>
      </c>
      <c r="H81">
        <v>3.5</v>
      </c>
    </row>
    <row r="82" spans="1:8" x14ac:dyDescent="0.35">
      <c r="A82" s="212"/>
      <c r="B82" s="180"/>
      <c r="C82">
        <v>8.8000000000000007</v>
      </c>
      <c r="D82">
        <v>7.25</v>
      </c>
      <c r="E82">
        <v>7.3780000000000001</v>
      </c>
      <c r="F82">
        <v>14.91</v>
      </c>
      <c r="G82">
        <v>3.5920000000000001</v>
      </c>
      <c r="H82">
        <v>3.41</v>
      </c>
    </row>
    <row r="83" spans="1:8" x14ac:dyDescent="0.35">
      <c r="A83" s="212"/>
      <c r="B83" s="180"/>
      <c r="C83">
        <v>9</v>
      </c>
      <c r="D83">
        <v>7.44</v>
      </c>
      <c r="E83">
        <v>7.3540000000000001</v>
      </c>
      <c r="F83">
        <v>15.69</v>
      </c>
      <c r="G83">
        <v>3.3069999999999999</v>
      </c>
      <c r="H83">
        <v>3.46</v>
      </c>
    </row>
    <row r="84" spans="1:8" x14ac:dyDescent="0.35">
      <c r="A84" s="212"/>
      <c r="B84" s="180"/>
      <c r="C84">
        <v>8.9</v>
      </c>
      <c r="D84">
        <v>7.0449999999999999</v>
      </c>
      <c r="E84">
        <v>7.2960000000000003</v>
      </c>
      <c r="F84">
        <v>13.2</v>
      </c>
      <c r="G84">
        <v>3.347</v>
      </c>
      <c r="H84">
        <v>3.21</v>
      </c>
    </row>
    <row r="85" spans="1:8" x14ac:dyDescent="0.35">
      <c r="A85" s="212"/>
      <c r="B85" s="180"/>
      <c r="C85">
        <v>8.9</v>
      </c>
      <c r="D85">
        <v>6.44</v>
      </c>
      <c r="E85">
        <v>7.0049999999999999</v>
      </c>
      <c r="F85">
        <v>12.67</v>
      </c>
      <c r="G85">
        <v>3.4409999999999998</v>
      </c>
      <c r="H85">
        <v>3.23</v>
      </c>
    </row>
    <row r="86" spans="1:8" x14ac:dyDescent="0.35">
      <c r="A86" s="212"/>
      <c r="B86" s="180"/>
      <c r="C86">
        <v>9.1</v>
      </c>
      <c r="D86">
        <v>6.9249999999999998</v>
      </c>
      <c r="E86">
        <v>7.0739999999999998</v>
      </c>
      <c r="F86">
        <v>12.18</v>
      </c>
      <c r="G86">
        <v>3.4289999999999998</v>
      </c>
      <c r="H86">
        <v>3.38</v>
      </c>
    </row>
    <row r="87" spans="1:8" x14ac:dyDescent="0.35">
      <c r="A87" s="212"/>
      <c r="B87" s="180"/>
      <c r="C87">
        <v>9.1999999999999993</v>
      </c>
      <c r="D87">
        <v>6.8049999999999997</v>
      </c>
      <c r="E87">
        <v>7.0979999999999999</v>
      </c>
      <c r="F87">
        <v>12</v>
      </c>
      <c r="G87">
        <v>3.3130000000000002</v>
      </c>
      <c r="H87">
        <v>3.4</v>
      </c>
    </row>
    <row r="88" spans="1:8" x14ac:dyDescent="0.35">
      <c r="A88" s="212">
        <v>2020</v>
      </c>
      <c r="B88" s="180"/>
      <c r="C88">
        <v>9</v>
      </c>
      <c r="D88">
        <v>6.7</v>
      </c>
      <c r="E88">
        <v>6.6449999999999996</v>
      </c>
      <c r="F88">
        <v>10</v>
      </c>
      <c r="G88">
        <v>3.133</v>
      </c>
      <c r="H88">
        <v>3.26</v>
      </c>
    </row>
    <row r="89" spans="1:8" x14ac:dyDescent="0.35">
      <c r="A89" s="212"/>
      <c r="B89" s="180"/>
      <c r="C89">
        <v>9.3000000000000007</v>
      </c>
      <c r="D89">
        <v>6.78</v>
      </c>
      <c r="E89">
        <v>6.8869999999999996</v>
      </c>
      <c r="F89">
        <v>12.8</v>
      </c>
      <c r="G89">
        <v>2.8279999999999998</v>
      </c>
      <c r="H89">
        <v>3.08</v>
      </c>
    </row>
    <row r="90" spans="1:8" x14ac:dyDescent="0.35">
      <c r="A90" s="212"/>
      <c r="B90" s="180"/>
      <c r="C90">
        <v>10.9</v>
      </c>
      <c r="D90">
        <v>7.65</v>
      </c>
      <c r="E90">
        <v>7.907</v>
      </c>
      <c r="F90">
        <v>13.12</v>
      </c>
      <c r="G90">
        <v>3.3570000000000002</v>
      </c>
    </row>
    <row r="91" spans="1:8" x14ac:dyDescent="0.35">
      <c r="A91" s="212"/>
      <c r="B91" s="180"/>
      <c r="C91">
        <v>11.3</v>
      </c>
      <c r="D91">
        <v>7.54</v>
      </c>
      <c r="E91">
        <v>7.8920000000000003</v>
      </c>
      <c r="F91">
        <v>11.46</v>
      </c>
      <c r="G91">
        <v>2.8650000000000002</v>
      </c>
      <c r="H91">
        <v>3.5</v>
      </c>
    </row>
    <row r="92" spans="1:8" x14ac:dyDescent="0.35">
      <c r="A92" s="212"/>
      <c r="B92" s="180"/>
      <c r="C92">
        <v>10.1</v>
      </c>
      <c r="D92">
        <v>6.96</v>
      </c>
      <c r="E92">
        <v>7.34</v>
      </c>
      <c r="F92">
        <v>12.24</v>
      </c>
      <c r="G92">
        <v>2.8069999999999999</v>
      </c>
      <c r="H92">
        <v>2.75</v>
      </c>
    </row>
    <row r="93" spans="1:8" x14ac:dyDescent="0.35">
      <c r="A93" s="212"/>
      <c r="B93" s="180"/>
      <c r="C93">
        <v>10</v>
      </c>
      <c r="D93">
        <v>6.7</v>
      </c>
      <c r="E93">
        <v>7.2149999999999999</v>
      </c>
      <c r="F93">
        <v>11.5</v>
      </c>
      <c r="G93">
        <v>2.867</v>
      </c>
      <c r="H93">
        <v>2.4300000000000002</v>
      </c>
    </row>
    <row r="94" spans="1:8" x14ac:dyDescent="0.35">
      <c r="A94" s="212"/>
      <c r="B94" s="180"/>
      <c r="C94">
        <v>10.199999999999999</v>
      </c>
      <c r="D94">
        <v>6.2850000000000001</v>
      </c>
      <c r="E94">
        <v>6.8250000000000002</v>
      </c>
      <c r="F94">
        <v>12.7</v>
      </c>
      <c r="G94">
        <v>2.5539999999999998</v>
      </c>
      <c r="H94">
        <v>2.23</v>
      </c>
    </row>
    <row r="95" spans="1:8" x14ac:dyDescent="0.35">
      <c r="A95" s="212"/>
      <c r="B95" s="180"/>
      <c r="C95">
        <v>10.199999999999999</v>
      </c>
      <c r="D95">
        <v>6.92</v>
      </c>
      <c r="E95">
        <v>6.8639999999999999</v>
      </c>
      <c r="F95">
        <v>13.56</v>
      </c>
      <c r="G95">
        <v>2.6160000000000001</v>
      </c>
      <c r="H95">
        <v>2.2400000000000002</v>
      </c>
    </row>
    <row r="96" spans="1:8" x14ac:dyDescent="0.35">
      <c r="A96" s="212"/>
      <c r="B96" s="180"/>
      <c r="C96">
        <v>10.199999999999999</v>
      </c>
      <c r="D96">
        <v>7.44</v>
      </c>
      <c r="E96">
        <v>6.93</v>
      </c>
      <c r="F96">
        <v>12.93</v>
      </c>
      <c r="G96">
        <v>2.661</v>
      </c>
      <c r="H96">
        <v>2.0099999999999998</v>
      </c>
    </row>
    <row r="97" spans="1:8" x14ac:dyDescent="0.35">
      <c r="A97" s="212"/>
      <c r="B97" s="180"/>
      <c r="C97">
        <v>10.4</v>
      </c>
      <c r="D97">
        <v>7.61</v>
      </c>
      <c r="E97">
        <v>6.609</v>
      </c>
      <c r="F97">
        <v>14.1</v>
      </c>
      <c r="G97">
        <v>2.6230000000000002</v>
      </c>
      <c r="H97">
        <v>2.14</v>
      </c>
    </row>
    <row r="98" spans="1:8" x14ac:dyDescent="0.35">
      <c r="A98" s="212"/>
      <c r="B98" s="180"/>
      <c r="C98">
        <v>10</v>
      </c>
      <c r="D98">
        <v>7.62</v>
      </c>
      <c r="E98">
        <v>6.1879999999999997</v>
      </c>
      <c r="F98">
        <v>11.93</v>
      </c>
      <c r="G98">
        <v>2.7410000000000001</v>
      </c>
      <c r="H98">
        <v>2.25</v>
      </c>
    </row>
    <row r="99" spans="1:8" x14ac:dyDescent="0.35">
      <c r="A99" s="212"/>
      <c r="B99" s="180"/>
      <c r="C99">
        <v>9.8000000000000007</v>
      </c>
      <c r="D99">
        <v>6.98</v>
      </c>
      <c r="E99">
        <v>6.0970000000000004</v>
      </c>
      <c r="F99">
        <v>12.51</v>
      </c>
      <c r="G99">
        <v>2.6509999999999998</v>
      </c>
      <c r="H99">
        <v>1.93</v>
      </c>
    </row>
    <row r="100" spans="1:8" x14ac:dyDescent="0.35">
      <c r="A100" s="212">
        <v>2021</v>
      </c>
      <c r="B100" s="180"/>
      <c r="C100">
        <v>9.6999999999999993</v>
      </c>
      <c r="D100">
        <v>7.58</v>
      </c>
      <c r="E100">
        <v>6.2569999999999997</v>
      </c>
      <c r="F100">
        <v>12.57</v>
      </c>
      <c r="G100">
        <v>2.7050000000000001</v>
      </c>
      <c r="H100">
        <v>1.61</v>
      </c>
    </row>
    <row r="101" spans="1:8" x14ac:dyDescent="0.35">
      <c r="A101" s="212"/>
      <c r="B101" s="180"/>
      <c r="C101">
        <v>9.5</v>
      </c>
      <c r="D101">
        <v>8.19</v>
      </c>
      <c r="E101">
        <v>6.5979999999999999</v>
      </c>
      <c r="F101">
        <v>12.98</v>
      </c>
      <c r="G101">
        <v>3.0870000000000002</v>
      </c>
      <c r="H101">
        <v>1.82</v>
      </c>
    </row>
    <row r="102" spans="1:8" x14ac:dyDescent="0.35">
      <c r="A102" s="212"/>
      <c r="B102" s="180"/>
      <c r="C102">
        <v>10.1</v>
      </c>
      <c r="D102">
        <v>8.89</v>
      </c>
      <c r="E102">
        <v>6.8140000000000001</v>
      </c>
      <c r="F102">
        <v>18.079999999999998</v>
      </c>
      <c r="G102">
        <v>3.27</v>
      </c>
      <c r="H102">
        <v>2.6</v>
      </c>
    </row>
    <row r="103" spans="1:8" x14ac:dyDescent="0.35">
      <c r="A103" s="212"/>
      <c r="B103" s="180"/>
      <c r="C103">
        <v>10.1</v>
      </c>
      <c r="D103">
        <v>9.125</v>
      </c>
      <c r="E103">
        <v>6.476</v>
      </c>
      <c r="F103">
        <v>17.72</v>
      </c>
      <c r="G103">
        <v>3.1480000000000001</v>
      </c>
      <c r="H103">
        <v>2.85</v>
      </c>
    </row>
    <row r="104" spans="1:8" x14ac:dyDescent="0.35">
      <c r="A104" s="212"/>
      <c r="B104" s="180"/>
      <c r="C104">
        <v>9.8000000000000007</v>
      </c>
      <c r="D104">
        <v>9.14</v>
      </c>
      <c r="E104">
        <v>6.4450000000000003</v>
      </c>
      <c r="F104">
        <v>17.82</v>
      </c>
      <c r="G104">
        <v>3.238</v>
      </c>
      <c r="H104">
        <v>2.9</v>
      </c>
    </row>
    <row r="105" spans="1:8" x14ac:dyDescent="0.35">
      <c r="A105" s="212"/>
      <c r="B105" s="180"/>
      <c r="C105">
        <v>9.6</v>
      </c>
      <c r="D105">
        <v>9.1150000000000002</v>
      </c>
      <c r="E105">
        <v>6.63</v>
      </c>
      <c r="F105">
        <v>16.68</v>
      </c>
      <c r="G105">
        <v>3.2850000000000001</v>
      </c>
      <c r="H105">
        <v>2.68</v>
      </c>
    </row>
    <row r="106" spans="1:8" x14ac:dyDescent="0.35">
      <c r="A106" s="212"/>
      <c r="B106" s="180"/>
      <c r="C106">
        <v>9.6</v>
      </c>
      <c r="D106">
        <v>9.1199999999999992</v>
      </c>
      <c r="E106">
        <v>6.3070000000000004</v>
      </c>
      <c r="F106">
        <v>16.57</v>
      </c>
      <c r="G106">
        <v>3.1720000000000002</v>
      </c>
      <c r="H106">
        <v>2.84</v>
      </c>
    </row>
    <row r="107" spans="1:8" x14ac:dyDescent="0.35">
      <c r="A107" s="212"/>
      <c r="B107" s="180"/>
      <c r="C107">
        <v>9.6</v>
      </c>
      <c r="D107">
        <v>10.55</v>
      </c>
      <c r="E107">
        <v>6.077</v>
      </c>
      <c r="F107">
        <v>16.47</v>
      </c>
      <c r="G107">
        <v>3.2080000000000002</v>
      </c>
      <c r="H107">
        <v>2.72</v>
      </c>
    </row>
    <row r="108" spans="1:8" x14ac:dyDescent="0.35">
      <c r="A108" s="212"/>
      <c r="B108" s="180"/>
      <c r="C108">
        <v>9.6999999999999993</v>
      </c>
      <c r="D108">
        <v>11.164999999999999</v>
      </c>
      <c r="E108">
        <v>6.35</v>
      </c>
      <c r="F108">
        <v>17.73</v>
      </c>
      <c r="G108">
        <v>3.3809999999999998</v>
      </c>
      <c r="H108">
        <v>2.87</v>
      </c>
    </row>
    <row r="109" spans="1:8" x14ac:dyDescent="0.35">
      <c r="A109" s="212"/>
      <c r="B109" s="180"/>
      <c r="C109">
        <v>10.1</v>
      </c>
      <c r="D109">
        <v>12.244999999999999</v>
      </c>
      <c r="E109">
        <v>6.1689999999999996</v>
      </c>
      <c r="F109">
        <v>19.079999999999998</v>
      </c>
      <c r="G109">
        <v>3.5859999999999999</v>
      </c>
      <c r="H109">
        <v>2.92</v>
      </c>
    </row>
    <row r="110" spans="1:8" x14ac:dyDescent="0.35">
      <c r="A110" s="212"/>
      <c r="B110" s="180"/>
      <c r="C110">
        <v>10</v>
      </c>
      <c r="D110">
        <v>11.41</v>
      </c>
      <c r="E110">
        <v>6.2670000000000003</v>
      </c>
      <c r="F110">
        <v>20.2</v>
      </c>
      <c r="G110">
        <v>3.5230000000000001</v>
      </c>
      <c r="H110">
        <v>3.19</v>
      </c>
    </row>
    <row r="111" spans="1:8" x14ac:dyDescent="0.35">
      <c r="A111" s="212"/>
      <c r="B111" s="180"/>
      <c r="C111">
        <v>10</v>
      </c>
      <c r="D111">
        <v>10.31</v>
      </c>
      <c r="E111">
        <v>6.3760000000000003</v>
      </c>
      <c r="F111">
        <v>23.05</v>
      </c>
      <c r="G111">
        <v>3.5790000000000002</v>
      </c>
      <c r="H111">
        <v>3.12</v>
      </c>
    </row>
    <row r="112" spans="1:8" x14ac:dyDescent="0.35">
      <c r="A112" s="212">
        <v>2022</v>
      </c>
      <c r="B112" s="180"/>
      <c r="C112">
        <v>9.8000000000000007</v>
      </c>
      <c r="D112">
        <v>11.08</v>
      </c>
      <c r="E112">
        <v>6.4489999999999998</v>
      </c>
      <c r="F112">
        <v>22.49</v>
      </c>
      <c r="G112">
        <v>3.6739999999999999</v>
      </c>
      <c r="H112">
        <v>3.3</v>
      </c>
    </row>
    <row r="113" spans="1:8" x14ac:dyDescent="0.35">
      <c r="A113" s="212"/>
      <c r="B113" s="180"/>
      <c r="C113">
        <v>9.6999999999999993</v>
      </c>
      <c r="D113">
        <v>11.32</v>
      </c>
      <c r="E113">
        <v>6.51</v>
      </c>
      <c r="F113">
        <v>23.07</v>
      </c>
      <c r="G113">
        <v>3.6680000000000001</v>
      </c>
      <c r="H113">
        <v>3.47</v>
      </c>
    </row>
    <row r="114" spans="1:8" x14ac:dyDescent="0.35">
      <c r="A114" s="212"/>
      <c r="B114" s="180"/>
      <c r="C114">
        <v>10.1</v>
      </c>
      <c r="D114">
        <v>11.25</v>
      </c>
      <c r="E114">
        <v>6.7489999999999997</v>
      </c>
      <c r="F114">
        <v>23.96</v>
      </c>
      <c r="G114">
        <v>3.8740000000000001</v>
      </c>
      <c r="H114">
        <v>3.76</v>
      </c>
    </row>
    <row r="115" spans="1:8" x14ac:dyDescent="0.35">
      <c r="A115" s="212"/>
      <c r="B115" s="180"/>
      <c r="C115">
        <v>10.5</v>
      </c>
      <c r="D115">
        <v>12.25</v>
      </c>
      <c r="E115">
        <v>6.9980000000000002</v>
      </c>
      <c r="F115">
        <v>20.27</v>
      </c>
      <c r="G115">
        <v>4.3769999999999998</v>
      </c>
      <c r="H115">
        <v>3.8</v>
      </c>
    </row>
    <row r="116" spans="1:8" x14ac:dyDescent="0.35">
      <c r="A116" s="212"/>
      <c r="B116" s="180"/>
      <c r="C116">
        <v>10.7</v>
      </c>
      <c r="D116">
        <v>12.55</v>
      </c>
      <c r="E116">
        <v>7.0469999999999997</v>
      </c>
      <c r="F116">
        <v>21.56</v>
      </c>
      <c r="G116">
        <v>4.1900000000000004</v>
      </c>
      <c r="H116">
        <v>4.32</v>
      </c>
    </row>
    <row r="117" spans="1:8" x14ac:dyDescent="0.35">
      <c r="A117" s="212"/>
      <c r="B117" s="180"/>
      <c r="C117">
        <v>11</v>
      </c>
      <c r="D117">
        <v>13.05</v>
      </c>
      <c r="E117">
        <v>7.2489999999999997</v>
      </c>
      <c r="F117">
        <v>18.54</v>
      </c>
      <c r="G117">
        <v>4.2389999999999999</v>
      </c>
      <c r="H117">
        <v>4.05</v>
      </c>
    </row>
    <row r="118" spans="1:8" x14ac:dyDescent="0.35">
      <c r="A118" s="212"/>
      <c r="B118" s="180"/>
      <c r="C118">
        <v>11.4</v>
      </c>
      <c r="D118">
        <v>13.04</v>
      </c>
      <c r="E118">
        <v>7.4139999999999997</v>
      </c>
      <c r="F118">
        <v>17.149999999999999</v>
      </c>
      <c r="G118">
        <v>3.899</v>
      </c>
      <c r="H118">
        <v>4.12</v>
      </c>
    </row>
    <row r="119" spans="1:8" x14ac:dyDescent="0.35">
      <c r="A119" s="212"/>
      <c r="B119" s="180"/>
      <c r="C119">
        <v>10.9</v>
      </c>
      <c r="D119">
        <v>12.19</v>
      </c>
      <c r="E119">
        <v>7.117</v>
      </c>
      <c r="F119">
        <v>12.63</v>
      </c>
      <c r="G119">
        <v>3.9910000000000001</v>
      </c>
      <c r="H119">
        <v>3.93</v>
      </c>
    </row>
    <row r="120" spans="1:8" x14ac:dyDescent="0.35">
      <c r="A120" s="212"/>
      <c r="B120" s="180"/>
      <c r="C120">
        <v>11.2</v>
      </c>
      <c r="D120">
        <v>12</v>
      </c>
      <c r="E120">
        <v>7.3929999999999998</v>
      </c>
      <c r="F120">
        <v>11.65</v>
      </c>
      <c r="G120">
        <v>4.46</v>
      </c>
      <c r="H120">
        <v>4.42</v>
      </c>
    </row>
    <row r="121" spans="1:8" x14ac:dyDescent="0.35">
      <c r="A121" s="212"/>
      <c r="B121" s="180"/>
      <c r="C121">
        <v>11.6</v>
      </c>
      <c r="D121">
        <v>11.904999999999999</v>
      </c>
      <c r="E121">
        <v>7.5410000000000004</v>
      </c>
      <c r="F121">
        <v>10.99</v>
      </c>
      <c r="G121">
        <v>4.3620000000000001</v>
      </c>
      <c r="H121" t="s">
        <v>286</v>
      </c>
    </row>
    <row r="122" spans="1:8" x14ac:dyDescent="0.35">
      <c r="A122" s="212"/>
      <c r="B122" s="180"/>
      <c r="C122" t="s">
        <v>286</v>
      </c>
      <c r="D122">
        <v>12.81</v>
      </c>
      <c r="E122">
        <v>6.9489999999999998</v>
      </c>
      <c r="F122">
        <v>10.6</v>
      </c>
      <c r="G122" t="s">
        <v>286</v>
      </c>
      <c r="H122">
        <v>4.6900000000000004</v>
      </c>
    </row>
  </sheetData>
  <mergeCells count="10">
    <mergeCell ref="A76:A87"/>
    <mergeCell ref="A88:A99"/>
    <mergeCell ref="A100:A111"/>
    <mergeCell ref="A112:A122"/>
    <mergeCell ref="A4:A15"/>
    <mergeCell ref="A16:A27"/>
    <mergeCell ref="A28:A39"/>
    <mergeCell ref="A40:A51"/>
    <mergeCell ref="A52:A63"/>
    <mergeCell ref="A64:A75"/>
  </mergeCells>
  <conditionalFormatting sqref="A1">
    <cfRule type="cellIs" dxfId="5" priority="1" stopIfTrue="1" operator="lessThan">
      <formula>0</formula>
    </cfRule>
  </conditionalFormatting>
  <dataValidations count="1">
    <dataValidation allowBlank="1" showErrorMessage="1" promptTitle="TRAFO" prompt="$B$1:$H$66" sqref="B2"/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B1" zoomScale="70" zoomScaleNormal="70" workbookViewId="0">
      <selection activeCell="B1" sqref="A1:XFD1"/>
    </sheetView>
  </sheetViews>
  <sheetFormatPr defaultRowHeight="14.5" x14ac:dyDescent="0.35"/>
  <cols>
    <col min="1" max="1" width="25.08984375" customWidth="1"/>
    <col min="3" max="3" width="12.81640625" bestFit="1" customWidth="1"/>
    <col min="10" max="10" width="12" bestFit="1" customWidth="1"/>
  </cols>
  <sheetData>
    <row r="1" spans="1:10" s="196" customFormat="1" ht="26" x14ac:dyDescent="0.6">
      <c r="A1" s="205" t="s">
        <v>346</v>
      </c>
    </row>
    <row r="3" spans="1:10" x14ac:dyDescent="0.35">
      <c r="A3" t="s">
        <v>306</v>
      </c>
    </row>
    <row r="4" spans="1:10" x14ac:dyDescent="0.35">
      <c r="A4" s="196" t="s">
        <v>307</v>
      </c>
      <c r="B4" s="196"/>
      <c r="C4" s="196" t="s">
        <v>293</v>
      </c>
      <c r="D4" s="196" t="s">
        <v>294</v>
      </c>
      <c r="E4" s="196" t="s">
        <v>308</v>
      </c>
      <c r="F4" s="196" t="s">
        <v>295</v>
      </c>
      <c r="G4" s="196"/>
    </row>
    <row r="5" spans="1:10" x14ac:dyDescent="0.35">
      <c r="A5" s="196" t="s">
        <v>296</v>
      </c>
      <c r="B5" s="201" t="s">
        <v>297</v>
      </c>
      <c r="C5" s="204">
        <v>1469.2057975772163</v>
      </c>
      <c r="D5" s="204">
        <v>1526.2167112947582</v>
      </c>
      <c r="E5" s="204">
        <v>209.50355028358294</v>
      </c>
      <c r="F5" s="199">
        <v>0.12070121834786628</v>
      </c>
      <c r="G5" s="204"/>
    </row>
    <row r="6" spans="1:10" x14ac:dyDescent="0.35">
      <c r="A6" s="196"/>
      <c r="B6" s="201" t="s">
        <v>298</v>
      </c>
      <c r="C6" s="204">
        <v>1490.4428937191224</v>
      </c>
      <c r="D6" s="204">
        <v>1645.8589393185937</v>
      </c>
      <c r="E6" s="204">
        <v>226.76561439126249</v>
      </c>
      <c r="F6" s="199">
        <v>0.12109507692933812</v>
      </c>
      <c r="G6" s="204"/>
    </row>
    <row r="7" spans="1:10" x14ac:dyDescent="0.35">
      <c r="A7" s="196"/>
      <c r="B7" s="201" t="s">
        <v>299</v>
      </c>
      <c r="C7" s="204">
        <v>1327.2984542070217</v>
      </c>
      <c r="D7" s="204">
        <v>1668.1677382451126</v>
      </c>
      <c r="E7" s="204">
        <v>249.29866892174704</v>
      </c>
      <c r="F7" s="199">
        <v>0.13001462137221828</v>
      </c>
      <c r="G7" s="204"/>
    </row>
    <row r="8" spans="1:10" x14ac:dyDescent="0.35">
      <c r="A8" s="196" t="s">
        <v>300</v>
      </c>
      <c r="B8" s="201" t="s">
        <v>301</v>
      </c>
      <c r="C8" s="204">
        <v>1588.7879026542992</v>
      </c>
      <c r="D8" s="204">
        <v>1673.755083248318</v>
      </c>
      <c r="E8" s="204">
        <v>275.18587880296411</v>
      </c>
      <c r="F8" s="199">
        <v>0.14119764742043694</v>
      </c>
      <c r="G8" s="204"/>
    </row>
    <row r="9" spans="1:10" x14ac:dyDescent="0.35">
      <c r="A9" s="196" t="s">
        <v>309</v>
      </c>
      <c r="B9" s="201" t="s">
        <v>303</v>
      </c>
      <c r="C9" s="204">
        <v>1526.4880496793705</v>
      </c>
      <c r="D9" s="204">
        <v>1598.9717137701966</v>
      </c>
      <c r="E9" s="204">
        <v>290.10767968857806</v>
      </c>
      <c r="F9" s="199">
        <v>0.15357093020712637</v>
      </c>
      <c r="G9" s="204"/>
    </row>
    <row r="10" spans="1:10" x14ac:dyDescent="0.35">
      <c r="A10" s="196"/>
      <c r="B10" s="201" t="s">
        <v>304</v>
      </c>
      <c r="C10" s="204">
        <v>1518.4296279116961</v>
      </c>
      <c r="D10" s="204">
        <v>1510.9344087527727</v>
      </c>
      <c r="E10" s="204">
        <v>306.36987969722156</v>
      </c>
      <c r="F10" s="199">
        <v>0.16858479982927294</v>
      </c>
      <c r="G10" s="204"/>
    </row>
    <row r="11" spans="1:10" x14ac:dyDescent="0.35">
      <c r="A11" s="196"/>
      <c r="B11" s="201" t="s">
        <v>305</v>
      </c>
      <c r="C11" s="204">
        <v>1551.2895905470721</v>
      </c>
      <c r="D11" s="204">
        <v>1510.9546661653751</v>
      </c>
      <c r="E11" s="204">
        <v>317.84740113087804</v>
      </c>
      <c r="F11" s="199">
        <v>0.17380087589292353</v>
      </c>
      <c r="G11" s="204"/>
    </row>
    <row r="12" spans="1:10" x14ac:dyDescent="0.35">
      <c r="I12" s="196"/>
    </row>
    <row r="13" spans="1:10" x14ac:dyDescent="0.35">
      <c r="C13" s="181"/>
      <c r="H13" s="182"/>
      <c r="I13" s="196"/>
    </row>
    <row r="14" spans="1:10" x14ac:dyDescent="0.35">
      <c r="C14" s="181"/>
      <c r="H14" s="182"/>
      <c r="I14" s="196"/>
      <c r="J14" s="5"/>
    </row>
    <row r="15" spans="1:10" x14ac:dyDescent="0.35">
      <c r="C15" s="181"/>
      <c r="H15" s="182"/>
      <c r="I15" s="196"/>
      <c r="J15" s="5"/>
    </row>
    <row r="16" spans="1:10" x14ac:dyDescent="0.35">
      <c r="C16" s="181"/>
      <c r="H16" s="182"/>
      <c r="I16" s="196"/>
      <c r="J16" s="5"/>
    </row>
    <row r="17" spans="3:10" x14ac:dyDescent="0.35">
      <c r="C17" s="181"/>
      <c r="H17" s="182"/>
      <c r="I17" s="196"/>
      <c r="J17" s="5"/>
    </row>
    <row r="18" spans="3:10" x14ac:dyDescent="0.35">
      <c r="C18" s="181"/>
      <c r="H18" s="182"/>
      <c r="I18" s="196"/>
      <c r="J18" s="5"/>
    </row>
    <row r="19" spans="3:10" x14ac:dyDescent="0.35">
      <c r="C19" s="181"/>
      <c r="H19" s="182"/>
      <c r="I19" s="196"/>
      <c r="J19" s="5"/>
    </row>
    <row r="20" spans="3:10" x14ac:dyDescent="0.35">
      <c r="C20" s="181"/>
      <c r="I20" s="196"/>
    </row>
    <row r="21" spans="3:10" x14ac:dyDescent="0.35">
      <c r="I21" s="196"/>
    </row>
    <row r="22" spans="3:10" x14ac:dyDescent="0.35">
      <c r="I22" s="196"/>
    </row>
    <row r="39" spans="6:6" x14ac:dyDescent="0.35">
      <c r="F39" s="11"/>
    </row>
    <row r="40" spans="6:6" x14ac:dyDescent="0.35">
      <c r="F40" s="11"/>
    </row>
    <row r="41" spans="6:6" x14ac:dyDescent="0.35">
      <c r="F41" s="11"/>
    </row>
    <row r="42" spans="6:6" x14ac:dyDescent="0.35">
      <c r="F42" s="183"/>
    </row>
  </sheetData>
  <conditionalFormatting sqref="A1">
    <cfRule type="cellIs" dxfId="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zoomScale="80" zoomScaleNormal="80" workbookViewId="0">
      <selection sqref="A1:XFD1"/>
    </sheetView>
  </sheetViews>
  <sheetFormatPr defaultRowHeight="14.5" x14ac:dyDescent="0.35"/>
  <cols>
    <col min="1" max="1" width="32.453125" bestFit="1" customWidth="1"/>
  </cols>
  <sheetData>
    <row r="1" spans="1:9" s="196" customFormat="1" ht="26" x14ac:dyDescent="0.6">
      <c r="A1" s="205" t="s">
        <v>348</v>
      </c>
    </row>
    <row r="2" spans="1:9" s="196" customFormat="1" ht="26" x14ac:dyDescent="0.6">
      <c r="A2" s="205"/>
    </row>
    <row r="3" spans="1:9" x14ac:dyDescent="0.35">
      <c r="B3" t="s">
        <v>303</v>
      </c>
      <c r="C3" t="s">
        <v>304</v>
      </c>
      <c r="D3" t="s">
        <v>305</v>
      </c>
      <c r="E3" t="s">
        <v>311</v>
      </c>
      <c r="F3" t="s">
        <v>318</v>
      </c>
    </row>
    <row r="4" spans="1:9" x14ac:dyDescent="0.35">
      <c r="A4" s="183" t="s">
        <v>312</v>
      </c>
      <c r="B4" s="185">
        <v>62.371854949174541</v>
      </c>
      <c r="C4" s="185">
        <v>69.453337916362827</v>
      </c>
      <c r="D4" s="185">
        <v>72.47849765503328</v>
      </c>
      <c r="E4" s="185">
        <v>76.38723429817307</v>
      </c>
      <c r="F4" s="11">
        <v>5.3711284100218318E-2</v>
      </c>
      <c r="H4" s="184"/>
    </row>
    <row r="5" spans="1:9" x14ac:dyDescent="0.35">
      <c r="A5" s="183" t="s">
        <v>313</v>
      </c>
      <c r="B5" s="185">
        <v>113.3347751904453</v>
      </c>
      <c r="C5" s="185">
        <v>120.1474425796868</v>
      </c>
      <c r="D5" s="185">
        <v>122.8703421859274</v>
      </c>
      <c r="E5" s="185">
        <v>122.66211109179829</v>
      </c>
      <c r="F5" s="11">
        <v>3.4647486724146838E-2</v>
      </c>
    </row>
    <row r="6" spans="1:9" x14ac:dyDescent="0.35">
      <c r="A6" s="183" t="s">
        <v>314</v>
      </c>
      <c r="B6" s="185">
        <v>23.964626438853244</v>
      </c>
      <c r="C6" s="185">
        <v>22.389256010647522</v>
      </c>
      <c r="D6" s="185">
        <v>22.350713664261455</v>
      </c>
      <c r="E6" s="185">
        <v>22.285635595903898</v>
      </c>
      <c r="F6" s="11">
        <v>1.5763079984698038E-2</v>
      </c>
      <c r="I6" s="183"/>
    </row>
    <row r="7" spans="1:9" x14ac:dyDescent="0.35">
      <c r="A7" s="183" t="s">
        <v>315</v>
      </c>
      <c r="B7" s="185">
        <v>222.97839617427249</v>
      </c>
      <c r="C7" s="185">
        <v>212.10618991819027</v>
      </c>
      <c r="D7" s="185">
        <v>211.70747773880385</v>
      </c>
      <c r="E7" s="185">
        <v>211.58564235290351</v>
      </c>
      <c r="F7" s="11">
        <v>-2.4949928442778165E-2</v>
      </c>
    </row>
    <row r="8" spans="1:9" x14ac:dyDescent="0.35">
      <c r="A8" s="183" t="s">
        <v>316</v>
      </c>
      <c r="B8" s="185">
        <v>265.83231201787908</v>
      </c>
      <c r="C8" s="185">
        <v>259.26996254715561</v>
      </c>
      <c r="D8" s="185">
        <v>251.95485079122361</v>
      </c>
      <c r="E8" s="185">
        <v>252.58168235777654</v>
      </c>
      <c r="F8" s="11">
        <v>-1.574753610145203E-2</v>
      </c>
    </row>
    <row r="9" spans="1:9" x14ac:dyDescent="0.35">
      <c r="A9" s="183" t="s">
        <v>319</v>
      </c>
      <c r="B9" s="185">
        <v>59.254559873116577</v>
      </c>
      <c r="C9" s="185">
        <v>58.441628669295987</v>
      </c>
      <c r="D9" s="185">
        <v>59.949611961613257</v>
      </c>
      <c r="E9" s="185">
        <v>61.517047815969981</v>
      </c>
      <c r="F9" s="11">
        <v>2.11261289152559E-2</v>
      </c>
    </row>
    <row r="10" spans="1:9" x14ac:dyDescent="0.35">
      <c r="A10" s="183" t="s">
        <v>317</v>
      </c>
      <c r="B10" s="185">
        <v>259.52851272438909</v>
      </c>
      <c r="C10" s="185">
        <v>252.45440961450262</v>
      </c>
      <c r="D10" s="185">
        <v>220.62695313545242</v>
      </c>
      <c r="E10" s="185">
        <v>220.39707839252932</v>
      </c>
      <c r="F10" s="11">
        <v>-3.8819616814837268E-2</v>
      </c>
    </row>
  </sheetData>
  <conditionalFormatting sqref="A1:A2">
    <cfRule type="cellIs" dxfId="3" priority="1" stopIfTrue="1" operator="lessThan">
      <formula>0</formula>
    </cfRule>
  </conditionalFormatting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80" zoomScaleNormal="80" workbookViewId="0">
      <selection sqref="A1:XFD1"/>
    </sheetView>
  </sheetViews>
  <sheetFormatPr defaultRowHeight="14.5" x14ac:dyDescent="0.35"/>
  <cols>
    <col min="1" max="1" width="45.08984375" bestFit="1" customWidth="1"/>
  </cols>
  <sheetData>
    <row r="1" spans="1:6" s="196" customFormat="1" ht="26" x14ac:dyDescent="0.6">
      <c r="A1" s="205" t="s">
        <v>348</v>
      </c>
    </row>
    <row r="2" spans="1:6" s="196" customFormat="1" ht="26" x14ac:dyDescent="0.6">
      <c r="A2" s="205"/>
    </row>
    <row r="4" spans="1:6" x14ac:dyDescent="0.35">
      <c r="B4" t="s">
        <v>310</v>
      </c>
      <c r="C4" s="212" t="s">
        <v>302</v>
      </c>
      <c r="D4" s="212"/>
      <c r="E4" s="212"/>
    </row>
    <row r="5" spans="1:6" x14ac:dyDescent="0.35">
      <c r="B5" t="s">
        <v>303</v>
      </c>
      <c r="C5" t="s">
        <v>304</v>
      </c>
      <c r="D5" t="s">
        <v>305</v>
      </c>
      <c r="E5" t="s">
        <v>311</v>
      </c>
      <c r="F5" t="s">
        <v>318</v>
      </c>
    </row>
    <row r="6" spans="1:6" x14ac:dyDescent="0.35">
      <c r="A6" s="196" t="s">
        <v>320</v>
      </c>
      <c r="B6" s="185">
        <v>666.23314829500396</v>
      </c>
      <c r="C6" s="185">
        <v>640.01444326515195</v>
      </c>
      <c r="D6" s="185">
        <v>637.91080759538545</v>
      </c>
      <c r="E6" s="185">
        <v>638.33466600659006</v>
      </c>
      <c r="F6" s="11">
        <v>-1.6557959760211297E-2</v>
      </c>
    </row>
    <row r="7" spans="1:6" x14ac:dyDescent="0.35">
      <c r="A7" s="196" t="s">
        <v>316</v>
      </c>
      <c r="B7" s="185">
        <v>290.06224016533292</v>
      </c>
      <c r="C7" s="185">
        <v>282.0845046707505</v>
      </c>
      <c r="D7" s="185">
        <v>274.65006727935332</v>
      </c>
      <c r="E7" s="185">
        <v>275.33292556909373</v>
      </c>
      <c r="F7" s="11">
        <v>-1.4159781959169134E-2</v>
      </c>
    </row>
    <row r="8" spans="1:6" x14ac:dyDescent="0.35">
      <c r="A8" s="196" t="s">
        <v>315</v>
      </c>
      <c r="B8" s="185">
        <v>248.41371686732509</v>
      </c>
      <c r="C8" s="185">
        <v>234.20917807216571</v>
      </c>
      <c r="D8" s="185">
        <v>233.87369877403944</v>
      </c>
      <c r="E8" s="185">
        <v>233.51851957590904</v>
      </c>
      <c r="F8" s="11">
        <v>-2.9758930144392341E-2</v>
      </c>
    </row>
    <row r="9" spans="1:6" x14ac:dyDescent="0.35">
      <c r="A9" s="196" t="s">
        <v>321</v>
      </c>
      <c r="B9" s="185">
        <v>50.422704443323006</v>
      </c>
      <c r="C9" s="185">
        <v>47.85246175380265</v>
      </c>
      <c r="D9" s="185">
        <v>45.802262494132215</v>
      </c>
      <c r="E9" s="185">
        <v>45.527564032082147</v>
      </c>
      <c r="F9" s="11">
        <v>-2.4269913706368999E-2</v>
      </c>
    </row>
    <row r="10" spans="1:6" x14ac:dyDescent="0.35">
      <c r="A10" s="196" t="s">
        <v>322</v>
      </c>
      <c r="B10" s="185">
        <v>107.92877225866917</v>
      </c>
      <c r="C10" s="185">
        <v>102.37597062123534</v>
      </c>
      <c r="D10" s="185">
        <v>104.20073737568913</v>
      </c>
      <c r="E10" s="185">
        <v>104.90967136373335</v>
      </c>
      <c r="F10" s="11">
        <v>-1.3938728310824228E-2</v>
      </c>
    </row>
  </sheetData>
  <mergeCells count="1">
    <mergeCell ref="C4:E4"/>
  </mergeCells>
  <conditionalFormatting sqref="A1:A2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60" zoomScaleNormal="60" workbookViewId="0">
      <selection sqref="A1:XFD1"/>
    </sheetView>
  </sheetViews>
  <sheetFormatPr defaultRowHeight="14.5" x14ac:dyDescent="0.35"/>
  <cols>
    <col min="1" max="1" width="33.1796875" bestFit="1" customWidth="1"/>
    <col min="2" max="5" width="16.54296875" bestFit="1" customWidth="1"/>
  </cols>
  <sheetData>
    <row r="1" spans="1:6" s="196" customFormat="1" ht="26" x14ac:dyDescent="0.6">
      <c r="A1" s="205" t="s">
        <v>349</v>
      </c>
    </row>
    <row r="2" spans="1:6" s="196" customFormat="1" ht="26" x14ac:dyDescent="0.6">
      <c r="A2" s="205"/>
    </row>
    <row r="3" spans="1:6" x14ac:dyDescent="0.35">
      <c r="B3" t="s">
        <v>310</v>
      </c>
      <c r="C3" s="212" t="s">
        <v>302</v>
      </c>
      <c r="D3" s="212"/>
      <c r="E3" s="212"/>
    </row>
    <row r="4" spans="1:6" x14ac:dyDescent="0.35">
      <c r="B4" t="s">
        <v>303</v>
      </c>
      <c r="C4" t="s">
        <v>304</v>
      </c>
      <c r="D4" t="s">
        <v>305</v>
      </c>
      <c r="E4" t="s">
        <v>311</v>
      </c>
      <c r="F4" t="s">
        <v>318</v>
      </c>
    </row>
    <row r="5" spans="1:6" x14ac:dyDescent="0.35">
      <c r="A5" s="196" t="s">
        <v>323</v>
      </c>
      <c r="B5" s="185">
        <v>39.450171821305844</v>
      </c>
      <c r="C5" s="185">
        <v>37.985823933424165</v>
      </c>
      <c r="D5" s="185">
        <v>37.291119124758886</v>
      </c>
      <c r="E5" s="185">
        <v>36.030673334217774</v>
      </c>
      <c r="F5" s="11">
        <v>-3.3828094213537795E-2</v>
      </c>
    </row>
    <row r="6" spans="1:6" x14ac:dyDescent="0.35">
      <c r="A6" s="196" t="s">
        <v>324</v>
      </c>
      <c r="B6" s="185">
        <v>28.25847691827073</v>
      </c>
      <c r="C6" s="185">
        <v>26.62291067050403</v>
      </c>
      <c r="D6" s="185">
        <v>26.399059031037549</v>
      </c>
      <c r="E6" s="185">
        <v>26.324802557622117</v>
      </c>
      <c r="F6" s="11">
        <v>-1.4299948863232841E-2</v>
      </c>
    </row>
    <row r="7" spans="1:6" x14ac:dyDescent="0.35">
      <c r="A7" s="196" t="s">
        <v>325</v>
      </c>
      <c r="B7" s="185">
        <v>23.976161295748927</v>
      </c>
      <c r="C7" s="185">
        <v>22.399316542351649</v>
      </c>
      <c r="D7" s="185">
        <v>22.891075961597874</v>
      </c>
      <c r="E7" s="185">
        <v>22.824804199030606</v>
      </c>
      <c r="F7" s="11">
        <v>2.1842573799157421E-2</v>
      </c>
    </row>
    <row r="8" spans="1:6" x14ac:dyDescent="0.35">
      <c r="A8" s="196" t="s">
        <v>326</v>
      </c>
      <c r="B8" s="185">
        <v>105.88133515968568</v>
      </c>
      <c r="C8" s="185">
        <v>114.30227365958679</v>
      </c>
      <c r="D8" s="185">
        <v>126.90557196296233</v>
      </c>
      <c r="E8" s="185">
        <v>133.85508410864574</v>
      </c>
      <c r="F8" s="11">
        <v>9.5099213316844095E-2</v>
      </c>
    </row>
    <row r="9" spans="1:6" x14ac:dyDescent="0.35">
      <c r="A9" s="196" t="s">
        <v>327</v>
      </c>
      <c r="B9" s="185">
        <v>16.714007641842695</v>
      </c>
      <c r="C9" s="185">
        <v>15.990757846820314</v>
      </c>
      <c r="D9" s="185">
        <v>15.922325945786756</v>
      </c>
      <c r="E9" s="185">
        <v>15.681029187680467</v>
      </c>
      <c r="F9" s="11">
        <v>-2.1853488379810569E-2</v>
      </c>
    </row>
  </sheetData>
  <mergeCells count="1">
    <mergeCell ref="C3:E3"/>
  </mergeCells>
  <conditionalFormatting sqref="A1:A2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50" zoomScaleNormal="50" workbookViewId="0">
      <selection activeCell="N7" sqref="N7"/>
    </sheetView>
  </sheetViews>
  <sheetFormatPr defaultRowHeight="14.5" x14ac:dyDescent="0.35"/>
  <sheetData>
    <row r="1" spans="1:15" s="196" customFormat="1" ht="26" x14ac:dyDescent="0.6">
      <c r="A1" s="205" t="s">
        <v>349</v>
      </c>
    </row>
    <row r="2" spans="1:15" s="196" customFormat="1" ht="26" x14ac:dyDescent="0.6">
      <c r="A2" s="205"/>
    </row>
    <row r="3" spans="1:15" x14ac:dyDescent="0.35">
      <c r="A3" s="196"/>
      <c r="B3" s="196" t="s">
        <v>328</v>
      </c>
      <c r="C3" s="196" t="s">
        <v>329</v>
      </c>
      <c r="D3" s="196" t="s">
        <v>330</v>
      </c>
      <c r="E3" s="196"/>
      <c r="F3" s="196"/>
      <c r="G3" s="196"/>
      <c r="H3" s="196"/>
    </row>
    <row r="4" spans="1:15" x14ac:dyDescent="0.35">
      <c r="A4" s="196" t="s">
        <v>331</v>
      </c>
      <c r="B4" s="204">
        <v>8.4688631631504396</v>
      </c>
      <c r="C4" s="204">
        <v>27.330877076411959</v>
      </c>
      <c r="D4" s="204">
        <v>14.436312058033488</v>
      </c>
      <c r="E4" s="196"/>
      <c r="F4" s="196"/>
      <c r="G4" s="196"/>
      <c r="H4" s="196"/>
    </row>
    <row r="5" spans="1:15" x14ac:dyDescent="0.35">
      <c r="A5" s="196" t="s">
        <v>332</v>
      </c>
      <c r="B5" s="204">
        <v>7.8631416478673524</v>
      </c>
      <c r="C5" s="204">
        <v>25.152126473740623</v>
      </c>
      <c r="D5" s="204">
        <v>11.468794410076603</v>
      </c>
      <c r="E5" s="196"/>
      <c r="F5" s="196"/>
      <c r="G5" s="196"/>
      <c r="H5" s="196"/>
    </row>
    <row r="6" spans="1:15" x14ac:dyDescent="0.35">
      <c r="A6" s="196" t="s">
        <v>333</v>
      </c>
      <c r="B6" s="204">
        <v>9.1299585936401364</v>
      </c>
      <c r="C6" s="204">
        <v>25.806066666666666</v>
      </c>
      <c r="D6" s="204">
        <v>17.851225548526255</v>
      </c>
      <c r="E6" s="196"/>
      <c r="F6" s="196"/>
      <c r="G6" s="196"/>
      <c r="H6" s="196"/>
      <c r="O6" s="11"/>
    </row>
    <row r="7" spans="1:15" x14ac:dyDescent="0.35">
      <c r="A7" s="196" t="s">
        <v>334</v>
      </c>
      <c r="B7" s="204">
        <v>9.0143282861940541</v>
      </c>
      <c r="C7" s="204">
        <v>29.520647216526868</v>
      </c>
      <c r="D7" s="204">
        <v>25.626409722494074</v>
      </c>
      <c r="E7" s="196"/>
      <c r="F7" s="196"/>
      <c r="G7" s="196"/>
      <c r="H7" s="196"/>
      <c r="O7" s="11"/>
    </row>
    <row r="8" spans="1:15" x14ac:dyDescent="0.35">
      <c r="A8" s="196" t="s">
        <v>335</v>
      </c>
      <c r="B8" s="204">
        <v>12.470959699271859</v>
      </c>
      <c r="C8" s="204">
        <v>29.439656782217138</v>
      </c>
      <c r="D8" s="204">
        <v>33.323519210272998</v>
      </c>
      <c r="E8" s="196"/>
      <c r="F8" s="196"/>
      <c r="G8" s="196"/>
      <c r="H8" s="196"/>
      <c r="O8" s="11"/>
    </row>
    <row r="9" spans="1:15" x14ac:dyDescent="0.35">
      <c r="A9" s="196" t="s">
        <v>336</v>
      </c>
      <c r="B9" s="204">
        <v>12.98093531850836</v>
      </c>
      <c r="C9" s="204">
        <v>30.829725587514194</v>
      </c>
      <c r="D9" s="204">
        <v>42.445325164105782</v>
      </c>
      <c r="E9" s="196"/>
      <c r="F9" s="196"/>
      <c r="G9" s="196"/>
      <c r="H9" s="196"/>
      <c r="O9" s="11"/>
    </row>
    <row r="10" spans="1:15" x14ac:dyDescent="0.35">
      <c r="A10" s="196" t="s">
        <v>337</v>
      </c>
      <c r="B10" s="204">
        <v>11.515979923068185</v>
      </c>
      <c r="C10" s="204">
        <v>31.669942037993209</v>
      </c>
      <c r="D10" s="204">
        <v>50.875889890550788</v>
      </c>
      <c r="E10" s="196"/>
      <c r="F10" s="196"/>
      <c r="G10" s="196"/>
      <c r="H10" s="196"/>
      <c r="O10" s="11"/>
    </row>
    <row r="11" spans="1:15" x14ac:dyDescent="0.35">
      <c r="A11" s="196"/>
      <c r="B11" s="196"/>
      <c r="C11" s="196"/>
      <c r="D11" s="196"/>
      <c r="E11" s="196"/>
      <c r="F11" s="196"/>
      <c r="G11" s="196"/>
      <c r="H11" s="196"/>
      <c r="O11" s="11"/>
    </row>
    <row r="12" spans="1:15" x14ac:dyDescent="0.35">
      <c r="A12" s="196"/>
      <c r="B12" s="196"/>
      <c r="C12" s="196"/>
      <c r="D12" s="196"/>
      <c r="E12" s="196"/>
      <c r="F12" s="196"/>
      <c r="G12" s="196"/>
      <c r="H12" s="196"/>
    </row>
    <row r="13" spans="1:15" x14ac:dyDescent="0.35">
      <c r="A13" s="196"/>
      <c r="B13" s="196"/>
      <c r="C13" s="196"/>
      <c r="D13" s="196"/>
      <c r="E13" s="196"/>
      <c r="F13" s="196"/>
      <c r="G13" s="196"/>
      <c r="H13" s="196"/>
    </row>
    <row r="14" spans="1:15" x14ac:dyDescent="0.35">
      <c r="A14" s="196"/>
      <c r="B14" s="196"/>
      <c r="C14" s="196"/>
      <c r="D14" s="196"/>
      <c r="E14" s="196"/>
      <c r="F14" s="196"/>
      <c r="G14" s="196"/>
      <c r="H14" s="196"/>
    </row>
    <row r="15" spans="1:15" x14ac:dyDescent="0.35">
      <c r="A15" s="196"/>
      <c r="B15" s="196"/>
      <c r="C15" s="196"/>
      <c r="D15" s="196"/>
      <c r="E15" s="196"/>
      <c r="F15" s="196"/>
      <c r="G15" s="196"/>
      <c r="H15" s="196"/>
    </row>
  </sheetData>
  <conditionalFormatting sqref="A1:A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02"/>
  <sheetViews>
    <sheetView zoomScale="60" zoomScaleNormal="60" workbookViewId="0">
      <pane xSplit="1" ySplit="3" topLeftCell="B4" activePane="bottomRight" state="frozen"/>
      <selection activeCell="B122" sqref="B122"/>
      <selection pane="topRight" activeCell="B122" sqref="B122"/>
      <selection pane="bottomLeft" activeCell="B122" sqref="B122"/>
      <selection pane="bottomRight" activeCell="D31" sqref="D31"/>
    </sheetView>
  </sheetViews>
  <sheetFormatPr defaultRowHeight="14.5" x14ac:dyDescent="0.35"/>
  <cols>
    <col min="1" max="1" width="22.6328125" style="2" customWidth="1"/>
    <col min="2" max="2" width="16.453125" style="2" customWidth="1"/>
    <col min="3" max="3" width="10" style="15" customWidth="1"/>
    <col min="4" max="4" width="10" style="2" customWidth="1"/>
    <col min="5" max="5" width="12.81640625" style="15" customWidth="1"/>
    <col min="6" max="6" width="10" style="2" customWidth="1"/>
    <col min="7" max="8" width="10.81640625" style="14" customWidth="1"/>
  </cols>
  <sheetData>
    <row r="1" spans="1:6" ht="26" x14ac:dyDescent="0.6">
      <c r="A1" s="1" t="s">
        <v>5</v>
      </c>
      <c r="B1" s="1"/>
      <c r="C1" s="13"/>
      <c r="D1" s="12"/>
      <c r="E1" s="13"/>
      <c r="F1" s="12"/>
    </row>
    <row r="2" spans="1:6" x14ac:dyDescent="0.35">
      <c r="A2" s="2" t="s">
        <v>1</v>
      </c>
    </row>
    <row r="3" spans="1:6" x14ac:dyDescent="0.35">
      <c r="A3" s="16"/>
      <c r="B3" s="16"/>
      <c r="C3" s="15" t="s">
        <v>78</v>
      </c>
    </row>
    <row r="4" spans="1:6" x14ac:dyDescent="0.35">
      <c r="A4" s="17" t="s">
        <v>7</v>
      </c>
      <c r="B4" s="17" t="s">
        <v>8</v>
      </c>
      <c r="C4" s="18">
        <v>-0.24681226182372762</v>
      </c>
    </row>
    <row r="5" spans="1:6" x14ac:dyDescent="0.35">
      <c r="A5" s="17"/>
      <c r="B5" s="20" t="s">
        <v>9</v>
      </c>
      <c r="C5" s="18">
        <v>0.16386045328010426</v>
      </c>
    </row>
    <row r="6" spans="1:6" x14ac:dyDescent="0.35">
      <c r="A6" s="17"/>
      <c r="B6" s="17" t="s">
        <v>10</v>
      </c>
      <c r="C6" s="18">
        <v>-2.4356663824718572E-2</v>
      </c>
    </row>
    <row r="7" spans="1:6" x14ac:dyDescent="0.35">
      <c r="A7" s="17"/>
      <c r="B7" s="17" t="s">
        <v>11</v>
      </c>
      <c r="C7" s="18">
        <v>-0.11119774602330314</v>
      </c>
    </row>
    <row r="8" spans="1:6" x14ac:dyDescent="0.35">
      <c r="A8" s="17"/>
      <c r="B8" s="17" t="s">
        <v>52</v>
      </c>
      <c r="C8" s="18">
        <v>0.19230917299100625</v>
      </c>
    </row>
    <row r="9" spans="1:6" x14ac:dyDescent="0.35">
      <c r="A9" s="2" t="s">
        <v>12</v>
      </c>
      <c r="B9" s="17" t="s">
        <v>8</v>
      </c>
      <c r="C9" s="5">
        <v>-1.1499279655400207E-2</v>
      </c>
    </row>
    <row r="10" spans="1:6" x14ac:dyDescent="0.35">
      <c r="A10" s="17"/>
      <c r="B10" s="20" t="s">
        <v>9</v>
      </c>
      <c r="C10" s="5">
        <v>-3.1939233941865264E-2</v>
      </c>
    </row>
    <row r="11" spans="1:6" x14ac:dyDescent="0.35">
      <c r="A11" s="17"/>
      <c r="B11" s="17" t="s">
        <v>10</v>
      </c>
      <c r="C11" s="5">
        <v>-2.1415458763277551E-2</v>
      </c>
    </row>
    <row r="12" spans="1:6" x14ac:dyDescent="0.35">
      <c r="A12" s="17"/>
      <c r="B12" s="17" t="s">
        <v>11</v>
      </c>
      <c r="C12" s="5">
        <v>-3.4548226344391253E-2</v>
      </c>
    </row>
    <row r="13" spans="1:6" x14ac:dyDescent="0.35">
      <c r="A13" s="17"/>
      <c r="B13" s="17" t="s">
        <v>52</v>
      </c>
      <c r="C13" s="5">
        <v>2.0858900502921163E-2</v>
      </c>
    </row>
    <row r="14" spans="1:6" ht="23" x14ac:dyDescent="0.35">
      <c r="A14" s="17" t="s">
        <v>13</v>
      </c>
      <c r="B14" s="17" t="s">
        <v>8</v>
      </c>
      <c r="C14" s="18">
        <v>-4.3303647181458294E-2</v>
      </c>
    </row>
    <row r="15" spans="1:6" x14ac:dyDescent="0.35">
      <c r="A15" s="17"/>
      <c r="B15" s="20" t="s">
        <v>9</v>
      </c>
      <c r="C15" s="18">
        <v>2.4247291649002412E-2</v>
      </c>
    </row>
    <row r="16" spans="1:6" x14ac:dyDescent="0.35">
      <c r="A16" s="17"/>
      <c r="B16" s="17" t="s">
        <v>10</v>
      </c>
      <c r="C16" s="18">
        <v>5.0443485252576581E-2</v>
      </c>
    </row>
    <row r="17" spans="1:14" x14ac:dyDescent="0.35">
      <c r="A17" s="17"/>
      <c r="B17" s="17" t="s">
        <v>11</v>
      </c>
      <c r="C17" s="18">
        <v>-5.7398993133889749E-2</v>
      </c>
    </row>
    <row r="18" spans="1:14" x14ac:dyDescent="0.35">
      <c r="A18" s="17"/>
      <c r="B18" s="17" t="s">
        <v>52</v>
      </c>
      <c r="C18" s="18">
        <v>1.4575837632577082E-2</v>
      </c>
    </row>
    <row r="19" spans="1:14" x14ac:dyDescent="0.35">
      <c r="A19" s="2" t="s">
        <v>14</v>
      </c>
      <c r="B19" s="17" t="s">
        <v>8</v>
      </c>
      <c r="C19" s="18">
        <v>2.9790694048696942E-3</v>
      </c>
    </row>
    <row r="20" spans="1:14" x14ac:dyDescent="0.35">
      <c r="A20" s="17"/>
      <c r="B20" s="20" t="s">
        <v>9</v>
      </c>
      <c r="C20" s="18">
        <v>-3.0995753707259821E-2</v>
      </c>
    </row>
    <row r="21" spans="1:14" x14ac:dyDescent="0.35">
      <c r="A21" s="17"/>
      <c r="B21" s="17" t="s">
        <v>10</v>
      </c>
      <c r="C21" s="18">
        <v>2.0222634608991763E-2</v>
      </c>
    </row>
    <row r="22" spans="1:14" x14ac:dyDescent="0.35">
      <c r="A22" s="17"/>
      <c r="B22" s="17" t="s">
        <v>11</v>
      </c>
      <c r="C22" s="18">
        <v>-1.1872267447223694E-2</v>
      </c>
    </row>
    <row r="23" spans="1:14" x14ac:dyDescent="0.35">
      <c r="A23" s="17"/>
      <c r="B23" s="17" t="s">
        <v>52</v>
      </c>
      <c r="C23" s="18">
        <v>-2.050575625680684E-2</v>
      </c>
    </row>
    <row r="24" spans="1:14" ht="23" x14ac:dyDescent="0.35">
      <c r="A24" s="17" t="s">
        <v>15</v>
      </c>
      <c r="B24" s="17" t="s">
        <v>8</v>
      </c>
      <c r="C24" s="18">
        <v>-1.0850818617519575E-2</v>
      </c>
    </row>
    <row r="25" spans="1:14" x14ac:dyDescent="0.35">
      <c r="A25" s="17"/>
      <c r="B25" s="20" t="s">
        <v>9</v>
      </c>
      <c r="C25" s="18">
        <v>-2.5933799516294154E-2</v>
      </c>
    </row>
    <row r="26" spans="1:14" x14ac:dyDescent="0.35">
      <c r="A26" s="17"/>
      <c r="B26" s="17" t="s">
        <v>10</v>
      </c>
      <c r="C26" s="18">
        <v>-7.5991590798275555E-3</v>
      </c>
    </row>
    <row r="27" spans="1:14" x14ac:dyDescent="0.35">
      <c r="A27" s="17"/>
      <c r="B27" s="17" t="s">
        <v>11</v>
      </c>
      <c r="C27" s="18">
        <v>-2.001581667218888E-2</v>
      </c>
    </row>
    <row r="28" spans="1:14" x14ac:dyDescent="0.35">
      <c r="A28" s="17"/>
      <c r="B28" s="17" t="s">
        <v>52</v>
      </c>
      <c r="C28" s="18">
        <v>3.1473624099472408E-2</v>
      </c>
    </row>
    <row r="29" spans="1:14" x14ac:dyDescent="0.35">
      <c r="A29" s="17" t="s">
        <v>79</v>
      </c>
      <c r="B29" s="17" t="s">
        <v>8</v>
      </c>
      <c r="C29" s="18">
        <v>-4.5313482556095241E-3</v>
      </c>
      <c r="D29" s="18"/>
      <c r="E29" s="18"/>
      <c r="F29" s="18"/>
      <c r="G29" s="22"/>
      <c r="H29" s="3"/>
      <c r="I29" s="3"/>
      <c r="J29" s="3"/>
      <c r="K29" s="3"/>
      <c r="L29" s="3"/>
      <c r="M29" s="3"/>
      <c r="N29" s="3"/>
    </row>
    <row r="30" spans="1:14" x14ac:dyDescent="0.35">
      <c r="A30" s="25"/>
      <c r="B30" s="20" t="s">
        <v>9</v>
      </c>
      <c r="C30" s="27">
        <v>1.2755530023418116E-2</v>
      </c>
      <c r="D30" s="18"/>
      <c r="E30" s="18"/>
      <c r="F30" s="18"/>
      <c r="G30" s="22"/>
      <c r="I30" s="24"/>
      <c r="J30" s="24"/>
      <c r="K30" s="24"/>
      <c r="L30" s="24"/>
      <c r="M30" s="24"/>
      <c r="N30" s="24"/>
    </row>
    <row r="31" spans="1:14" x14ac:dyDescent="0.35">
      <c r="A31" s="17"/>
      <c r="B31" s="17" t="s">
        <v>10</v>
      </c>
      <c r="C31" s="27">
        <v>1.7451276838541752E-2</v>
      </c>
      <c r="D31" s="18"/>
      <c r="E31" s="18"/>
      <c r="F31" s="18"/>
      <c r="G31" s="22"/>
      <c r="I31" s="24"/>
      <c r="J31" s="24"/>
      <c r="K31" s="24"/>
      <c r="L31" s="24"/>
      <c r="M31" s="24"/>
      <c r="N31" s="24"/>
    </row>
    <row r="32" spans="1:14" x14ac:dyDescent="0.35">
      <c r="A32" s="17"/>
      <c r="B32" s="17" t="s">
        <v>11</v>
      </c>
      <c r="C32" s="5">
        <v>7.7975262395983957E-3</v>
      </c>
      <c r="D32" s="18"/>
      <c r="E32" s="18"/>
      <c r="F32" s="18"/>
      <c r="G32" s="22"/>
      <c r="I32" s="24"/>
      <c r="J32" s="24"/>
      <c r="K32" s="24"/>
      <c r="L32" s="24"/>
      <c r="M32" s="24"/>
      <c r="N32" s="24"/>
    </row>
    <row r="33" spans="1:101" x14ac:dyDescent="0.35">
      <c r="A33" s="17"/>
      <c r="B33" s="17" t="s">
        <v>52</v>
      </c>
      <c r="C33" s="5">
        <v>1.0796288591434777E-2</v>
      </c>
      <c r="D33" s="18"/>
      <c r="E33" s="18"/>
      <c r="F33" s="18"/>
      <c r="G33" s="22"/>
      <c r="I33" s="24"/>
      <c r="J33" s="24"/>
      <c r="K33" s="24"/>
      <c r="L33" s="24"/>
      <c r="M33" s="24"/>
      <c r="N33" s="24"/>
    </row>
    <row r="34" spans="1:101" x14ac:dyDescent="0.35">
      <c r="A34" s="17" t="s">
        <v>80</v>
      </c>
      <c r="B34" s="17" t="s">
        <v>8</v>
      </c>
      <c r="C34" s="18">
        <v>-1.0053853334702545E-2</v>
      </c>
      <c r="D34" s="18"/>
      <c r="E34" s="18"/>
      <c r="F34" s="18"/>
      <c r="G34" s="22"/>
      <c r="I34" s="24"/>
      <c r="J34" s="24"/>
      <c r="K34" s="24"/>
      <c r="L34" s="24"/>
      <c r="M34" s="24"/>
      <c r="N34" s="24"/>
    </row>
    <row r="35" spans="1:101" s="2" customFormat="1" ht="16" customHeight="1" x14ac:dyDescent="0.35">
      <c r="B35" s="20" t="s">
        <v>9</v>
      </c>
      <c r="C35" s="27">
        <v>9.4484844562139347E-3</v>
      </c>
      <c r="D35" s="19"/>
      <c r="E35" s="19"/>
      <c r="F35" s="19"/>
      <c r="G35" s="22"/>
      <c r="I35" s="24"/>
      <c r="J35" s="24"/>
      <c r="K35" s="24"/>
      <c r="L35" s="24"/>
      <c r="M35" s="24"/>
      <c r="N35" s="24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</row>
    <row r="36" spans="1:101" s="2" customFormat="1" ht="16" customHeight="1" x14ac:dyDescent="0.35">
      <c r="B36" s="17" t="s">
        <v>10</v>
      </c>
      <c r="C36" s="27">
        <v>1.9031095121845532E-2</v>
      </c>
      <c r="D36" s="19"/>
      <c r="E36" s="19"/>
      <c r="F36" s="19"/>
      <c r="G36" s="22"/>
      <c r="I36" s="24"/>
      <c r="J36" s="24"/>
      <c r="K36" s="24"/>
      <c r="L36" s="24"/>
      <c r="M36" s="24"/>
      <c r="N36" s="24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</row>
    <row r="37" spans="1:101" s="2" customFormat="1" ht="16" customHeight="1" x14ac:dyDescent="0.35">
      <c r="B37" s="17" t="s">
        <v>11</v>
      </c>
      <c r="C37" s="5">
        <v>-4.3937888523597479E-3</v>
      </c>
      <c r="D37" s="19"/>
      <c r="E37" s="19"/>
      <c r="F37" s="19"/>
      <c r="G37" s="19"/>
      <c r="H37" s="19"/>
      <c r="I37" s="27"/>
      <c r="J37" s="27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</row>
    <row r="38" spans="1:101" s="2" customFormat="1" ht="16" customHeight="1" x14ac:dyDescent="0.35">
      <c r="B38" s="17" t="s">
        <v>52</v>
      </c>
      <c r="C38" s="5">
        <v>1.1530204643389608E-2</v>
      </c>
      <c r="D38" s="19"/>
      <c r="E38" s="19"/>
      <c r="F38" s="19"/>
      <c r="G38" s="19"/>
      <c r="H38"/>
      <c r="I38"/>
      <c r="J38"/>
      <c r="K38"/>
      <c r="L38"/>
      <c r="M38"/>
      <c r="N38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</row>
    <row r="39" spans="1:101" s="2" customFormat="1" ht="16" customHeight="1" x14ac:dyDescent="0.35">
      <c r="C39" s="43"/>
      <c r="D39" s="19"/>
      <c r="E39" s="19"/>
      <c r="F39" s="19"/>
      <c r="G39" s="19"/>
      <c r="H39" s="19"/>
      <c r="I39" s="27"/>
      <c r="J39" s="27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</row>
    <row r="40" spans="1:101" s="2" customFormat="1" ht="16" customHeight="1" x14ac:dyDescent="0.35">
      <c r="C40" s="43"/>
      <c r="D40" s="19"/>
      <c r="E40" s="19"/>
      <c r="F40" s="19"/>
      <c r="G40" s="22"/>
      <c r="H40" s="3"/>
      <c r="I40" s="3"/>
      <c r="J40" s="3"/>
      <c r="K40" s="3"/>
      <c r="L40" s="3"/>
      <c r="M40" s="3"/>
      <c r="N40" s="3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</row>
    <row r="41" spans="1:101" s="2" customFormat="1" ht="16" customHeight="1" x14ac:dyDescent="0.35">
      <c r="B41" s="14"/>
      <c r="C41" s="43"/>
      <c r="D41" s="19"/>
      <c r="E41" s="19"/>
      <c r="F41" s="19"/>
      <c r="G41" s="22"/>
      <c r="H41" s="3"/>
      <c r="I41" s="3"/>
      <c r="J41" s="3"/>
      <c r="K41" s="3"/>
      <c r="L41" s="3"/>
      <c r="M41" s="3"/>
      <c r="N41" s="3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</row>
    <row r="42" spans="1:101" s="14" customFormat="1" ht="16" customHeight="1" x14ac:dyDescent="0.35">
      <c r="B42" s="2"/>
      <c r="C42" s="59"/>
      <c r="D42" s="28"/>
      <c r="E42" s="28"/>
      <c r="F42" s="28"/>
      <c r="G42" s="22"/>
      <c r="H42" s="3"/>
      <c r="I42" s="3"/>
      <c r="J42" s="3"/>
      <c r="K42" s="3"/>
      <c r="L42" s="3"/>
      <c r="M42" s="3"/>
      <c r="N42" s="3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</row>
    <row r="43" spans="1:101" s="2" customFormat="1" ht="16" customHeight="1" x14ac:dyDescent="0.35">
      <c r="C43" s="15"/>
      <c r="D43" s="23"/>
      <c r="E43" s="23"/>
      <c r="F43" s="23"/>
      <c r="G43" s="22"/>
      <c r="H43" s="3"/>
      <c r="I43" s="3"/>
      <c r="J43" s="3"/>
      <c r="K43" s="3"/>
      <c r="L43" s="3"/>
      <c r="M43" s="3"/>
      <c r="N43" s="3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</row>
    <row r="44" spans="1:101" s="2" customFormat="1" ht="16" customHeight="1" x14ac:dyDescent="0.35">
      <c r="B44" s="25"/>
      <c r="C44" s="43"/>
      <c r="D44" s="19"/>
      <c r="E44" s="19"/>
      <c r="F44" s="19"/>
      <c r="G44" s="22"/>
      <c r="H44" s="3"/>
      <c r="I44" s="3"/>
      <c r="J44" s="3"/>
      <c r="K44" s="3"/>
      <c r="L44" s="3"/>
      <c r="M44" s="3"/>
      <c r="N44" s="3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</row>
    <row r="45" spans="1:101" s="25" customFormat="1" ht="22" customHeight="1" x14ac:dyDescent="0.35">
      <c r="B45" s="2"/>
      <c r="C45" s="60"/>
      <c r="D45" s="29"/>
      <c r="E45" s="29"/>
      <c r="F45" s="29"/>
      <c r="G45" s="22"/>
      <c r="H45" s="3"/>
      <c r="I45" s="3"/>
      <c r="J45" s="3"/>
      <c r="K45" s="3"/>
      <c r="L45" s="3"/>
      <c r="M45" s="3"/>
      <c r="N45" s="3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</row>
    <row r="46" spans="1:101" s="2" customFormat="1" ht="16" customHeight="1" x14ac:dyDescent="0.35">
      <c r="B46" s="25"/>
      <c r="C46" s="43"/>
      <c r="D46" s="19"/>
      <c r="E46" s="19"/>
      <c r="F46" s="19"/>
      <c r="G46" s="22"/>
      <c r="H46" s="3"/>
      <c r="I46" s="3"/>
      <c r="J46" s="3"/>
      <c r="K46" s="3"/>
      <c r="L46" s="3"/>
      <c r="M46" s="3"/>
      <c r="N46" s="3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</row>
    <row r="47" spans="1:101" s="25" customFormat="1" ht="22" customHeight="1" x14ac:dyDescent="0.35">
      <c r="B47" s="2"/>
      <c r="C47" s="60"/>
      <c r="D47" s="29"/>
      <c r="E47" s="29"/>
      <c r="F47" s="29"/>
      <c r="G47" s="22"/>
      <c r="H47" s="3"/>
      <c r="I47" s="3"/>
      <c r="J47" s="3"/>
      <c r="K47" s="3"/>
      <c r="L47" s="3"/>
      <c r="M47" s="3"/>
      <c r="N47" s="3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</row>
    <row r="48" spans="1:101" x14ac:dyDescent="0.35">
      <c r="B48" s="32"/>
      <c r="G48" s="22"/>
      <c r="H48" s="3"/>
      <c r="I48" s="3"/>
      <c r="J48" s="3"/>
      <c r="K48" s="3"/>
      <c r="L48" s="3"/>
      <c r="M48" s="3"/>
      <c r="N48" s="3"/>
    </row>
    <row r="49" spans="1:14" x14ac:dyDescent="0.35">
      <c r="A49" s="32"/>
      <c r="B49"/>
      <c r="C49" s="33"/>
      <c r="D49" s="32"/>
      <c r="E49" s="33"/>
      <c r="F49" s="32"/>
      <c r="G49" s="22"/>
      <c r="H49" s="3"/>
      <c r="I49" s="3"/>
      <c r="J49" s="3"/>
      <c r="K49" s="3"/>
      <c r="L49" s="3"/>
      <c r="M49" s="3"/>
      <c r="N49" s="3"/>
    </row>
    <row r="50" spans="1:14" x14ac:dyDescent="0.35">
      <c r="A50"/>
      <c r="B50"/>
      <c r="C50" s="11"/>
      <c r="D50"/>
      <c r="E50" s="11"/>
      <c r="F50"/>
      <c r="G50" s="22"/>
      <c r="H50" s="3"/>
      <c r="I50" s="3"/>
      <c r="J50" s="3"/>
      <c r="K50" s="3"/>
      <c r="L50" s="3"/>
      <c r="M50" s="3"/>
      <c r="N50" s="3"/>
    </row>
    <row r="51" spans="1:14" x14ac:dyDescent="0.35">
      <c r="A51"/>
      <c r="B51" s="12"/>
      <c r="C51" s="11"/>
      <c r="D51"/>
      <c r="E51" s="11"/>
      <c r="F51"/>
      <c r="G51"/>
      <c r="H51"/>
    </row>
    <row r="52" spans="1:14" x14ac:dyDescent="0.35">
      <c r="A52" s="12"/>
      <c r="C52" s="13"/>
      <c r="D52" s="12"/>
      <c r="E52" s="13"/>
      <c r="F52" s="19"/>
      <c r="H52" s="21"/>
      <c r="I52" s="21"/>
      <c r="J52" s="21"/>
      <c r="K52" s="21"/>
      <c r="L52" s="21"/>
      <c r="M52" s="21"/>
      <c r="N52" s="21"/>
    </row>
    <row r="53" spans="1:14" x14ac:dyDescent="0.35">
      <c r="G53" s="22"/>
      <c r="I53" s="24"/>
      <c r="J53" s="24"/>
      <c r="K53" s="24"/>
      <c r="L53" s="24"/>
      <c r="M53" s="24"/>
      <c r="N53" s="24"/>
    </row>
    <row r="54" spans="1:14" x14ac:dyDescent="0.35">
      <c r="B54" s="34"/>
      <c r="G54" s="22"/>
      <c r="I54" s="24"/>
      <c r="J54" s="24"/>
      <c r="K54" s="24"/>
      <c r="L54" s="24"/>
      <c r="M54" s="24"/>
      <c r="N54" s="24"/>
    </row>
    <row r="55" spans="1:14" x14ac:dyDescent="0.35">
      <c r="A55" s="34"/>
      <c r="C55" s="35"/>
      <c r="D55" s="34"/>
      <c r="E55" s="35"/>
      <c r="F55" s="34"/>
      <c r="G55" s="22"/>
      <c r="I55" s="24"/>
      <c r="J55" s="24"/>
      <c r="K55" s="24"/>
      <c r="L55" s="24"/>
      <c r="M55" s="24"/>
      <c r="N55" s="24"/>
    </row>
    <row r="56" spans="1:14" x14ac:dyDescent="0.35">
      <c r="G56" s="22"/>
      <c r="I56" s="24"/>
      <c r="J56" s="24"/>
      <c r="K56" s="24"/>
      <c r="L56" s="24"/>
      <c r="M56" s="24"/>
      <c r="N56" s="24"/>
    </row>
    <row r="57" spans="1:14" x14ac:dyDescent="0.35">
      <c r="G57" s="22"/>
      <c r="I57" s="24"/>
      <c r="J57" s="24"/>
      <c r="K57" s="24"/>
      <c r="L57" s="24"/>
      <c r="M57" s="24"/>
      <c r="N57" s="24"/>
    </row>
    <row r="58" spans="1:14" x14ac:dyDescent="0.35">
      <c r="G58" s="22"/>
      <c r="I58" s="24"/>
      <c r="J58" s="24"/>
      <c r="K58" s="24"/>
      <c r="L58" s="24"/>
      <c r="M58" s="24"/>
      <c r="N58" s="24"/>
    </row>
    <row r="59" spans="1:14" x14ac:dyDescent="0.35">
      <c r="G59" s="22"/>
      <c r="I59" s="24"/>
      <c r="J59" s="24"/>
      <c r="K59" s="24"/>
      <c r="L59" s="24"/>
      <c r="M59" s="24"/>
      <c r="N59" s="24"/>
    </row>
    <row r="60" spans="1:14" x14ac:dyDescent="0.35">
      <c r="G60" s="22"/>
      <c r="I60" s="24"/>
      <c r="J60" s="24"/>
      <c r="K60" s="24"/>
      <c r="L60" s="24"/>
      <c r="M60" s="24"/>
      <c r="N60" s="24"/>
    </row>
    <row r="61" spans="1:14" x14ac:dyDescent="0.35">
      <c r="G61" s="22"/>
      <c r="I61" s="24"/>
      <c r="J61" s="24"/>
      <c r="K61" s="24"/>
      <c r="L61" s="24"/>
      <c r="M61" s="24"/>
      <c r="N61" s="24"/>
    </row>
    <row r="62" spans="1:14" x14ac:dyDescent="0.35">
      <c r="G62" s="22"/>
      <c r="H62" s="2"/>
      <c r="I62" s="24"/>
      <c r="J62" s="24"/>
      <c r="K62" s="24"/>
      <c r="L62" s="24"/>
      <c r="M62" s="24"/>
      <c r="N62" s="24"/>
    </row>
    <row r="63" spans="1:14" x14ac:dyDescent="0.35">
      <c r="G63" s="22"/>
      <c r="H63" s="2"/>
      <c r="I63" s="24"/>
      <c r="J63" s="24"/>
      <c r="K63" s="24"/>
      <c r="L63" s="24"/>
      <c r="M63" s="24"/>
      <c r="N63" s="24"/>
    </row>
    <row r="64" spans="1:14" x14ac:dyDescent="0.35">
      <c r="G64" s="36"/>
      <c r="H64" s="36"/>
    </row>
    <row r="65" spans="1:14" x14ac:dyDescent="0.35">
      <c r="G65" s="36"/>
      <c r="H65" s="36"/>
    </row>
    <row r="66" spans="1:14" x14ac:dyDescent="0.35">
      <c r="B66" s="25"/>
      <c r="G66" s="22"/>
      <c r="H66" s="3"/>
      <c r="I66" s="3"/>
      <c r="J66" s="3"/>
      <c r="K66" s="3"/>
      <c r="L66" s="3"/>
      <c r="M66" s="3"/>
      <c r="N66" s="3"/>
    </row>
    <row r="67" spans="1:14" x14ac:dyDescent="0.35">
      <c r="A67" s="25"/>
      <c r="C67" s="37"/>
      <c r="D67" s="25"/>
      <c r="E67" s="37"/>
      <c r="F67" s="25"/>
      <c r="G67" s="22"/>
      <c r="H67" s="3"/>
      <c r="I67" s="3"/>
      <c r="J67" s="3"/>
      <c r="K67" s="3"/>
      <c r="L67" s="3"/>
      <c r="M67" s="3"/>
      <c r="N67" s="3"/>
    </row>
    <row r="68" spans="1:14" x14ac:dyDescent="0.35">
      <c r="G68" s="22"/>
      <c r="H68" s="3"/>
      <c r="I68" s="3"/>
      <c r="J68" s="3"/>
      <c r="K68" s="3"/>
      <c r="L68" s="3"/>
      <c r="M68" s="3"/>
      <c r="N68" s="3"/>
    </row>
    <row r="69" spans="1:14" x14ac:dyDescent="0.35">
      <c r="G69" s="22"/>
      <c r="H69" s="3"/>
      <c r="I69" s="3"/>
      <c r="J69" s="3"/>
      <c r="K69" s="3"/>
      <c r="L69" s="3"/>
      <c r="M69" s="3"/>
      <c r="N69" s="3"/>
    </row>
    <row r="70" spans="1:14" x14ac:dyDescent="0.35">
      <c r="G70" s="22"/>
      <c r="H70" s="3"/>
      <c r="I70" s="3"/>
      <c r="J70" s="3"/>
      <c r="K70" s="3"/>
      <c r="L70" s="3"/>
      <c r="M70" s="3"/>
      <c r="N70" s="3"/>
    </row>
    <row r="71" spans="1:14" x14ac:dyDescent="0.35">
      <c r="G71" s="22"/>
      <c r="H71" s="3"/>
      <c r="I71" s="3"/>
      <c r="J71" s="3"/>
      <c r="K71" s="3"/>
      <c r="L71" s="3"/>
      <c r="M71" s="3"/>
      <c r="N71" s="3"/>
    </row>
    <row r="72" spans="1:14" x14ac:dyDescent="0.35">
      <c r="G72" s="22"/>
      <c r="H72" s="3"/>
      <c r="I72" s="3"/>
      <c r="J72" s="3"/>
      <c r="K72" s="3"/>
      <c r="L72" s="3"/>
      <c r="M72" s="3"/>
      <c r="N72" s="3"/>
    </row>
    <row r="73" spans="1:14" x14ac:dyDescent="0.35">
      <c r="G73" s="22"/>
      <c r="H73" s="3"/>
      <c r="I73" s="3"/>
      <c r="J73" s="3"/>
      <c r="K73" s="3"/>
      <c r="L73" s="3"/>
      <c r="M73" s="3"/>
      <c r="N73" s="3"/>
    </row>
    <row r="74" spans="1:14" x14ac:dyDescent="0.35">
      <c r="G74" s="22"/>
      <c r="H74" s="3"/>
      <c r="I74" s="3"/>
      <c r="J74" s="3"/>
      <c r="K74" s="3"/>
      <c r="L74" s="3"/>
      <c r="M74" s="3"/>
      <c r="N74" s="3"/>
    </row>
    <row r="75" spans="1:14" x14ac:dyDescent="0.35">
      <c r="G75" s="22"/>
      <c r="H75" s="3"/>
      <c r="I75" s="3"/>
      <c r="J75" s="3"/>
      <c r="K75" s="3"/>
      <c r="L75" s="3"/>
      <c r="M75" s="3"/>
      <c r="N75" s="3"/>
    </row>
    <row r="76" spans="1:14" x14ac:dyDescent="0.35">
      <c r="G76" s="22"/>
      <c r="H76" s="3"/>
      <c r="I76" s="3"/>
      <c r="J76" s="3"/>
      <c r="K76" s="3"/>
      <c r="L76" s="3"/>
      <c r="M76" s="3"/>
      <c r="N76" s="3"/>
    </row>
    <row r="79" spans="1:14" x14ac:dyDescent="0.35">
      <c r="G79" s="22"/>
      <c r="H79" s="3"/>
      <c r="I79" s="3"/>
      <c r="J79" s="3"/>
      <c r="K79" s="3"/>
      <c r="L79" s="3"/>
      <c r="M79" s="3"/>
      <c r="N79" s="3"/>
    </row>
    <row r="80" spans="1:14" x14ac:dyDescent="0.35">
      <c r="G80" s="22"/>
      <c r="H80" s="3"/>
      <c r="I80" s="3"/>
      <c r="J80" s="3"/>
      <c r="K80" s="3"/>
      <c r="L80" s="3"/>
      <c r="M80" s="3"/>
      <c r="N80" s="3"/>
    </row>
    <row r="81" spans="7:14" x14ac:dyDescent="0.35">
      <c r="G81" s="22"/>
      <c r="H81" s="3"/>
      <c r="I81" s="3"/>
      <c r="J81" s="3"/>
      <c r="K81" s="3"/>
      <c r="L81" s="3"/>
      <c r="M81" s="3"/>
      <c r="N81" s="3"/>
    </row>
    <row r="82" spans="7:14" x14ac:dyDescent="0.35">
      <c r="G82" s="22"/>
      <c r="H82" s="3"/>
      <c r="I82" s="3"/>
      <c r="J82" s="3"/>
      <c r="K82" s="3"/>
      <c r="L82" s="3"/>
      <c r="M82" s="3"/>
      <c r="N82" s="3"/>
    </row>
    <row r="83" spans="7:14" x14ac:dyDescent="0.35">
      <c r="G83" s="22"/>
      <c r="H83" s="3"/>
      <c r="I83" s="3"/>
      <c r="J83" s="3"/>
      <c r="K83" s="3"/>
      <c r="L83" s="3"/>
      <c r="M83" s="3"/>
      <c r="N83" s="3"/>
    </row>
    <row r="84" spans="7:14" x14ac:dyDescent="0.35">
      <c r="G84" s="22"/>
      <c r="H84" s="3"/>
      <c r="I84" s="3"/>
      <c r="J84" s="3"/>
      <c r="K84" s="3"/>
      <c r="L84" s="3"/>
      <c r="M84" s="3"/>
      <c r="N84" s="3"/>
    </row>
    <row r="85" spans="7:14" x14ac:dyDescent="0.35">
      <c r="G85" s="22"/>
      <c r="H85" s="3"/>
      <c r="I85" s="3"/>
      <c r="J85" s="3"/>
      <c r="K85" s="3"/>
      <c r="L85" s="3"/>
      <c r="M85" s="3"/>
      <c r="N85" s="3"/>
    </row>
    <row r="86" spans="7:14" x14ac:dyDescent="0.35">
      <c r="G86" s="22"/>
      <c r="H86" s="3"/>
      <c r="I86" s="3"/>
      <c r="J86" s="3"/>
      <c r="K86" s="3"/>
      <c r="L86" s="3"/>
      <c r="M86" s="3"/>
      <c r="N86" s="3"/>
    </row>
    <row r="87" spans="7:14" x14ac:dyDescent="0.35">
      <c r="G87" s="22"/>
      <c r="H87" s="3"/>
      <c r="I87" s="3"/>
      <c r="J87" s="3"/>
      <c r="K87" s="3"/>
      <c r="L87" s="3"/>
      <c r="M87" s="3"/>
      <c r="N87" s="3"/>
    </row>
    <row r="88" spans="7:14" x14ac:dyDescent="0.35">
      <c r="G88" s="22"/>
      <c r="H88" s="3"/>
      <c r="I88" s="3"/>
      <c r="J88" s="3"/>
      <c r="K88" s="3"/>
      <c r="L88" s="3"/>
      <c r="M88" s="3"/>
      <c r="N88" s="3"/>
    </row>
    <row r="89" spans="7:14" x14ac:dyDescent="0.35">
      <c r="G89" s="22"/>
      <c r="H89" s="3"/>
      <c r="I89" s="3"/>
      <c r="J89" s="3"/>
      <c r="K89" s="3"/>
      <c r="L89" s="3"/>
      <c r="M89" s="3"/>
      <c r="N89" s="3"/>
    </row>
    <row r="91" spans="7:14" x14ac:dyDescent="0.35">
      <c r="H91" s="21"/>
      <c r="I91" s="21"/>
      <c r="J91" s="21"/>
      <c r="K91" s="21"/>
      <c r="L91" s="21"/>
      <c r="M91" s="21"/>
      <c r="N91" s="21"/>
    </row>
    <row r="92" spans="7:14" x14ac:dyDescent="0.35">
      <c r="G92" s="22"/>
      <c r="I92" s="24"/>
      <c r="J92" s="24"/>
      <c r="K92" s="24"/>
      <c r="L92" s="24"/>
      <c r="M92" s="24"/>
      <c r="N92" s="24"/>
    </row>
    <row r="93" spans="7:14" x14ac:dyDescent="0.35">
      <c r="G93" s="22"/>
      <c r="I93" s="24"/>
      <c r="J93" s="24"/>
      <c r="K93" s="24"/>
      <c r="L93" s="24"/>
      <c r="M93" s="24"/>
      <c r="N93" s="24"/>
    </row>
    <row r="94" spans="7:14" x14ac:dyDescent="0.35">
      <c r="G94" s="22"/>
      <c r="I94" s="24"/>
      <c r="J94" s="24"/>
      <c r="K94" s="24"/>
      <c r="L94" s="24"/>
      <c r="M94" s="24"/>
      <c r="N94" s="24"/>
    </row>
    <row r="95" spans="7:14" x14ac:dyDescent="0.35">
      <c r="G95" s="22"/>
      <c r="I95" s="24"/>
      <c r="J95" s="24"/>
      <c r="K95" s="24"/>
      <c r="L95" s="24"/>
      <c r="M95" s="24"/>
      <c r="N95" s="24"/>
    </row>
    <row r="96" spans="7:14" x14ac:dyDescent="0.35">
      <c r="G96" s="22"/>
      <c r="I96" s="24"/>
      <c r="J96" s="24"/>
      <c r="K96" s="24"/>
      <c r="L96" s="24"/>
      <c r="M96" s="24"/>
      <c r="N96" s="24"/>
    </row>
    <row r="97" spans="7:14" x14ac:dyDescent="0.35">
      <c r="G97" s="22"/>
      <c r="I97" s="24"/>
      <c r="J97" s="24"/>
      <c r="K97" s="24"/>
      <c r="L97" s="24"/>
      <c r="M97" s="24"/>
      <c r="N97" s="24"/>
    </row>
    <row r="98" spans="7:14" x14ac:dyDescent="0.35">
      <c r="G98" s="22"/>
      <c r="I98" s="24"/>
      <c r="J98" s="24"/>
      <c r="K98" s="24"/>
      <c r="L98" s="24"/>
      <c r="M98" s="24"/>
      <c r="N98" s="24"/>
    </row>
    <row r="99" spans="7:14" x14ac:dyDescent="0.35">
      <c r="G99" s="22"/>
      <c r="I99" s="24"/>
      <c r="J99" s="24"/>
      <c r="K99" s="24"/>
      <c r="L99" s="24"/>
      <c r="M99" s="24"/>
      <c r="N99" s="24"/>
    </row>
    <row r="100" spans="7:14" x14ac:dyDescent="0.35">
      <c r="G100" s="22"/>
      <c r="I100" s="24"/>
      <c r="J100" s="24"/>
      <c r="K100" s="24"/>
      <c r="L100" s="24"/>
      <c r="M100" s="24"/>
      <c r="N100" s="24"/>
    </row>
    <row r="101" spans="7:14" x14ac:dyDescent="0.35">
      <c r="G101" s="22"/>
      <c r="H101" s="2"/>
      <c r="I101" s="24"/>
      <c r="J101" s="24"/>
      <c r="K101" s="24"/>
      <c r="L101" s="24"/>
      <c r="M101" s="24"/>
      <c r="N101" s="24"/>
    </row>
    <row r="102" spans="7:14" x14ac:dyDescent="0.35">
      <c r="G102" s="22"/>
      <c r="H102" s="2"/>
      <c r="I102" s="24"/>
      <c r="J102" s="24"/>
      <c r="K102" s="24"/>
      <c r="L102" s="24"/>
      <c r="M102" s="24"/>
      <c r="N102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4.5" x14ac:dyDescent="0.35"/>
  <cols>
    <col min="3" max="3" width="11.08984375" style="62" bestFit="1" customWidth="1"/>
    <col min="4" max="4" width="9.08984375" style="62" bestFit="1" customWidth="1"/>
    <col min="5" max="7" width="12.6328125" style="62" customWidth="1"/>
    <col min="8" max="12" width="9.08984375" style="62" customWidth="1"/>
    <col min="13" max="13" width="11.81640625" style="62" customWidth="1"/>
    <col min="14" max="15" width="9.08984375" style="62" bestFit="1" customWidth="1"/>
    <col min="20" max="20" width="10.54296875" bestFit="1" customWidth="1"/>
  </cols>
  <sheetData>
    <row r="1" spans="1:15" ht="26" x14ac:dyDescent="0.6">
      <c r="A1" s="1" t="s">
        <v>81</v>
      </c>
    </row>
    <row r="2" spans="1:15" x14ac:dyDescent="0.35">
      <c r="A2" t="s">
        <v>82</v>
      </c>
    </row>
    <row r="4" spans="1:15" x14ac:dyDescent="0.35">
      <c r="C4" s="62" t="s">
        <v>83</v>
      </c>
      <c r="D4" s="62" t="s">
        <v>84</v>
      </c>
      <c r="E4" s="62" t="s">
        <v>85</v>
      </c>
      <c r="F4" s="62" t="s">
        <v>86</v>
      </c>
      <c r="G4" s="62" t="s">
        <v>69</v>
      </c>
    </row>
    <row r="5" spans="1:15" x14ac:dyDescent="0.35">
      <c r="A5">
        <v>2000</v>
      </c>
      <c r="B5">
        <v>1</v>
      </c>
      <c r="C5" s="63">
        <v>16.461333333333332</v>
      </c>
      <c r="D5" s="63">
        <v>0.84966666666666668</v>
      </c>
      <c r="E5" s="63">
        <v>2.3500000000000021E-2</v>
      </c>
      <c r="F5" s="11">
        <v>0.94962839039680025</v>
      </c>
      <c r="G5" s="63">
        <v>17.334499999999998</v>
      </c>
      <c r="H5" s="63"/>
      <c r="I5" s="63"/>
      <c r="J5" s="63"/>
      <c r="K5" s="63"/>
      <c r="L5" s="63"/>
      <c r="M5" s="63"/>
      <c r="N5" s="63"/>
      <c r="O5" s="63"/>
    </row>
    <row r="6" spans="1:15" x14ac:dyDescent="0.35">
      <c r="B6">
        <v>2</v>
      </c>
      <c r="C6" s="63">
        <v>16.9315</v>
      </c>
      <c r="D6" s="63">
        <v>0.86916666666666664</v>
      </c>
      <c r="E6" s="63">
        <v>9.5166666666666733E-2</v>
      </c>
      <c r="F6" s="11">
        <v>0.94611408614668224</v>
      </c>
      <c r="G6" s="63">
        <v>17.895833333333332</v>
      </c>
      <c r="H6" s="63"/>
      <c r="I6" s="11"/>
      <c r="J6" s="63"/>
      <c r="K6" s="63"/>
      <c r="L6" s="63"/>
      <c r="M6" s="63"/>
      <c r="N6" s="63"/>
      <c r="O6" s="63"/>
    </row>
    <row r="7" spans="1:15" x14ac:dyDescent="0.35">
      <c r="A7">
        <v>2001</v>
      </c>
      <c r="B7">
        <v>1</v>
      </c>
      <c r="C7" s="63">
        <v>16.281833333333335</v>
      </c>
      <c r="D7" s="63">
        <v>0.83499999999999996</v>
      </c>
      <c r="E7" s="63">
        <v>0.14516666666666667</v>
      </c>
      <c r="F7" s="11">
        <v>0.94321824431313472</v>
      </c>
      <c r="G7" s="63">
        <v>17.262000000000004</v>
      </c>
      <c r="H7" s="63"/>
      <c r="I7" s="11"/>
      <c r="J7" s="63"/>
      <c r="K7" s="63"/>
      <c r="L7" s="63"/>
      <c r="M7" s="63"/>
      <c r="N7" s="63"/>
      <c r="O7" s="63"/>
    </row>
    <row r="8" spans="1:15" x14ac:dyDescent="0.35">
      <c r="B8">
        <v>2</v>
      </c>
      <c r="C8" s="63">
        <v>17.177833333333332</v>
      </c>
      <c r="D8" s="63">
        <v>0.72199999999999998</v>
      </c>
      <c r="E8" s="63">
        <v>-2.3833333333333373E-2</v>
      </c>
      <c r="F8" s="11">
        <v>0.96094390989781442</v>
      </c>
      <c r="G8" s="63">
        <v>17.876000000000001</v>
      </c>
      <c r="H8" s="63"/>
      <c r="I8" s="11"/>
      <c r="J8" s="63"/>
      <c r="K8" s="63"/>
      <c r="L8" s="63"/>
      <c r="M8" s="63"/>
      <c r="N8" s="63"/>
      <c r="O8" s="63"/>
    </row>
    <row r="9" spans="1:15" x14ac:dyDescent="0.35">
      <c r="A9">
        <v>2002</v>
      </c>
      <c r="B9">
        <v>1</v>
      </c>
      <c r="C9" s="63">
        <v>16.917833333333331</v>
      </c>
      <c r="D9" s="63">
        <v>0.8866666666666666</v>
      </c>
      <c r="E9" s="63">
        <v>0.15366666666666662</v>
      </c>
      <c r="F9" s="11">
        <v>0.94206906792638445</v>
      </c>
      <c r="G9" s="63">
        <v>17.958166666666664</v>
      </c>
      <c r="H9" s="63"/>
      <c r="I9" s="11"/>
      <c r="J9" s="63"/>
      <c r="K9" s="63"/>
      <c r="L9" s="63"/>
      <c r="M9" s="63"/>
      <c r="N9" s="63"/>
      <c r="O9" s="63"/>
    </row>
    <row r="10" spans="1:15" x14ac:dyDescent="0.35">
      <c r="B10">
        <v>2</v>
      </c>
      <c r="C10" s="63">
        <v>17.982500000000002</v>
      </c>
      <c r="D10" s="63">
        <v>0.97550000000000003</v>
      </c>
      <c r="E10" s="63">
        <v>1.6666666666653729E-4</v>
      </c>
      <c r="F10" s="11">
        <v>0.94853581130383569</v>
      </c>
      <c r="G10" s="63">
        <v>18.958166666666667</v>
      </c>
      <c r="H10" s="63"/>
      <c r="I10" s="11"/>
      <c r="J10" s="63"/>
      <c r="K10" s="63"/>
      <c r="L10" s="63"/>
      <c r="M10" s="63"/>
      <c r="N10" s="63"/>
      <c r="O10" s="63"/>
    </row>
    <row r="11" spans="1:15" x14ac:dyDescent="0.35">
      <c r="A11">
        <v>2003</v>
      </c>
      <c r="B11">
        <v>1</v>
      </c>
      <c r="C11" s="63">
        <v>17.913666666666668</v>
      </c>
      <c r="D11" s="63">
        <v>0.9</v>
      </c>
      <c r="E11" s="63">
        <v>-3.8833333333333386E-2</v>
      </c>
      <c r="F11" s="11">
        <v>0.95413186091310176</v>
      </c>
      <c r="G11" s="63">
        <v>18.774833333333333</v>
      </c>
      <c r="H11" s="63"/>
      <c r="I11" s="11"/>
      <c r="J11" s="63"/>
      <c r="K11" s="63"/>
      <c r="L11" s="63"/>
      <c r="M11" s="63"/>
      <c r="N11" s="63"/>
      <c r="O11" s="63"/>
    </row>
    <row r="12" spans="1:15" x14ac:dyDescent="0.35">
      <c r="B12">
        <v>2</v>
      </c>
      <c r="C12" s="63">
        <v>19.199333333333332</v>
      </c>
      <c r="D12" s="63">
        <v>1.0251666666666668</v>
      </c>
      <c r="E12" s="63">
        <v>-0.52733333333333332</v>
      </c>
      <c r="F12" s="11">
        <v>0.97472563735901108</v>
      </c>
      <c r="G12" s="63">
        <v>19.697166666666664</v>
      </c>
      <c r="H12" s="63"/>
      <c r="I12" s="11"/>
      <c r="J12" s="63"/>
      <c r="K12" s="63"/>
      <c r="L12" s="63"/>
      <c r="M12" s="63"/>
      <c r="N12" s="63"/>
      <c r="O12" s="63"/>
    </row>
    <row r="13" spans="1:15" x14ac:dyDescent="0.35">
      <c r="A13">
        <v>2004</v>
      </c>
      <c r="B13">
        <v>1</v>
      </c>
      <c r="C13" s="63">
        <v>19.114999999999998</v>
      </c>
      <c r="D13" s="63">
        <v>0.90383333333333338</v>
      </c>
      <c r="E13" s="63">
        <v>-0.29049999999999998</v>
      </c>
      <c r="F13" s="11">
        <v>0.9689110416490665</v>
      </c>
      <c r="G13" s="63">
        <v>19.728333333333332</v>
      </c>
      <c r="H13" s="63"/>
      <c r="I13" s="11"/>
      <c r="J13" s="63"/>
      <c r="K13" s="63"/>
      <c r="L13" s="63"/>
      <c r="M13" s="63"/>
      <c r="N13" s="63"/>
      <c r="O13" s="63"/>
    </row>
    <row r="14" spans="1:15" x14ac:dyDescent="0.35">
      <c r="B14">
        <v>2</v>
      </c>
      <c r="C14" s="63">
        <v>19.743833333333331</v>
      </c>
      <c r="D14" s="63">
        <v>1.0048333333333335</v>
      </c>
      <c r="E14" s="63">
        <v>-0.44733333333333325</v>
      </c>
      <c r="F14" s="11">
        <v>0.97253874950742147</v>
      </c>
      <c r="G14" s="63">
        <v>20.301333333333332</v>
      </c>
      <c r="H14" s="63"/>
      <c r="I14" s="11"/>
      <c r="J14" s="63"/>
      <c r="K14" s="63"/>
      <c r="L14" s="63"/>
      <c r="M14" s="63"/>
      <c r="N14" s="63"/>
      <c r="O14" s="63"/>
    </row>
    <row r="15" spans="1:15" x14ac:dyDescent="0.35">
      <c r="A15">
        <v>2005</v>
      </c>
      <c r="B15">
        <v>1</v>
      </c>
      <c r="C15" s="63">
        <v>19.157499999999999</v>
      </c>
      <c r="D15" s="63">
        <v>0.98783333333333334</v>
      </c>
      <c r="E15" s="63">
        <v>-0.3055000000000001</v>
      </c>
      <c r="F15" s="11">
        <v>0.96560791001268476</v>
      </c>
      <c r="G15" s="63">
        <v>19.839833333333335</v>
      </c>
      <c r="H15" s="63"/>
      <c r="I15" s="11"/>
      <c r="J15" s="63"/>
      <c r="K15" s="63"/>
      <c r="L15" s="63"/>
      <c r="M15" s="63"/>
      <c r="N15" s="63"/>
      <c r="O15" s="63"/>
    </row>
    <row r="16" spans="1:15" x14ac:dyDescent="0.35">
      <c r="B16">
        <v>2</v>
      </c>
      <c r="C16" s="63">
        <v>19.706499999999998</v>
      </c>
      <c r="D16" s="63">
        <v>0.96850000000000003</v>
      </c>
      <c r="E16" s="63">
        <v>-0.30866666666666664</v>
      </c>
      <c r="F16" s="11">
        <v>0.96760176107628615</v>
      </c>
      <c r="G16" s="63">
        <v>20.36633333333333</v>
      </c>
      <c r="H16" s="63"/>
      <c r="I16" s="11"/>
      <c r="J16" s="63"/>
      <c r="K16" s="63"/>
      <c r="L16" s="63"/>
      <c r="M16" s="63"/>
      <c r="N16" s="63"/>
      <c r="O16" s="63"/>
    </row>
    <row r="17" spans="1:15" x14ac:dyDescent="0.35">
      <c r="A17">
        <v>2006</v>
      </c>
      <c r="B17">
        <v>1</v>
      </c>
      <c r="C17" s="63">
        <v>19.949000000000002</v>
      </c>
      <c r="D17" s="63">
        <v>0.81416666666666659</v>
      </c>
      <c r="E17" s="63">
        <v>-0.32566666666666666</v>
      </c>
      <c r="F17" s="11">
        <v>0.97609785932721715</v>
      </c>
      <c r="G17" s="63">
        <v>20.4375</v>
      </c>
      <c r="H17" s="63"/>
      <c r="I17" s="11"/>
      <c r="J17" s="63"/>
      <c r="K17" s="63"/>
      <c r="L17" s="63"/>
      <c r="M17" s="63"/>
      <c r="N17" s="63"/>
      <c r="O17" s="63"/>
    </row>
    <row r="18" spans="1:15" x14ac:dyDescent="0.35">
      <c r="B18">
        <v>2</v>
      </c>
      <c r="C18" s="63">
        <v>20.65</v>
      </c>
      <c r="D18" s="63">
        <v>0.88649999999999995</v>
      </c>
      <c r="E18" s="63">
        <v>-0.33833333333333326</v>
      </c>
      <c r="F18" s="11">
        <v>0.97414084551336988</v>
      </c>
      <c r="G18" s="63">
        <v>21.198166666666665</v>
      </c>
      <c r="H18" s="63"/>
      <c r="I18" s="11"/>
      <c r="J18" s="63"/>
      <c r="K18" s="63"/>
      <c r="L18" s="63"/>
      <c r="M18" s="63"/>
      <c r="N18" s="63"/>
      <c r="O18" s="63"/>
    </row>
    <row r="19" spans="1:15" x14ac:dyDescent="0.35">
      <c r="A19">
        <v>2007</v>
      </c>
      <c r="B19">
        <v>1</v>
      </c>
      <c r="C19" s="63">
        <v>20.761833333333332</v>
      </c>
      <c r="D19" s="63">
        <v>0.81299999999999994</v>
      </c>
      <c r="E19" s="63">
        <v>-0.19633333333333336</v>
      </c>
      <c r="F19" s="11">
        <v>0.9711548206531484</v>
      </c>
      <c r="G19" s="63">
        <v>21.378499999999999</v>
      </c>
      <c r="H19" s="63"/>
      <c r="I19" s="11"/>
      <c r="J19" s="63"/>
      <c r="K19" s="63"/>
      <c r="L19" s="63"/>
      <c r="M19" s="63"/>
      <c r="N19" s="63"/>
      <c r="O19" s="63"/>
    </row>
    <row r="20" spans="1:15" x14ac:dyDescent="0.35">
      <c r="B20">
        <v>2</v>
      </c>
      <c r="C20" s="63">
        <v>21.394500000000001</v>
      </c>
      <c r="D20" s="63">
        <v>0.94383333333333341</v>
      </c>
      <c r="E20" s="63">
        <v>-0.32833333333333348</v>
      </c>
      <c r="F20" s="11">
        <v>0.97203543843707407</v>
      </c>
      <c r="G20" s="63">
        <v>22.01</v>
      </c>
      <c r="H20" s="63"/>
      <c r="I20" s="11"/>
      <c r="J20" s="63"/>
      <c r="K20" s="63"/>
      <c r="L20" s="63"/>
      <c r="M20" s="63"/>
      <c r="N20" s="63"/>
      <c r="O20" s="63"/>
    </row>
    <row r="21" spans="1:15" x14ac:dyDescent="0.35">
      <c r="A21">
        <v>2008</v>
      </c>
      <c r="B21">
        <v>1</v>
      </c>
      <c r="C21" s="63">
        <v>20.560500000000001</v>
      </c>
      <c r="D21" s="63">
        <v>0.90083333333333337</v>
      </c>
      <c r="E21" s="63">
        <v>-0.31083333333333341</v>
      </c>
      <c r="F21" s="11">
        <v>0.97210467837639769</v>
      </c>
      <c r="G21" s="63">
        <v>21.150500000000001</v>
      </c>
      <c r="H21" s="63"/>
      <c r="I21" s="11"/>
      <c r="J21" s="63"/>
      <c r="K21" s="63"/>
      <c r="L21" s="63"/>
      <c r="M21" s="63"/>
      <c r="N21" s="63"/>
      <c r="O21" s="63"/>
    </row>
    <row r="22" spans="1:15" x14ac:dyDescent="0.35">
      <c r="B22">
        <v>2</v>
      </c>
      <c r="C22" s="63">
        <v>20.734999999999999</v>
      </c>
      <c r="D22" s="63">
        <v>0.85216666666666663</v>
      </c>
      <c r="E22" s="63">
        <v>-0.28849999999999998</v>
      </c>
      <c r="F22" s="11">
        <v>0.97353511956930017</v>
      </c>
      <c r="G22" s="63">
        <v>21.298666666666666</v>
      </c>
      <c r="H22" s="63"/>
      <c r="I22" s="11"/>
      <c r="J22" s="63"/>
      <c r="K22" s="63"/>
      <c r="L22" s="63"/>
      <c r="M22" s="63"/>
      <c r="N22" s="63"/>
      <c r="O22" s="63"/>
    </row>
    <row r="23" spans="1:15" x14ac:dyDescent="0.35">
      <c r="A23">
        <v>2009</v>
      </c>
      <c r="B23">
        <v>1</v>
      </c>
      <c r="C23" s="63">
        <v>19.295500000000001</v>
      </c>
      <c r="D23" s="63">
        <v>0.71350000000000002</v>
      </c>
      <c r="E23" s="63">
        <v>-7.4833333333333307E-2</v>
      </c>
      <c r="F23" s="11">
        <v>0.96796120563521593</v>
      </c>
      <c r="G23" s="63">
        <v>19.934166666666666</v>
      </c>
      <c r="H23" s="63"/>
      <c r="I23" s="11"/>
      <c r="J23" s="63"/>
      <c r="K23" s="63"/>
      <c r="L23" s="63"/>
      <c r="M23" s="63"/>
      <c r="N23" s="63"/>
      <c r="O23" s="63"/>
    </row>
    <row r="24" spans="1:15" x14ac:dyDescent="0.35">
      <c r="B24">
        <v>2</v>
      </c>
      <c r="C24" s="63">
        <v>20.886666666666667</v>
      </c>
      <c r="D24" s="63">
        <v>0.6971666666666666</v>
      </c>
      <c r="E24" s="63">
        <v>-0.21799999999999997</v>
      </c>
      <c r="F24" s="11">
        <v>0.97757322828503446</v>
      </c>
      <c r="G24" s="63">
        <v>21.365833333333335</v>
      </c>
      <c r="H24" s="63"/>
      <c r="I24" s="11"/>
      <c r="J24" s="63"/>
      <c r="K24" s="63"/>
      <c r="L24" s="63"/>
      <c r="M24" s="63"/>
      <c r="N24" s="63"/>
      <c r="O24" s="63"/>
    </row>
    <row r="25" spans="1:15" x14ac:dyDescent="0.35">
      <c r="A25">
        <v>2010</v>
      </c>
      <c r="B25">
        <v>1</v>
      </c>
      <c r="C25" s="63">
        <v>20.77</v>
      </c>
      <c r="D25" s="63">
        <v>0.58866666666666667</v>
      </c>
      <c r="E25" s="63">
        <v>-0.14916666666666667</v>
      </c>
      <c r="F25" s="11">
        <v>0.97927815365755921</v>
      </c>
      <c r="G25" s="63">
        <v>21.209499999999998</v>
      </c>
      <c r="H25" s="63"/>
      <c r="I25" s="11"/>
      <c r="J25" s="63"/>
      <c r="K25" s="63"/>
      <c r="L25" s="63"/>
      <c r="M25" s="63"/>
      <c r="N25" s="63"/>
      <c r="O25" s="63"/>
    </row>
    <row r="26" spans="1:15" x14ac:dyDescent="0.35">
      <c r="B26">
        <v>2</v>
      </c>
      <c r="C26" s="63">
        <v>21.106166666666667</v>
      </c>
      <c r="D26" s="63">
        <v>0.80200000000000005</v>
      </c>
      <c r="E26" s="63">
        <v>-0.2633333333333332</v>
      </c>
      <c r="F26" s="11">
        <v>0.97511338348643628</v>
      </c>
      <c r="G26" s="63">
        <v>21.644833333333334</v>
      </c>
      <c r="H26" s="63"/>
      <c r="I26" s="11"/>
      <c r="J26" s="63"/>
      <c r="K26" s="63"/>
      <c r="L26" s="63"/>
      <c r="M26" s="63"/>
      <c r="N26" s="63"/>
      <c r="O26" s="63"/>
    </row>
    <row r="27" spans="1:15" x14ac:dyDescent="0.35">
      <c r="A27">
        <v>2011</v>
      </c>
      <c r="B27">
        <v>1</v>
      </c>
      <c r="C27" s="63">
        <v>20.904833333333332</v>
      </c>
      <c r="D27" s="63">
        <v>0.86566666666666658</v>
      </c>
      <c r="E27" s="63">
        <v>-0.22133333333333338</v>
      </c>
      <c r="F27" s="11">
        <v>0.97009938512703509</v>
      </c>
      <c r="G27" s="63">
        <v>21.549166666666665</v>
      </c>
      <c r="H27" s="63"/>
      <c r="I27" s="11"/>
      <c r="J27" s="63"/>
      <c r="K27" s="63"/>
      <c r="L27" s="63"/>
      <c r="M27" s="63"/>
      <c r="N27" s="63"/>
      <c r="O27" s="63"/>
    </row>
    <row r="28" spans="1:15" x14ac:dyDescent="0.35">
      <c r="B28">
        <v>2</v>
      </c>
      <c r="C28" s="63">
        <v>21.052833333333332</v>
      </c>
      <c r="D28" s="63">
        <v>0.93300000000000005</v>
      </c>
      <c r="E28" s="63">
        <v>-0.29099999999999993</v>
      </c>
      <c r="F28" s="11">
        <v>0.97040770075824512</v>
      </c>
      <c r="G28" s="63">
        <v>21.694833333333332</v>
      </c>
      <c r="H28" s="63"/>
      <c r="I28" s="11"/>
      <c r="J28" s="63"/>
      <c r="K28" s="63"/>
      <c r="L28" s="63"/>
      <c r="M28" s="63"/>
      <c r="N28" s="63"/>
      <c r="O28" s="63"/>
    </row>
    <row r="29" spans="1:15" x14ac:dyDescent="0.35">
      <c r="A29">
        <v>2012</v>
      </c>
      <c r="B29">
        <v>1</v>
      </c>
      <c r="C29" s="63">
        <v>20.31883333333333</v>
      </c>
      <c r="D29" s="63">
        <v>0.872</v>
      </c>
      <c r="E29" s="63">
        <v>-0.21016666666666639</v>
      </c>
      <c r="F29" s="11">
        <v>0.96845508563439353</v>
      </c>
      <c r="G29" s="63">
        <v>20.980666666666664</v>
      </c>
      <c r="H29" s="63"/>
      <c r="I29" s="11"/>
      <c r="J29" s="63"/>
      <c r="K29" s="63"/>
      <c r="L29" s="63"/>
      <c r="M29" s="63"/>
      <c r="N29" s="63"/>
      <c r="O29" s="63"/>
    </row>
    <row r="30" spans="1:15" x14ac:dyDescent="0.35">
      <c r="B30">
        <v>2</v>
      </c>
      <c r="C30" s="63">
        <v>20.933833333333332</v>
      </c>
      <c r="D30" s="63">
        <v>0.86183333333333334</v>
      </c>
      <c r="E30" s="63">
        <v>-0.62799999999999989</v>
      </c>
      <c r="F30" s="11">
        <v>0.98895327779789932</v>
      </c>
      <c r="G30" s="63">
        <v>21.167666666666666</v>
      </c>
      <c r="H30" s="63"/>
      <c r="I30" s="11"/>
      <c r="J30" s="63"/>
      <c r="K30" s="63"/>
      <c r="L30" s="63"/>
      <c r="M30" s="63"/>
      <c r="N30" s="63"/>
      <c r="O30" s="63"/>
    </row>
    <row r="31" spans="1:15" x14ac:dyDescent="0.35">
      <c r="A31">
        <v>2013</v>
      </c>
      <c r="B31">
        <v>1</v>
      </c>
      <c r="C31" s="63">
        <v>20.245833333333334</v>
      </c>
      <c r="D31" s="63">
        <v>0.89900000000000002</v>
      </c>
      <c r="E31" s="63">
        <v>-0.4976666666666667</v>
      </c>
      <c r="F31" s="11">
        <v>0.98056230475529327</v>
      </c>
      <c r="G31" s="63">
        <v>20.647166666666667</v>
      </c>
      <c r="H31" s="63"/>
      <c r="I31" s="11"/>
      <c r="J31" s="63"/>
      <c r="K31" s="63"/>
      <c r="L31" s="63"/>
      <c r="M31" s="63"/>
      <c r="N31" s="63"/>
      <c r="O31" s="63"/>
    </row>
    <row r="32" spans="1:15" x14ac:dyDescent="0.35">
      <c r="B32">
        <v>2</v>
      </c>
      <c r="C32" s="63">
        <v>20.562666666666669</v>
      </c>
      <c r="D32" s="63">
        <v>0.98199999999999998</v>
      </c>
      <c r="E32" s="63">
        <v>-0.25249999999999984</v>
      </c>
      <c r="F32" s="11">
        <v>0.96573857365384774</v>
      </c>
      <c r="G32" s="63">
        <v>21.292166666666667</v>
      </c>
      <c r="H32" s="63"/>
      <c r="I32" s="11"/>
      <c r="J32" s="63"/>
      <c r="K32" s="63"/>
      <c r="L32" s="63"/>
      <c r="M32" s="63"/>
      <c r="N32" s="63"/>
      <c r="O32" s="63"/>
    </row>
    <row r="33" spans="1:15" x14ac:dyDescent="0.35">
      <c r="A33">
        <v>2014</v>
      </c>
      <c r="B33">
        <v>1</v>
      </c>
      <c r="C33" s="63">
        <v>19.954499999999999</v>
      </c>
      <c r="D33" s="63">
        <v>1.0596666666666668</v>
      </c>
      <c r="E33" s="63">
        <v>-0.23816666666666675</v>
      </c>
      <c r="F33" s="11">
        <v>0.96045918367346939</v>
      </c>
      <c r="G33" s="63">
        <v>20.776</v>
      </c>
      <c r="H33" s="63"/>
      <c r="I33" s="11"/>
      <c r="J33" s="63"/>
      <c r="K33" s="63"/>
      <c r="L33" s="63"/>
      <c r="M33" s="63"/>
      <c r="N33" s="63"/>
      <c r="O33" s="63"/>
    </row>
    <row r="34" spans="1:15" x14ac:dyDescent="0.35">
      <c r="B34">
        <v>2</v>
      </c>
      <c r="C34" s="63">
        <v>20.112333333333332</v>
      </c>
      <c r="D34" s="63">
        <v>1.3343333333333331</v>
      </c>
      <c r="E34" s="63">
        <v>-0.20499999999999996</v>
      </c>
      <c r="F34" s="11">
        <v>0.94683405256963504</v>
      </c>
      <c r="G34" s="63">
        <v>21.241666666666667</v>
      </c>
      <c r="H34" s="63"/>
      <c r="I34" s="11"/>
      <c r="J34" s="63"/>
      <c r="K34" s="63"/>
      <c r="L34" s="63"/>
      <c r="M34" s="63"/>
      <c r="N34" s="63"/>
      <c r="O34" s="63"/>
    </row>
    <row r="35" spans="1:15" x14ac:dyDescent="0.35">
      <c r="A35">
        <v>2015</v>
      </c>
      <c r="B35">
        <v>1</v>
      </c>
      <c r="C35" s="63">
        <v>19.461500000000001</v>
      </c>
      <c r="D35" s="63">
        <v>1.349</v>
      </c>
      <c r="E35" s="63">
        <v>-2.849999999999997E-2</v>
      </c>
      <c r="F35" s="11">
        <v>0.93645943605042825</v>
      </c>
      <c r="G35" s="63">
        <v>20.782</v>
      </c>
      <c r="H35" s="63"/>
      <c r="I35" s="11"/>
      <c r="J35" s="63"/>
      <c r="K35" s="63"/>
      <c r="L35" s="63"/>
      <c r="M35" s="63"/>
      <c r="N35" s="63"/>
      <c r="O35" s="63"/>
    </row>
    <row r="36" spans="1:15" x14ac:dyDescent="0.35">
      <c r="B36">
        <v>2</v>
      </c>
      <c r="C36" s="63">
        <v>19.477333333333331</v>
      </c>
      <c r="D36" s="63">
        <v>1.4438333333333333</v>
      </c>
      <c r="E36" s="63">
        <v>-0.22983333333333333</v>
      </c>
      <c r="F36" s="11">
        <v>0.94132809227695968</v>
      </c>
      <c r="G36" s="63">
        <v>20.691333333333333</v>
      </c>
      <c r="H36" s="63"/>
      <c r="I36" s="11"/>
      <c r="J36" s="63"/>
      <c r="K36" s="63"/>
      <c r="L36" s="63"/>
      <c r="M36" s="63"/>
      <c r="N36" s="63"/>
      <c r="O36" s="63"/>
    </row>
    <row r="37" spans="1:15" x14ac:dyDescent="0.35">
      <c r="A37">
        <v>2016</v>
      </c>
      <c r="B37">
        <v>1</v>
      </c>
      <c r="C37" s="63">
        <v>19.341833333333334</v>
      </c>
      <c r="D37" s="63">
        <v>1.4498333333333333</v>
      </c>
      <c r="E37" s="63">
        <v>-0.4385</v>
      </c>
      <c r="F37" s="11">
        <v>0.95031076245301715</v>
      </c>
      <c r="G37" s="63">
        <v>20.353166666666667</v>
      </c>
      <c r="H37" s="63"/>
      <c r="I37" s="11"/>
      <c r="J37" s="63"/>
      <c r="K37"/>
      <c r="L37"/>
      <c r="M37"/>
      <c r="N37"/>
      <c r="O37"/>
    </row>
    <row r="38" spans="1:15" x14ac:dyDescent="0.35">
      <c r="B38">
        <v>2</v>
      </c>
      <c r="C38" s="63">
        <v>19.658333333333331</v>
      </c>
      <c r="D38" s="63">
        <v>1.7291666666666667</v>
      </c>
      <c r="E38" s="63">
        <v>-0.56050000000000011</v>
      </c>
      <c r="F38" s="11">
        <v>0.94388694163025555</v>
      </c>
      <c r="G38" s="63">
        <v>20.826999999999998</v>
      </c>
      <c r="H38" s="63"/>
      <c r="I38" s="11"/>
      <c r="J38" s="63"/>
      <c r="K38"/>
      <c r="L38"/>
      <c r="M38"/>
      <c r="N38"/>
      <c r="O38"/>
    </row>
    <row r="39" spans="1:15" x14ac:dyDescent="0.35">
      <c r="A39">
        <v>2017</v>
      </c>
      <c r="B39">
        <v>1</v>
      </c>
      <c r="C39" s="63">
        <v>19.360833333333332</v>
      </c>
      <c r="D39" s="63">
        <v>1.6688333333333332</v>
      </c>
      <c r="E39" s="63">
        <v>-0.45166666666666666</v>
      </c>
      <c r="F39" s="11">
        <v>0.94085107072277852</v>
      </c>
      <c r="G39" s="63">
        <v>20.577999999999996</v>
      </c>
      <c r="H39" s="63"/>
      <c r="I39" s="11"/>
      <c r="J39" s="63"/>
      <c r="K39"/>
      <c r="L39"/>
      <c r="M39"/>
      <c r="N39"/>
      <c r="O39"/>
    </row>
    <row r="40" spans="1:15" x14ac:dyDescent="0.35">
      <c r="B40">
        <v>2</v>
      </c>
      <c r="C40" s="63">
        <v>19.682166666666667</v>
      </c>
      <c r="D40" s="63">
        <v>1.8601666666666667</v>
      </c>
      <c r="E40" s="63">
        <v>-0.65383333333333316</v>
      </c>
      <c r="F40" s="11">
        <v>0.94224892484700518</v>
      </c>
      <c r="G40" s="63">
        <v>20.888500000000001</v>
      </c>
      <c r="H40" s="63"/>
      <c r="I40" s="11"/>
      <c r="J40" s="63"/>
      <c r="K40"/>
      <c r="L40"/>
      <c r="M40"/>
      <c r="N40"/>
      <c r="O40"/>
    </row>
    <row r="41" spans="1:15" x14ac:dyDescent="0.35">
      <c r="A41">
        <v>2018</v>
      </c>
      <c r="B41">
        <v>1</v>
      </c>
      <c r="C41" s="63">
        <v>19.337499999999999</v>
      </c>
      <c r="D41" s="63">
        <v>1.8405</v>
      </c>
      <c r="E41" s="63">
        <v>-0.39883333333333315</v>
      </c>
      <c r="F41" s="11">
        <v>0.93061961098857027</v>
      </c>
      <c r="G41" s="63">
        <v>20.779166666666665</v>
      </c>
      <c r="H41" s="63"/>
      <c r="I41" s="11"/>
      <c r="J41" s="63"/>
      <c r="K41"/>
      <c r="L41"/>
      <c r="M41"/>
      <c r="N41"/>
      <c r="O41"/>
    </row>
    <row r="42" spans="1:15" x14ac:dyDescent="0.35">
      <c r="B42">
        <v>2</v>
      </c>
      <c r="C42" s="63">
        <v>19.5185</v>
      </c>
      <c r="D42" s="63">
        <v>2.0261666666666667</v>
      </c>
      <c r="E42" s="63">
        <v>-0.38433333333333319</v>
      </c>
      <c r="F42" s="11">
        <v>0.92240985491721939</v>
      </c>
      <c r="G42" s="63">
        <v>21.16033333333333</v>
      </c>
      <c r="H42" s="63"/>
      <c r="I42" s="11"/>
      <c r="J42" s="63"/>
      <c r="K42"/>
      <c r="L42"/>
      <c r="M42"/>
      <c r="N42"/>
      <c r="O42"/>
    </row>
    <row r="43" spans="1:15" x14ac:dyDescent="0.35">
      <c r="A43">
        <v>2019</v>
      </c>
      <c r="B43">
        <v>1</v>
      </c>
      <c r="C43" s="63">
        <v>19.010833333333331</v>
      </c>
      <c r="D43" s="63">
        <v>1.9678333333333333</v>
      </c>
      <c r="E43" s="63">
        <v>-0.39</v>
      </c>
      <c r="F43" s="11">
        <v>0.92336398665932706</v>
      </c>
      <c r="G43" s="63">
        <v>20.588666666666665</v>
      </c>
      <c r="H43" s="63"/>
      <c r="I43" s="11"/>
      <c r="J43" s="63"/>
      <c r="K43"/>
      <c r="L43"/>
      <c r="M43"/>
      <c r="N43"/>
      <c r="O43"/>
    </row>
    <row r="44" spans="1:15" x14ac:dyDescent="0.35">
      <c r="B44">
        <v>2</v>
      </c>
      <c r="C44" s="63">
        <v>19.069166666666668</v>
      </c>
      <c r="D44" s="63">
        <v>2.0485000000000002</v>
      </c>
      <c r="E44" s="63">
        <v>-0.47216666666666673</v>
      </c>
      <c r="F44" s="11">
        <v>0.9236476068231172</v>
      </c>
      <c r="G44" s="63">
        <v>20.645500000000002</v>
      </c>
      <c r="H44" s="63"/>
      <c r="I44" s="11"/>
      <c r="J44" s="63"/>
      <c r="K44"/>
      <c r="L44"/>
      <c r="M44"/>
      <c r="N44"/>
      <c r="O44"/>
    </row>
    <row r="45" spans="1:15" x14ac:dyDescent="0.35">
      <c r="A45">
        <v>2020</v>
      </c>
      <c r="B45">
        <v>1</v>
      </c>
      <c r="C45" s="63">
        <v>17.463000000000001</v>
      </c>
      <c r="D45" s="63">
        <v>1.8421666666666667</v>
      </c>
      <c r="E45" s="63">
        <v>-0.3115</v>
      </c>
      <c r="F45" s="11">
        <v>0.91941173373580654</v>
      </c>
      <c r="G45" s="63">
        <v>18.99366666666667</v>
      </c>
      <c r="H45" s="63"/>
      <c r="I45" s="11"/>
      <c r="J45" s="63"/>
      <c r="K45"/>
      <c r="L45"/>
      <c r="M45"/>
      <c r="N45"/>
      <c r="O45"/>
    </row>
    <row r="46" spans="1:15" x14ac:dyDescent="0.35">
      <c r="B46">
        <v>2</v>
      </c>
      <c r="C46" s="63">
        <v>18.402333333333331</v>
      </c>
      <c r="D46" s="63">
        <v>2.2023333333333337</v>
      </c>
      <c r="E46" s="63">
        <v>-0.32483333333333331</v>
      </c>
      <c r="F46" s="11">
        <v>0.9074203436911874</v>
      </c>
      <c r="G46" s="63">
        <v>20.279833333333332</v>
      </c>
      <c r="H46" s="63"/>
      <c r="I46" s="11"/>
      <c r="J46" s="63"/>
      <c r="K46"/>
      <c r="L46"/>
      <c r="M46"/>
      <c r="N46"/>
      <c r="O46"/>
    </row>
    <row r="47" spans="1:15" x14ac:dyDescent="0.35">
      <c r="A47">
        <v>2021</v>
      </c>
      <c r="B47">
        <v>1</v>
      </c>
      <c r="C47" s="63">
        <v>18.190166666666666</v>
      </c>
      <c r="D47" s="63">
        <v>2.1021666666666663</v>
      </c>
      <c r="E47" s="63">
        <v>-0.34483333333333333</v>
      </c>
      <c r="F47" s="11">
        <v>0.91190207628357778</v>
      </c>
      <c r="G47" s="63">
        <v>19.947499999999998</v>
      </c>
      <c r="H47" s="63"/>
      <c r="I47" s="11"/>
      <c r="J47" s="63"/>
      <c r="K47"/>
      <c r="L47"/>
      <c r="M47"/>
      <c r="N47"/>
      <c r="O47"/>
    </row>
    <row r="48" spans="1:15" x14ac:dyDescent="0.35">
      <c r="B48">
        <v>2</v>
      </c>
      <c r="C48" s="63">
        <v>18.084833333333332</v>
      </c>
      <c r="D48" s="63">
        <v>2.3431666666666664</v>
      </c>
      <c r="E48" s="63">
        <v>-0.24983333333333335</v>
      </c>
      <c r="F48" s="11">
        <v>0.89625750605026899</v>
      </c>
      <c r="G48" s="63">
        <v>20.178166666666662</v>
      </c>
      <c r="H48" s="63"/>
      <c r="I48" s="11"/>
      <c r="J48" s="63"/>
      <c r="K48"/>
      <c r="L48"/>
      <c r="M48"/>
      <c r="N48"/>
      <c r="O48"/>
    </row>
    <row r="49" spans="1:15" x14ac:dyDescent="0.35">
      <c r="A49" s="64">
        <v>2022</v>
      </c>
      <c r="B49">
        <v>1</v>
      </c>
      <c r="C49" s="63">
        <v>17.814333333333334</v>
      </c>
      <c r="D49" s="63">
        <v>1.9764999999999999</v>
      </c>
      <c r="E49" s="63">
        <v>-0.11449999999999982</v>
      </c>
      <c r="F49" s="11">
        <v>0.90012444651810897</v>
      </c>
      <c r="G49" s="63">
        <v>19.790800000000001</v>
      </c>
      <c r="H49" s="63"/>
      <c r="I49" s="11"/>
      <c r="J49" s="63"/>
      <c r="K49"/>
      <c r="L49"/>
      <c r="M49"/>
      <c r="N49"/>
      <c r="O49"/>
    </row>
    <row r="50" spans="1:15" x14ac:dyDescent="0.35">
      <c r="A50" s="65"/>
      <c r="B50">
        <v>2</v>
      </c>
      <c r="C50" s="63">
        <v>17.5</v>
      </c>
      <c r="D50" s="63">
        <v>2.3370000000000002</v>
      </c>
      <c r="E50" s="63">
        <v>-0.14549999999999999</v>
      </c>
      <c r="F50" s="11">
        <v>0.88229911156073759</v>
      </c>
      <c r="G50" s="63">
        <v>19.875499999999999</v>
      </c>
      <c r="H50" s="63"/>
      <c r="I50" s="11"/>
      <c r="J50" s="63"/>
      <c r="K50"/>
      <c r="L50"/>
      <c r="M50"/>
      <c r="N50"/>
      <c r="O50"/>
    </row>
    <row r="51" spans="1:15" x14ac:dyDescent="0.35">
      <c r="K51"/>
      <c r="L51"/>
      <c r="M51"/>
      <c r="N51"/>
      <c r="O51"/>
    </row>
    <row r="52" spans="1:15" x14ac:dyDescent="0.35">
      <c r="A52" t="s">
        <v>87</v>
      </c>
      <c r="K52"/>
      <c r="L52"/>
      <c r="M52"/>
      <c r="N52"/>
      <c r="O52"/>
    </row>
    <row r="53" spans="1:15" x14ac:dyDescent="0.35">
      <c r="A53" t="s">
        <v>88</v>
      </c>
      <c r="C53" s="11"/>
      <c r="D53" s="11"/>
      <c r="E53" s="11"/>
      <c r="F53" s="11"/>
      <c r="G53" s="11"/>
      <c r="H53" s="11"/>
      <c r="I53" s="11"/>
      <c r="J53" s="11"/>
      <c r="K53"/>
      <c r="L53"/>
      <c r="M53"/>
      <c r="N53"/>
      <c r="O53"/>
    </row>
    <row r="54" spans="1:15" x14ac:dyDescent="0.35">
      <c r="C54" s="11"/>
      <c r="D54" s="11"/>
      <c r="E54" s="11"/>
      <c r="F54" s="11"/>
      <c r="G54" s="11"/>
      <c r="H54" s="11"/>
      <c r="I54" s="11"/>
      <c r="J54" s="11"/>
      <c r="K54"/>
      <c r="L54"/>
      <c r="M54"/>
      <c r="N54"/>
      <c r="O54"/>
    </row>
    <row r="55" spans="1:15" x14ac:dyDescent="0.35">
      <c r="C55" s="11"/>
      <c r="D55" s="11"/>
      <c r="E55" s="11"/>
      <c r="F55" s="11"/>
      <c r="G55" s="11"/>
      <c r="H55" s="11"/>
      <c r="I55" s="11"/>
      <c r="J55" s="11"/>
      <c r="K55"/>
      <c r="L55"/>
      <c r="M55"/>
      <c r="N55"/>
      <c r="O55"/>
    </row>
    <row r="56" spans="1:15" x14ac:dyDescent="0.35">
      <c r="C56" s="5"/>
      <c r="D56" s="5"/>
      <c r="E56" s="5"/>
      <c r="F56" s="5"/>
      <c r="G56" s="5"/>
      <c r="H56" s="5"/>
      <c r="I56" s="5"/>
      <c r="J56" s="5"/>
      <c r="K56"/>
      <c r="L56"/>
      <c r="M56"/>
      <c r="N56"/>
      <c r="O56"/>
    </row>
    <row r="57" spans="1:15" x14ac:dyDescent="0.35">
      <c r="C57" s="5"/>
      <c r="D57" s="5"/>
      <c r="E57" s="5"/>
      <c r="F57" s="5"/>
      <c r="G57" s="5"/>
      <c r="H57" s="5"/>
      <c r="I57" s="5"/>
      <c r="J57" s="5"/>
      <c r="K57"/>
      <c r="L57"/>
      <c r="M57"/>
      <c r="N57"/>
      <c r="O57"/>
    </row>
    <row r="58" spans="1:15" x14ac:dyDescent="0.35">
      <c r="C58" s="5"/>
      <c r="D58" s="5"/>
      <c r="E58" s="5"/>
      <c r="F58" s="5"/>
      <c r="G58" s="5"/>
      <c r="H58" s="5"/>
      <c r="I58" s="5"/>
      <c r="J58" s="5"/>
      <c r="K58"/>
      <c r="L58"/>
      <c r="M58"/>
      <c r="N58"/>
      <c r="O58"/>
    </row>
    <row r="59" spans="1:15" x14ac:dyDescent="0.35">
      <c r="K59"/>
      <c r="L59"/>
      <c r="M59"/>
      <c r="N59"/>
      <c r="O59"/>
    </row>
    <row r="60" spans="1:15" x14ac:dyDescent="0.35">
      <c r="K60"/>
      <c r="L60"/>
      <c r="M60"/>
      <c r="N60"/>
      <c r="O60"/>
    </row>
    <row r="61" spans="1:15" x14ac:dyDescent="0.35">
      <c r="K61"/>
      <c r="L61"/>
      <c r="M61"/>
      <c r="N61"/>
      <c r="O61"/>
    </row>
    <row r="62" spans="1:15" x14ac:dyDescent="0.35">
      <c r="K62"/>
      <c r="L62"/>
      <c r="M62"/>
      <c r="N62"/>
      <c r="O62"/>
    </row>
    <row r="63" spans="1:15" x14ac:dyDescent="0.35">
      <c r="K63"/>
      <c r="L63"/>
      <c r="M63"/>
      <c r="N63"/>
      <c r="O63"/>
    </row>
    <row r="64" spans="1:15" x14ac:dyDescent="0.35">
      <c r="K64"/>
      <c r="L64"/>
      <c r="M64"/>
      <c r="N64"/>
      <c r="O64"/>
    </row>
    <row r="65" spans="6:15" x14ac:dyDescent="0.35">
      <c r="F65" s="11"/>
      <c r="K65"/>
      <c r="L65"/>
      <c r="M65"/>
      <c r="N65"/>
      <c r="O6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40"/>
  <sheetViews>
    <sheetView topLeftCell="A4" zoomScale="70" zoomScaleNormal="70" workbookViewId="0">
      <pane xSplit="1" ySplit="4" topLeftCell="B8" activePane="bottomRight" state="frozen"/>
      <selection activeCell="A4" sqref="A4"/>
      <selection pane="topRight" activeCell="B4" sqref="B4"/>
      <selection pane="bottomLeft" activeCell="A8" sqref="A8"/>
      <selection pane="bottomRight" activeCell="A21" sqref="A21"/>
    </sheetView>
  </sheetViews>
  <sheetFormatPr defaultRowHeight="14.5" x14ac:dyDescent="0.35"/>
  <cols>
    <col min="1" max="1" width="9.453125" customWidth="1"/>
    <col min="2" max="2" width="9.36328125" bestFit="1" customWidth="1"/>
    <col min="3" max="3" width="14.1796875" bestFit="1" customWidth="1"/>
    <col min="4" max="4" width="17.81640625" bestFit="1" customWidth="1"/>
    <col min="5" max="5" width="17.36328125" bestFit="1" customWidth="1"/>
    <col min="6" max="6" width="5.90625" bestFit="1" customWidth="1"/>
    <col min="7" max="7" width="4.08984375" bestFit="1" customWidth="1"/>
    <col min="8" max="8" width="7.81640625" bestFit="1" customWidth="1"/>
    <col min="9" max="41" width="12" bestFit="1" customWidth="1"/>
  </cols>
  <sheetData>
    <row r="1" spans="1:42" x14ac:dyDescent="0.35">
      <c r="A1" t="s">
        <v>89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s="65">
        <v>43831</v>
      </c>
      <c r="J1" s="65">
        <v>43862</v>
      </c>
      <c r="K1" s="65">
        <v>43891</v>
      </c>
      <c r="L1" s="65">
        <v>43922</v>
      </c>
      <c r="M1" s="65">
        <v>43952</v>
      </c>
      <c r="N1" s="65">
        <v>43983</v>
      </c>
      <c r="O1" s="65">
        <v>44013</v>
      </c>
      <c r="P1" s="65">
        <v>44044</v>
      </c>
      <c r="Q1" s="65">
        <v>44075</v>
      </c>
      <c r="R1" s="65">
        <v>44105</v>
      </c>
      <c r="S1" s="65">
        <v>44136</v>
      </c>
      <c r="T1" s="65">
        <v>44166</v>
      </c>
      <c r="U1" s="65">
        <v>44197</v>
      </c>
      <c r="V1" s="65">
        <v>44228</v>
      </c>
      <c r="W1" s="65">
        <v>44256</v>
      </c>
      <c r="X1" s="65">
        <v>44287</v>
      </c>
      <c r="Y1" s="65">
        <v>44317</v>
      </c>
      <c r="Z1" s="65">
        <v>44348</v>
      </c>
      <c r="AA1" s="65">
        <v>44378</v>
      </c>
      <c r="AB1" s="65">
        <v>44409</v>
      </c>
      <c r="AC1" s="65">
        <v>44440</v>
      </c>
      <c r="AD1" s="65">
        <v>44470</v>
      </c>
      <c r="AE1" s="65">
        <v>44501</v>
      </c>
      <c r="AF1" s="65">
        <v>44531</v>
      </c>
      <c r="AG1" s="65">
        <v>44562</v>
      </c>
      <c r="AH1" s="65">
        <v>44593</v>
      </c>
      <c r="AI1" s="65">
        <v>44621</v>
      </c>
      <c r="AJ1" s="65">
        <v>44652</v>
      </c>
      <c r="AK1" s="65">
        <v>44682</v>
      </c>
      <c r="AL1" s="65">
        <v>44713</v>
      </c>
      <c r="AM1" s="65">
        <v>44743</v>
      </c>
      <c r="AN1" s="65">
        <v>44774</v>
      </c>
      <c r="AO1" s="65">
        <v>44805</v>
      </c>
    </row>
    <row r="2" spans="1:42" s="66" customFormat="1" x14ac:dyDescent="0.35">
      <c r="A2" s="66" t="s">
        <v>97</v>
      </c>
      <c r="B2" s="66" t="s">
        <v>98</v>
      </c>
      <c r="C2" s="66" t="s">
        <v>99</v>
      </c>
      <c r="D2" s="66" t="s">
        <v>100</v>
      </c>
      <c r="E2" s="66" t="s">
        <v>101</v>
      </c>
      <c r="F2" s="66" t="s">
        <v>102</v>
      </c>
      <c r="G2" s="66" t="s">
        <v>103</v>
      </c>
      <c r="H2" s="66" t="s">
        <v>104</v>
      </c>
      <c r="I2" s="67">
        <v>211287220</v>
      </c>
      <c r="J2" s="67">
        <v>214245639</v>
      </c>
      <c r="K2" s="67">
        <v>198142097</v>
      </c>
      <c r="L2" s="67">
        <v>104796480</v>
      </c>
      <c r="M2" s="67">
        <v>146159857</v>
      </c>
      <c r="N2" s="67">
        <v>174937429</v>
      </c>
      <c r="O2" s="67">
        <v>188736176</v>
      </c>
      <c r="P2" s="67">
        <v>196741613</v>
      </c>
      <c r="Q2" s="67">
        <v>205093442</v>
      </c>
      <c r="R2" s="67">
        <v>211479044</v>
      </c>
      <c r="S2" s="67">
        <v>213559811</v>
      </c>
      <c r="T2" s="67">
        <v>213120629</v>
      </c>
      <c r="U2" s="67">
        <v>211730813</v>
      </c>
      <c r="V2" s="67">
        <v>218240572</v>
      </c>
      <c r="W2" s="67">
        <v>230393520</v>
      </c>
      <c r="X2" s="67">
        <v>229727378</v>
      </c>
      <c r="Y2" s="67">
        <v>224483362</v>
      </c>
      <c r="Z2" s="67">
        <v>224121470</v>
      </c>
      <c r="AA2" s="67">
        <v>197949586</v>
      </c>
      <c r="AB2" s="67">
        <v>216512384</v>
      </c>
      <c r="AC2" s="67">
        <v>222914503</v>
      </c>
      <c r="AD2" s="67">
        <v>211422075</v>
      </c>
      <c r="AE2" s="67">
        <v>228734420</v>
      </c>
      <c r="AF2" s="67">
        <v>233294066</v>
      </c>
      <c r="AG2" s="67">
        <v>241443246</v>
      </c>
      <c r="AH2" s="67">
        <v>243042205</v>
      </c>
      <c r="AI2" s="67">
        <v>249536649</v>
      </c>
      <c r="AJ2" s="67">
        <v>240271306</v>
      </c>
      <c r="AK2" s="67">
        <v>248685270</v>
      </c>
      <c r="AL2" s="67">
        <v>247130163</v>
      </c>
      <c r="AM2" s="67">
        <v>247576026</v>
      </c>
      <c r="AN2" s="67">
        <v>249998893</v>
      </c>
      <c r="AO2" s="67">
        <v>260900644</v>
      </c>
      <c r="AP2" s="67"/>
    </row>
    <row r="3" spans="1:42" x14ac:dyDescent="0.35">
      <c r="A3" t="s">
        <v>105</v>
      </c>
      <c r="I3">
        <v>91.9</v>
      </c>
      <c r="J3">
        <v>92.8</v>
      </c>
      <c r="K3">
        <v>93.1</v>
      </c>
      <c r="L3">
        <v>92.6</v>
      </c>
      <c r="M3">
        <v>92</v>
      </c>
      <c r="N3">
        <v>92.5</v>
      </c>
      <c r="O3">
        <v>93.7</v>
      </c>
      <c r="P3">
        <v>93.9</v>
      </c>
      <c r="Q3">
        <v>94</v>
      </c>
      <c r="R3">
        <v>94.3</v>
      </c>
      <c r="S3">
        <v>94.3</v>
      </c>
      <c r="T3">
        <v>94.4</v>
      </c>
      <c r="U3">
        <v>94.8</v>
      </c>
      <c r="V3">
        <v>95.4</v>
      </c>
      <c r="W3">
        <v>96.1</v>
      </c>
      <c r="X3">
        <v>96.7</v>
      </c>
      <c r="Y3">
        <v>96.8</v>
      </c>
      <c r="Z3">
        <v>97</v>
      </c>
      <c r="AA3">
        <v>98.1</v>
      </c>
      <c r="AB3">
        <v>98.5</v>
      </c>
      <c r="AC3">
        <v>98.7</v>
      </c>
      <c r="AD3">
        <v>99</v>
      </c>
      <c r="AE3">
        <v>99.4</v>
      </c>
      <c r="AF3">
        <v>100</v>
      </c>
      <c r="AG3">
        <v>100.2</v>
      </c>
      <c r="AH3">
        <v>100.8</v>
      </c>
      <c r="AI3">
        <v>101.8</v>
      </c>
      <c r="AJ3">
        <v>102.4</v>
      </c>
      <c r="AK3">
        <v>103.1</v>
      </c>
      <c r="AL3">
        <v>104.2</v>
      </c>
      <c r="AM3">
        <v>105.8</v>
      </c>
      <c r="AN3">
        <v>106</v>
      </c>
      <c r="AO3">
        <v>106.1</v>
      </c>
    </row>
    <row r="4" spans="1:42" ht="26" x14ac:dyDescent="0.6">
      <c r="A4" s="190" t="s">
        <v>339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2" x14ac:dyDescent="0.35">
      <c r="A5" s="189" t="s">
        <v>340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42" x14ac:dyDescent="0.35">
      <c r="A6" t="s">
        <v>106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8" spans="1:42" x14ac:dyDescent="0.35">
      <c r="A8" s="65">
        <v>43831</v>
      </c>
      <c r="B8" s="69">
        <v>243.9344291838955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</row>
    <row r="9" spans="1:42" x14ac:dyDescent="0.35">
      <c r="A9" s="65">
        <v>43862</v>
      </c>
      <c r="B9" s="69">
        <v>244.95110234806035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</row>
    <row r="10" spans="1:42" x14ac:dyDescent="0.35">
      <c r="A10" s="65">
        <v>43891</v>
      </c>
      <c r="B10" s="69">
        <v>225.80962934156824</v>
      </c>
    </row>
    <row r="11" spans="1:42" x14ac:dyDescent="0.35">
      <c r="A11" s="65">
        <v>43922</v>
      </c>
      <c r="B11" s="69">
        <v>120.07458453563716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</row>
    <row r="12" spans="1:42" x14ac:dyDescent="0.35">
      <c r="A12" s="65">
        <v>43952</v>
      </c>
      <c r="B12" s="69">
        <v>168.56044377934782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</row>
    <row r="13" spans="1:42" x14ac:dyDescent="0.35">
      <c r="A13" s="65">
        <v>43983</v>
      </c>
      <c r="B13" s="69">
        <v>200.6579591016216</v>
      </c>
    </row>
    <row r="14" spans="1:42" x14ac:dyDescent="0.35">
      <c r="A14" s="65">
        <v>44013</v>
      </c>
      <c r="B14" s="69">
        <v>213.71300185272142</v>
      </c>
    </row>
    <row r="15" spans="1:42" x14ac:dyDescent="0.35">
      <c r="A15" s="65">
        <v>44044</v>
      </c>
      <c r="B15" s="69">
        <v>222.30335611608095</v>
      </c>
    </row>
    <row r="16" spans="1:42" x14ac:dyDescent="0.35">
      <c r="A16" s="65">
        <v>44075</v>
      </c>
      <c r="B16" s="69">
        <v>231.49376804468082</v>
      </c>
    </row>
    <row r="17" spans="1:2" x14ac:dyDescent="0.35">
      <c r="A17" s="65">
        <v>44105</v>
      </c>
      <c r="B17" s="69">
        <v>237.94195724708379</v>
      </c>
    </row>
    <row r="18" spans="1:2" x14ac:dyDescent="0.35">
      <c r="A18" s="65">
        <v>44136</v>
      </c>
      <c r="B18" s="69">
        <v>240.28309593955464</v>
      </c>
    </row>
    <row r="19" spans="1:2" x14ac:dyDescent="0.35">
      <c r="A19" s="65">
        <v>44166</v>
      </c>
      <c r="B19" s="69">
        <v>239.53494424682199</v>
      </c>
    </row>
    <row r="20" spans="1:2" x14ac:dyDescent="0.35">
      <c r="A20" s="65">
        <v>44197</v>
      </c>
      <c r="B20" s="69">
        <v>236.96876855801688</v>
      </c>
    </row>
    <row r="21" spans="1:2" x14ac:dyDescent="0.35">
      <c r="A21" s="65">
        <v>44228</v>
      </c>
      <c r="B21" s="69">
        <v>242.7182881467505</v>
      </c>
    </row>
    <row r="22" spans="1:2" x14ac:dyDescent="0.35">
      <c r="A22" s="65">
        <v>44256</v>
      </c>
      <c r="B22" s="69">
        <v>254.3678717169615</v>
      </c>
    </row>
    <row r="23" spans="1:2" x14ac:dyDescent="0.35">
      <c r="A23" s="65">
        <v>44287</v>
      </c>
      <c r="B23" s="69">
        <v>252.05868465149948</v>
      </c>
    </row>
    <row r="24" spans="1:2" x14ac:dyDescent="0.35">
      <c r="A24" s="65">
        <v>44317</v>
      </c>
      <c r="B24" s="69">
        <v>246.05046186157026</v>
      </c>
    </row>
    <row r="25" spans="1:2" x14ac:dyDescent="0.35">
      <c r="A25" s="65">
        <v>44348</v>
      </c>
      <c r="B25" s="69">
        <v>245.14729862886597</v>
      </c>
    </row>
    <row r="26" spans="1:2" x14ac:dyDescent="0.35">
      <c r="A26" s="65">
        <v>44378</v>
      </c>
      <c r="B26" s="69">
        <v>214.09226375739041</v>
      </c>
    </row>
    <row r="27" spans="1:2" x14ac:dyDescent="0.35">
      <c r="A27" s="65">
        <v>44409</v>
      </c>
      <c r="B27" s="69">
        <v>233.21790804467003</v>
      </c>
    </row>
    <row r="28" spans="1:2" x14ac:dyDescent="0.35">
      <c r="A28" s="65">
        <v>44440</v>
      </c>
      <c r="B28" s="69">
        <v>239.6274444609929</v>
      </c>
    </row>
    <row r="29" spans="1:2" x14ac:dyDescent="0.35">
      <c r="A29" s="65">
        <v>44470</v>
      </c>
      <c r="B29" s="69">
        <v>226.58466825757574</v>
      </c>
    </row>
    <row r="30" spans="1:2" x14ac:dyDescent="0.35">
      <c r="A30" s="65">
        <v>44501</v>
      </c>
      <c r="B30" s="69">
        <v>244.15213241448689</v>
      </c>
    </row>
    <row r="31" spans="1:2" x14ac:dyDescent="0.35">
      <c r="A31" s="65">
        <v>44531</v>
      </c>
      <c r="B31" s="69">
        <v>247.525004026</v>
      </c>
    </row>
    <row r="32" spans="1:2" x14ac:dyDescent="0.35">
      <c r="A32" s="65">
        <v>44562</v>
      </c>
      <c r="B32" s="69">
        <v>255.65996407784428</v>
      </c>
    </row>
    <row r="33" spans="1:2" x14ac:dyDescent="0.35">
      <c r="A33" s="65">
        <v>44593</v>
      </c>
      <c r="B33" s="69">
        <v>255.82120982638889</v>
      </c>
    </row>
    <row r="34" spans="1:2" x14ac:dyDescent="0.35">
      <c r="A34" s="65">
        <v>44621</v>
      </c>
      <c r="B34" s="69">
        <v>260.07699861394889</v>
      </c>
    </row>
    <row r="35" spans="1:2" x14ac:dyDescent="0.35">
      <c r="A35" s="65">
        <v>44652</v>
      </c>
      <c r="B35" s="69">
        <v>248.95298404882809</v>
      </c>
    </row>
    <row r="36" spans="1:2" x14ac:dyDescent="0.35">
      <c r="A36" s="65">
        <v>44682</v>
      </c>
      <c r="B36" s="69">
        <v>255.92150482056255</v>
      </c>
    </row>
    <row r="37" spans="1:2" x14ac:dyDescent="0.35">
      <c r="A37" s="65">
        <v>44713</v>
      </c>
      <c r="B37" s="69">
        <v>251.63637518522069</v>
      </c>
    </row>
    <row r="38" spans="1:2" x14ac:dyDescent="0.35">
      <c r="A38" s="65">
        <v>44743</v>
      </c>
      <c r="B38" s="69">
        <v>248.278037415879</v>
      </c>
    </row>
    <row r="39" spans="1:2" x14ac:dyDescent="0.35">
      <c r="A39" s="65">
        <v>44774</v>
      </c>
      <c r="B39" s="69">
        <v>250.23474101226412</v>
      </c>
    </row>
    <row r="40" spans="1:2" x14ac:dyDescent="0.35">
      <c r="A40" s="65">
        <v>44805</v>
      </c>
      <c r="B40" s="69">
        <v>260.900644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2"/>
  <sheetViews>
    <sheetView zoomScale="70" zoomScaleNormal="70" workbookViewId="0">
      <pane xSplit="1" ySplit="4" topLeftCell="B16" activePane="bottomRight" state="frozen"/>
      <selection pane="topRight" activeCell="B1" sqref="B1"/>
      <selection pane="bottomLeft" activeCell="A5" sqref="A5"/>
      <selection pane="bottomRight" activeCell="L39" sqref="L39"/>
    </sheetView>
  </sheetViews>
  <sheetFormatPr defaultRowHeight="14.5" x14ac:dyDescent="0.35"/>
  <cols>
    <col min="1" max="1" width="31.90625" bestFit="1" customWidth="1"/>
  </cols>
  <sheetData>
    <row r="1" spans="1:12" s="189" customFormat="1" ht="26" x14ac:dyDescent="0.6">
      <c r="A1" s="194" t="s">
        <v>338</v>
      </c>
    </row>
    <row r="2" spans="1:12" s="189" customFormat="1" x14ac:dyDescent="0.35">
      <c r="A2" s="193" t="s">
        <v>341</v>
      </c>
    </row>
    <row r="3" spans="1:12" s="189" customFormat="1" x14ac:dyDescent="0.35"/>
    <row r="4" spans="1:12" x14ac:dyDescent="0.35">
      <c r="B4" s="195" t="s">
        <v>107</v>
      </c>
      <c r="C4" s="195" t="s">
        <v>108</v>
      </c>
      <c r="D4" s="195" t="s">
        <v>109</v>
      </c>
      <c r="E4" s="195" t="s">
        <v>110</v>
      </c>
      <c r="F4" s="195" t="s">
        <v>111</v>
      </c>
      <c r="G4" s="195" t="s">
        <v>112</v>
      </c>
      <c r="H4" s="195" t="s">
        <v>113</v>
      </c>
      <c r="I4" s="195" t="s">
        <v>114</v>
      </c>
      <c r="J4" s="195" t="s">
        <v>115</v>
      </c>
      <c r="K4" s="195" t="s">
        <v>116</v>
      </c>
      <c r="L4" s="195" t="s">
        <v>117</v>
      </c>
    </row>
    <row r="5" spans="1:12" x14ac:dyDescent="0.35">
      <c r="A5" t="s">
        <v>118</v>
      </c>
      <c r="B5" s="69">
        <v>167.39696346976245</v>
      </c>
      <c r="C5" s="69">
        <v>144.20214289570549</v>
      </c>
      <c r="D5" s="69">
        <v>161.67712930859372</v>
      </c>
      <c r="E5" s="69">
        <v>174.5595550063604</v>
      </c>
      <c r="F5" s="69">
        <v>173.55967467027594</v>
      </c>
      <c r="G5" s="69">
        <v>178.56113937934592</v>
      </c>
      <c r="H5" s="69">
        <v>171.3592636403657</v>
      </c>
      <c r="I5" s="69">
        <v>176.52862354222518</v>
      </c>
      <c r="J5" s="69">
        <v>181.66765473447816</v>
      </c>
      <c r="K5" s="69">
        <v>182.42227942880206</v>
      </c>
      <c r="L5" s="69">
        <v>185.07167899999999</v>
      </c>
    </row>
    <row r="6" spans="1:12" x14ac:dyDescent="0.35">
      <c r="A6" t="s">
        <v>119</v>
      </c>
      <c r="B6" s="69">
        <v>109.84955539956805</v>
      </c>
      <c r="C6" s="69">
        <v>78.64654984662576</v>
      </c>
      <c r="D6" s="69">
        <v>109.00838188281249</v>
      </c>
      <c r="E6" s="69">
        <v>116.49497959116607</v>
      </c>
      <c r="F6" s="69">
        <v>131.56130717883337</v>
      </c>
      <c r="G6" s="69">
        <v>133.83624689948363</v>
      </c>
      <c r="H6" s="69">
        <v>134.75276106332541</v>
      </c>
      <c r="I6" s="69">
        <v>132.24284173592494</v>
      </c>
      <c r="J6" s="69">
        <v>148.17961519154557</v>
      </c>
      <c r="K6" s="69">
        <v>139.28353889538261</v>
      </c>
      <c r="L6" s="69">
        <v>131.020499</v>
      </c>
    </row>
    <row r="7" spans="1:12" x14ac:dyDescent="0.35">
      <c r="A7" t="s">
        <v>120</v>
      </c>
      <c r="B7" s="69">
        <v>96.50502201223901</v>
      </c>
      <c r="C7" s="69">
        <v>83.651170042944756</v>
      </c>
      <c r="D7" s="69">
        <v>96.396512195312482</v>
      </c>
      <c r="E7" s="69">
        <v>100.0983873106007</v>
      </c>
      <c r="F7" s="69">
        <v>100.01747592525322</v>
      </c>
      <c r="G7" s="69">
        <v>100.19536196867466</v>
      </c>
      <c r="H7" s="69">
        <v>96.24713917304436</v>
      </c>
      <c r="I7" s="69">
        <v>99.462958238605893</v>
      </c>
      <c r="J7" s="69">
        <v>107.51751438011887</v>
      </c>
      <c r="K7" s="69">
        <v>111.1461298301582</v>
      </c>
      <c r="L7" s="69">
        <v>110.06000600000002</v>
      </c>
    </row>
    <row r="8" spans="1:12" x14ac:dyDescent="0.35">
      <c r="A8" t="s">
        <v>121</v>
      </c>
      <c r="B8" s="69">
        <v>103.17825682469403</v>
      </c>
      <c r="C8" s="69">
        <v>45.124324104294473</v>
      </c>
      <c r="D8" s="69">
        <v>94.303430824218736</v>
      </c>
      <c r="E8" s="69">
        <v>109.85804761590106</v>
      </c>
      <c r="F8" s="69">
        <v>109.75415665455816</v>
      </c>
      <c r="G8" s="69">
        <v>112.63478896867468</v>
      </c>
      <c r="H8" s="69">
        <v>72.484002213680981</v>
      </c>
      <c r="I8" s="69">
        <v>83.127174547587131</v>
      </c>
      <c r="J8" s="69">
        <v>100.64942346268163</v>
      </c>
      <c r="K8" s="69">
        <v>97.554569383274128</v>
      </c>
      <c r="L8" s="69">
        <v>108.36209599999999</v>
      </c>
    </row>
    <row r="9" spans="1:12" x14ac:dyDescent="0.35">
      <c r="A9" t="s">
        <v>122</v>
      </c>
      <c r="B9" s="69">
        <v>32.836351028077758</v>
      </c>
      <c r="C9" s="69">
        <v>27.582864822085885</v>
      </c>
      <c r="D9" s="69">
        <v>32.577888507812496</v>
      </c>
      <c r="E9" s="69">
        <v>32.442211727915193</v>
      </c>
      <c r="F9" s="69">
        <v>33.768221857492136</v>
      </c>
      <c r="G9" s="69">
        <v>34.801156460240961</v>
      </c>
      <c r="H9" s="69">
        <v>31.799684484930573</v>
      </c>
      <c r="I9" s="69">
        <v>34.935943300603213</v>
      </c>
      <c r="J9" s="69">
        <v>35.074696500660494</v>
      </c>
      <c r="K9" s="69">
        <v>31.065650941233447</v>
      </c>
      <c r="L9" s="69">
        <v>35.003931999999999</v>
      </c>
    </row>
    <row r="10" spans="1:12" x14ac:dyDescent="0.35">
      <c r="A10" t="s">
        <v>123</v>
      </c>
      <c r="B10" s="69">
        <v>35.529935579913612</v>
      </c>
      <c r="C10" s="69">
        <v>23.783591558282208</v>
      </c>
      <c r="D10" s="69">
        <v>33.906474566406246</v>
      </c>
      <c r="E10" s="69">
        <v>35.535576432508833</v>
      </c>
      <c r="F10" s="69">
        <v>35.908208512399582</v>
      </c>
      <c r="G10" s="69">
        <v>36.524577170051636</v>
      </c>
      <c r="H10" s="69">
        <v>35.732795389095827</v>
      </c>
      <c r="I10" s="69">
        <v>35.556795395442357</v>
      </c>
      <c r="J10" s="69">
        <v>37.408747067040942</v>
      </c>
      <c r="K10" s="69">
        <v>38.671576270261539</v>
      </c>
      <c r="L10" s="69">
        <v>38.806178000000003</v>
      </c>
    </row>
    <row r="11" spans="1:12" x14ac:dyDescent="0.35">
      <c r="A11" t="s">
        <v>124</v>
      </c>
      <c r="B11" s="69">
        <v>66.316688724982015</v>
      </c>
      <c r="C11" s="69">
        <v>29.527488147239261</v>
      </c>
      <c r="D11" s="69">
        <v>45.818389640624993</v>
      </c>
      <c r="E11" s="69">
        <v>42.353660858303883</v>
      </c>
      <c r="F11" s="69">
        <v>43.101830259168707</v>
      </c>
      <c r="G11" s="69">
        <v>43.043556039586917</v>
      </c>
      <c r="H11" s="69">
        <v>40.881958301049771</v>
      </c>
      <c r="I11" s="69">
        <v>48.553726736260046</v>
      </c>
      <c r="J11" s="69">
        <v>50.908934346103038</v>
      </c>
      <c r="K11" s="69">
        <v>48.37164244397804</v>
      </c>
      <c r="L11" s="69">
        <v>43.620241999999998</v>
      </c>
    </row>
    <row r="12" spans="1:12" x14ac:dyDescent="0.35">
      <c r="A12" t="s">
        <v>125</v>
      </c>
      <c r="B12" s="69">
        <v>21.620975205543559</v>
      </c>
      <c r="C12" s="69">
        <v>11.387524466257668</v>
      </c>
      <c r="D12" s="69">
        <v>22.442705921874996</v>
      </c>
      <c r="E12" s="69">
        <v>24.297449722968196</v>
      </c>
      <c r="F12" s="69">
        <v>24.441020312259869</v>
      </c>
      <c r="G12" s="69">
        <v>23.817282486746986</v>
      </c>
      <c r="H12" s="69">
        <v>23.179717793430406</v>
      </c>
      <c r="I12" s="69">
        <v>23.505971315683645</v>
      </c>
      <c r="J12" s="69">
        <v>24.195935928665783</v>
      </c>
      <c r="K12" s="69">
        <v>23.631368003228928</v>
      </c>
      <c r="L12" s="69">
        <v>23.932373999999999</v>
      </c>
    </row>
    <row r="13" spans="1:12" x14ac:dyDescent="0.35">
      <c r="A13" t="s">
        <v>126</v>
      </c>
      <c r="B13" s="69">
        <v>17.194630815334776</v>
      </c>
      <c r="C13" s="69">
        <v>9.9573048711656433</v>
      </c>
      <c r="D13" s="69">
        <v>16.209498605468749</v>
      </c>
      <c r="E13" s="69">
        <v>16.93063844416961</v>
      </c>
      <c r="F13" s="69">
        <v>17.22202319455117</v>
      </c>
      <c r="G13" s="69">
        <v>16.607418824440618</v>
      </c>
      <c r="H13" s="69">
        <v>15.776144370470705</v>
      </c>
      <c r="I13" s="69">
        <v>17.364380888404824</v>
      </c>
      <c r="J13" s="69">
        <v>17.838916505284015</v>
      </c>
      <c r="K13" s="69">
        <v>16.287731216984177</v>
      </c>
      <c r="L13" s="69">
        <v>16.601254000000001</v>
      </c>
    </row>
    <row r="14" spans="1:12" x14ac:dyDescent="0.35">
      <c r="A14" t="s">
        <v>127</v>
      </c>
      <c r="B14" s="69">
        <v>21.214914600791939</v>
      </c>
      <c r="C14" s="69">
        <v>9.1863658220858877</v>
      </c>
      <c r="D14" s="69">
        <v>17.180512640624997</v>
      </c>
      <c r="E14" s="69">
        <v>21.353173378445227</v>
      </c>
      <c r="F14" s="69">
        <v>22.463344758644777</v>
      </c>
      <c r="G14" s="69">
        <v>21.529565749053354</v>
      </c>
      <c r="H14" s="69">
        <v>22.889479291906532</v>
      </c>
      <c r="I14" s="69">
        <v>23.755612304959786</v>
      </c>
      <c r="J14" s="69">
        <v>23.182700019815059</v>
      </c>
      <c r="K14" s="69">
        <v>24.314761646754921</v>
      </c>
      <c r="L14" s="69">
        <v>23.580448000000001</v>
      </c>
    </row>
    <row r="15" spans="1:12" x14ac:dyDescent="0.35">
      <c r="A15" t="s">
        <v>128</v>
      </c>
      <c r="B15" s="69">
        <v>15.699385075593954</v>
      </c>
      <c r="C15" s="69">
        <v>11.770899705521471</v>
      </c>
      <c r="D15" s="69">
        <v>15.902449652343748</v>
      </c>
      <c r="E15" s="69">
        <v>17.43619380318021</v>
      </c>
      <c r="F15" s="69">
        <v>16.658864954593085</v>
      </c>
      <c r="G15" s="69">
        <v>16.474689829259894</v>
      </c>
      <c r="H15" s="69">
        <v>16.713698538435484</v>
      </c>
      <c r="I15" s="69">
        <v>17.51015039644772</v>
      </c>
      <c r="J15" s="69">
        <v>18.56791747820343</v>
      </c>
      <c r="K15" s="69">
        <v>17.95145065353568</v>
      </c>
      <c r="L15" s="69">
        <v>17.160063000000001</v>
      </c>
    </row>
    <row r="16" spans="1:12" x14ac:dyDescent="0.35">
      <c r="A16" t="s">
        <v>129</v>
      </c>
      <c r="B16" s="69">
        <v>13.699430172786178</v>
      </c>
      <c r="C16" s="69">
        <v>7.0177566503067474</v>
      </c>
      <c r="D16" s="69">
        <v>10.11641790625</v>
      </c>
      <c r="E16" s="69">
        <v>13.139027171024733</v>
      </c>
      <c r="F16" s="69">
        <v>12.951008380020957</v>
      </c>
      <c r="G16" s="69">
        <v>12.719330016179001</v>
      </c>
      <c r="H16" s="69">
        <v>12.749826799187264</v>
      </c>
      <c r="I16" s="69">
        <v>12.226344510723859</v>
      </c>
      <c r="J16" s="69">
        <v>12.508346628137382</v>
      </c>
      <c r="K16" s="69">
        <v>12.894509523732644</v>
      </c>
      <c r="L16" s="69">
        <v>13.131105999999999</v>
      </c>
    </row>
    <row r="17" spans="1:12" x14ac:dyDescent="0.35">
      <c r="A17" t="s">
        <v>130</v>
      </c>
      <c r="B17" s="69">
        <v>7.7813737908567324</v>
      </c>
      <c r="C17" s="69">
        <v>5.2713407055214718</v>
      </c>
      <c r="D17" s="69">
        <v>7.3089262773437493</v>
      </c>
      <c r="E17" s="69">
        <v>7.9264276109540628</v>
      </c>
      <c r="F17" s="69">
        <v>7.4852847258120851</v>
      </c>
      <c r="G17" s="69">
        <v>7.5065623039586908</v>
      </c>
      <c r="H17" s="69">
        <v>6.8815036820182849</v>
      </c>
      <c r="I17" s="69">
        <v>7.7031420740616623</v>
      </c>
      <c r="J17" s="69">
        <v>7.8253762163143978</v>
      </c>
      <c r="K17" s="69">
        <v>7.4158843600258306</v>
      </c>
      <c r="L17" s="69">
        <v>7.8732959999999999</v>
      </c>
    </row>
    <row r="18" spans="1:12" x14ac:dyDescent="0.35">
      <c r="A18" t="s">
        <v>131</v>
      </c>
      <c r="B18" s="69">
        <v>4.8779843938084966</v>
      </c>
      <c r="C18" s="69">
        <v>1.492726926380368</v>
      </c>
      <c r="D18" s="69">
        <v>3.8508403320312494</v>
      </c>
      <c r="E18" s="69">
        <v>4.4329807014134275</v>
      </c>
      <c r="F18" s="69">
        <v>4.359422771219001</v>
      </c>
      <c r="G18" s="69">
        <v>4.0609224478485366</v>
      </c>
      <c r="H18" s="69">
        <v>4.7084111943785967</v>
      </c>
      <c r="I18" s="69">
        <v>4.9859014121983911</v>
      </c>
      <c r="J18" s="69">
        <v>5.1004619306472909</v>
      </c>
      <c r="K18" s="69">
        <v>4.5651897597675166</v>
      </c>
      <c r="L18" s="69">
        <v>4.2523860000000004</v>
      </c>
    </row>
    <row r="20" spans="1:12" x14ac:dyDescent="0.35">
      <c r="A20" t="s">
        <v>132</v>
      </c>
      <c r="B20" s="69">
        <f>SUM(B5:B18)</f>
        <v>713.70146709395249</v>
      </c>
      <c r="C20" s="69">
        <f t="shared" ref="C20:L20" si="0">SUM(C5:C18)</f>
        <v>488.60205056441708</v>
      </c>
      <c r="D20" s="69">
        <f t="shared" si="0"/>
        <v>666.69955826171872</v>
      </c>
      <c r="E20" s="69">
        <f t="shared" si="0"/>
        <v>716.85830937491164</v>
      </c>
      <c r="F20" s="69">
        <f t="shared" si="0"/>
        <v>733.25184415508204</v>
      </c>
      <c r="G20" s="69">
        <f t="shared" si="0"/>
        <v>742.3125985435455</v>
      </c>
      <c r="H20" s="69">
        <f t="shared" si="0"/>
        <v>686.15638593531992</v>
      </c>
      <c r="I20" s="69">
        <f t="shared" si="0"/>
        <v>717.45956639912856</v>
      </c>
      <c r="J20" s="69">
        <f t="shared" si="0"/>
        <v>770.62624038969614</v>
      </c>
      <c r="K20" s="69">
        <f t="shared" si="0"/>
        <v>755.57628235711968</v>
      </c>
      <c r="L20" s="69">
        <f t="shared" si="0"/>
        <v>758.47555900000009</v>
      </c>
    </row>
    <row r="22" spans="1:12" x14ac:dyDescent="0.35">
      <c r="A22" s="200" t="s">
        <v>342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4"/>
  <sheetViews>
    <sheetView zoomScale="50" zoomScaleNormal="50" workbookViewId="0">
      <pane xSplit="1" ySplit="7" topLeftCell="B8" activePane="bottomRight" state="frozen"/>
      <selection activeCell="B122" sqref="B122"/>
      <selection pane="topRight" activeCell="B122" sqref="B122"/>
      <selection pane="bottomLeft" activeCell="B122" sqref="B122"/>
      <selection pane="bottomRight" activeCell="I3" sqref="I3"/>
    </sheetView>
  </sheetViews>
  <sheetFormatPr defaultRowHeight="14.5" x14ac:dyDescent="0.35"/>
  <cols>
    <col min="1" max="1" width="25.90625" customWidth="1"/>
    <col min="2" max="2" width="11" customWidth="1"/>
  </cols>
  <sheetData>
    <row r="1" spans="1:12" ht="26" x14ac:dyDescent="0.6">
      <c r="A1" s="1" t="s">
        <v>36</v>
      </c>
    </row>
    <row r="2" spans="1:12" x14ac:dyDescent="0.35">
      <c r="A2" t="s">
        <v>343</v>
      </c>
    </row>
    <row r="5" spans="1:12" s="14" customFormat="1" ht="18" customHeight="1" x14ac:dyDescent="0.35">
      <c r="A5" s="45" t="s">
        <v>37</v>
      </c>
    </row>
    <row r="6" spans="1:12" s="14" customFormat="1" ht="18" customHeight="1" x14ac:dyDescent="0.35">
      <c r="A6" s="2" t="s">
        <v>38</v>
      </c>
      <c r="B6" s="39" t="s">
        <v>39</v>
      </c>
      <c r="C6" s="39" t="s">
        <v>40</v>
      </c>
      <c r="D6" s="39" t="s">
        <v>19</v>
      </c>
      <c r="E6" s="39" t="s">
        <v>41</v>
      </c>
      <c r="F6" s="38" t="s">
        <v>42</v>
      </c>
      <c r="G6" s="38" t="s">
        <v>43</v>
      </c>
      <c r="H6" s="38" t="s">
        <v>20</v>
      </c>
      <c r="I6" s="38" t="s">
        <v>44</v>
      </c>
      <c r="J6" s="38" t="s">
        <v>45</v>
      </c>
      <c r="K6" s="38" t="s">
        <v>46</v>
      </c>
      <c r="L6" s="198" t="s">
        <v>21</v>
      </c>
    </row>
    <row r="7" spans="1:12" s="14" customFormat="1" ht="18" customHeight="1" x14ac:dyDescent="0.35">
      <c r="B7" s="41" t="s">
        <v>47</v>
      </c>
      <c r="C7" s="41" t="s">
        <v>48</v>
      </c>
      <c r="D7" s="41" t="s">
        <v>49</v>
      </c>
      <c r="E7" s="41" t="s">
        <v>50</v>
      </c>
      <c r="F7" s="41" t="s">
        <v>51</v>
      </c>
      <c r="G7" s="41" t="s">
        <v>6</v>
      </c>
      <c r="H7" s="41" t="s">
        <v>8</v>
      </c>
      <c r="I7" s="41" t="s">
        <v>9</v>
      </c>
      <c r="J7" s="41" t="s">
        <v>10</v>
      </c>
      <c r="K7" s="41" t="s">
        <v>11</v>
      </c>
      <c r="L7" s="14" t="s">
        <v>52</v>
      </c>
    </row>
    <row r="8" spans="1:12" s="14" customFormat="1" ht="18" customHeight="1" x14ac:dyDescent="0.35">
      <c r="A8" s="46" t="s">
        <v>53</v>
      </c>
      <c r="B8" s="47">
        <v>4.2726804186725404</v>
      </c>
      <c r="C8" s="47">
        <v>3.4240693428892826</v>
      </c>
      <c r="D8" s="47">
        <v>3.9833118881412304</v>
      </c>
      <c r="E8" s="47">
        <v>4.1012160953449444</v>
      </c>
      <c r="F8" s="47">
        <v>4.1272226340586231</v>
      </c>
      <c r="G8" s="47">
        <v>4.1951315795408846</v>
      </c>
      <c r="H8" s="47">
        <v>4.0653190169159226</v>
      </c>
      <c r="I8" s="47">
        <v>4.2080146885574896</v>
      </c>
      <c r="J8" s="47">
        <v>4.2645304649906306</v>
      </c>
      <c r="K8" s="47">
        <v>4.2424065176787993</v>
      </c>
      <c r="L8" s="47">
        <v>4.1994144993142459</v>
      </c>
    </row>
    <row r="9" spans="1:12" s="14" customFormat="1" ht="18" customHeight="1" x14ac:dyDescent="0.35">
      <c r="A9" s="46" t="s">
        <v>54</v>
      </c>
      <c r="B9" s="47">
        <v>1.3130442714783306</v>
      </c>
      <c r="C9" s="47">
        <v>1.2979180838188014</v>
      </c>
      <c r="D9" s="47">
        <v>1.3110412492899575</v>
      </c>
      <c r="E9" s="47">
        <v>1.3273068772638104</v>
      </c>
      <c r="F9" s="47">
        <v>1.3352531040872686</v>
      </c>
      <c r="G9" s="47">
        <v>1.2960632384539377</v>
      </c>
      <c r="H9" s="47">
        <v>1.313766638593622</v>
      </c>
      <c r="I9" s="47">
        <v>1.3416479412963636</v>
      </c>
      <c r="J9" s="47">
        <v>1.3425474317882418</v>
      </c>
      <c r="K9" s="47">
        <v>1.3048548623167533</v>
      </c>
      <c r="L9" s="47">
        <v>1.3061564403099162</v>
      </c>
    </row>
    <row r="10" spans="1:12" s="14" customFormat="1" ht="18" customHeight="1" x14ac:dyDescent="0.35">
      <c r="A10" s="46" t="s">
        <v>55</v>
      </c>
      <c r="B10" s="47">
        <v>0.85977538154627986</v>
      </c>
      <c r="C10" s="47">
        <v>0.85044052519410596</v>
      </c>
      <c r="D10" s="47">
        <v>0.66850998287456376</v>
      </c>
      <c r="E10" s="47">
        <v>0.7542554644606021</v>
      </c>
      <c r="F10" s="47">
        <v>0.82055543890787275</v>
      </c>
      <c r="G10" s="47">
        <v>0.82817548173876554</v>
      </c>
      <c r="H10" s="47">
        <v>0.90843402075376478</v>
      </c>
      <c r="I10" s="47">
        <v>0.88456938263081608</v>
      </c>
      <c r="J10" s="47">
        <v>0.93320345815694306</v>
      </c>
      <c r="K10" s="47">
        <v>1.0124377920557297</v>
      </c>
      <c r="L10" s="47">
        <v>1.0704507470251181</v>
      </c>
    </row>
    <row r="11" spans="1:12" s="14" customFormat="1" ht="18" customHeight="1" x14ac:dyDescent="0.35">
      <c r="A11" s="46" t="s">
        <v>56</v>
      </c>
      <c r="B11" s="47">
        <v>1.8684451843830598</v>
      </c>
      <c r="C11" s="47">
        <v>1.3718575070931491</v>
      </c>
      <c r="D11" s="47">
        <v>1.8039051521822123</v>
      </c>
      <c r="E11" s="47">
        <v>1.9191168726398928</v>
      </c>
      <c r="F11" s="47">
        <v>2.0464401903903964</v>
      </c>
      <c r="G11" s="47">
        <v>2.2012721232130676</v>
      </c>
      <c r="H11" s="47">
        <v>2.0355777489503302</v>
      </c>
      <c r="I11" s="47">
        <v>2.1107501086245901</v>
      </c>
      <c r="J11" s="47">
        <v>2.2680237546657569</v>
      </c>
      <c r="K11" s="47">
        <v>2.3234016272840381</v>
      </c>
      <c r="L11" s="47">
        <v>2.3176467598014709</v>
      </c>
    </row>
    <row r="12" spans="1:12" s="14" customFormat="1" ht="18" customHeight="1" x14ac:dyDescent="0.35">
      <c r="A12" s="46" t="s">
        <v>57</v>
      </c>
      <c r="B12" s="47">
        <v>1.6245745943338574</v>
      </c>
      <c r="C12" s="47">
        <v>1.3335720970037008</v>
      </c>
      <c r="D12" s="47">
        <v>1.3655911045753493</v>
      </c>
      <c r="E12" s="47">
        <v>1.5336054269099004</v>
      </c>
      <c r="F12" s="47">
        <v>1.6198385745578365</v>
      </c>
      <c r="G12" s="47">
        <v>1.6518158486760124</v>
      </c>
      <c r="H12" s="47">
        <v>1.6343444969150802</v>
      </c>
      <c r="I12" s="47">
        <v>1.8239394528134123</v>
      </c>
      <c r="J12" s="47">
        <v>1.9611050058618367</v>
      </c>
      <c r="K12" s="47">
        <v>2.1485862274489547</v>
      </c>
      <c r="L12" s="47">
        <v>2.1907463397390208</v>
      </c>
    </row>
    <row r="13" spans="1:12" s="14" customFormat="1" ht="18" customHeight="1" x14ac:dyDescent="0.35">
      <c r="B13" s="41"/>
      <c r="C13" s="41"/>
      <c r="D13" s="41"/>
      <c r="E13" s="41"/>
      <c r="F13" s="40"/>
      <c r="G13" s="40"/>
      <c r="H13" s="40"/>
      <c r="I13" s="40"/>
      <c r="J13" s="40"/>
      <c r="K13" s="40"/>
    </row>
    <row r="14" spans="1:12" x14ac:dyDescent="0.35">
      <c r="A14" s="46" t="s">
        <v>58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56" zoomScaleNormal="56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E13" sqref="E13"/>
    </sheetView>
  </sheetViews>
  <sheetFormatPr defaultColWidth="8.81640625" defaultRowHeight="14.5" x14ac:dyDescent="0.35"/>
  <cols>
    <col min="1" max="1" width="11" style="70" bestFit="1" customWidth="1"/>
    <col min="2" max="2" width="11" style="70" customWidth="1"/>
    <col min="3" max="3" width="12.1796875" style="70" customWidth="1"/>
    <col min="4" max="4" width="11.54296875" style="70" customWidth="1"/>
    <col min="5" max="7" width="11" style="70" customWidth="1"/>
    <col min="8" max="8" width="12.1796875" style="70" customWidth="1"/>
    <col min="9" max="9" width="13.08984375" style="70" customWidth="1"/>
    <col min="10" max="10" width="20.08984375" style="70" customWidth="1"/>
    <col min="11" max="13" width="13.08984375" style="70" customWidth="1"/>
    <col min="14" max="15" width="13.1796875" style="70" customWidth="1"/>
    <col min="16" max="16" width="16.453125" style="70" customWidth="1"/>
    <col min="17" max="17" width="11.453125" style="62" customWidth="1"/>
    <col min="18" max="19" width="13.1796875" style="62" customWidth="1"/>
    <col min="20" max="20" width="12.6328125" style="62" customWidth="1"/>
    <col min="21" max="21" width="17.81640625" style="62" bestFit="1" customWidth="1"/>
    <col min="22" max="22" width="19" style="62" bestFit="1" customWidth="1"/>
    <col min="23" max="28" width="8.81640625" style="62"/>
    <col min="29" max="29" width="9.08984375" style="62" bestFit="1" customWidth="1"/>
    <col min="30" max="30" width="8.81640625" style="62"/>
    <col min="31" max="31" width="9.90625" style="62" customWidth="1"/>
    <col min="32" max="33" width="8.81640625" style="62"/>
    <col min="34" max="37" width="17.1796875" style="62" bestFit="1" customWidth="1"/>
    <col min="38" max="39" width="16.08984375" style="62" bestFit="1" customWidth="1"/>
    <col min="40" max="41" width="10.08984375" style="62" bestFit="1" customWidth="1"/>
    <col min="42" max="16384" width="8.81640625" style="62"/>
  </cols>
  <sheetData>
    <row r="1" spans="1:26" ht="26" x14ac:dyDescent="0.6">
      <c r="A1" s="1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x14ac:dyDescent="0.35">
      <c r="A2" s="70" t="s">
        <v>134</v>
      </c>
    </row>
    <row r="3" spans="1:26" x14ac:dyDescent="0.3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Y3" s="11"/>
      <c r="Z3"/>
    </row>
    <row r="4" spans="1:26" x14ac:dyDescent="0.35">
      <c r="A4" s="62"/>
      <c r="B4" s="62"/>
      <c r="C4" s="62"/>
      <c r="D4" s="62"/>
      <c r="E4" s="62"/>
      <c r="G4" s="62"/>
      <c r="H4" s="62"/>
      <c r="I4" s="62"/>
      <c r="J4" s="62"/>
      <c r="K4" s="62"/>
      <c r="L4" s="62"/>
      <c r="M4" s="62"/>
      <c r="O4" s="62"/>
      <c r="P4" s="62"/>
      <c r="Y4" s="11"/>
      <c r="Z4"/>
    </row>
    <row r="5" spans="1:26" s="71" customFormat="1" x14ac:dyDescent="0.35">
      <c r="B5" s="72" t="s">
        <v>135</v>
      </c>
      <c r="C5" s="72">
        <v>44354</v>
      </c>
      <c r="D5" s="72" t="s">
        <v>136</v>
      </c>
      <c r="E5" s="72" t="s">
        <v>137</v>
      </c>
      <c r="F5" s="72" t="s">
        <v>138</v>
      </c>
      <c r="G5" s="72" t="s">
        <v>139</v>
      </c>
      <c r="H5" s="72" t="s">
        <v>140</v>
      </c>
      <c r="I5" s="71">
        <v>44719</v>
      </c>
      <c r="J5" s="72" t="s">
        <v>141</v>
      </c>
      <c r="K5" s="71">
        <v>44901</v>
      </c>
      <c r="M5" s="72"/>
      <c r="N5" s="72"/>
      <c r="O5" s="72"/>
      <c r="P5" s="72"/>
      <c r="Q5" s="72"/>
      <c r="R5" s="72"/>
      <c r="S5" s="72"/>
      <c r="Y5" s="73"/>
      <c r="Z5" s="74"/>
    </row>
    <row r="6" spans="1:26" x14ac:dyDescent="0.35">
      <c r="A6" s="62" t="s">
        <v>142</v>
      </c>
      <c r="B6" s="62">
        <v>100</v>
      </c>
      <c r="C6" s="62">
        <v>245.78313253012047</v>
      </c>
      <c r="D6" s="62">
        <v>137.34939759036143</v>
      </c>
      <c r="E6" s="62">
        <v>120.48192771084338</v>
      </c>
      <c r="F6" s="62">
        <v>170.84337349397592</v>
      </c>
      <c r="G6" s="62">
        <v>162.77108433734938</v>
      </c>
      <c r="H6" s="62">
        <v>188.55421686746988</v>
      </c>
      <c r="I6" s="62">
        <v>175.90361445783131</v>
      </c>
      <c r="J6" s="62">
        <v>118.67469879518073</v>
      </c>
      <c r="K6" s="62">
        <v>131.92771084337349</v>
      </c>
      <c r="L6" s="62"/>
      <c r="M6" s="62"/>
      <c r="N6" s="75"/>
      <c r="O6" s="62"/>
      <c r="P6" s="62"/>
      <c r="X6" s="11"/>
      <c r="Y6"/>
    </row>
    <row r="7" spans="1:26" x14ac:dyDescent="0.35">
      <c r="A7" s="62" t="s">
        <v>143</v>
      </c>
      <c r="B7" s="62">
        <v>100</v>
      </c>
      <c r="C7" s="62">
        <v>120.11385199240988</v>
      </c>
      <c r="D7" s="62">
        <v>109.42441492726122</v>
      </c>
      <c r="E7" s="62">
        <v>115.62302340290955</v>
      </c>
      <c r="F7" s="62">
        <v>113.34598355471222</v>
      </c>
      <c r="G7" s="62">
        <v>120.49335863377608</v>
      </c>
      <c r="H7" s="62">
        <v>130.04427577482608</v>
      </c>
      <c r="I7" s="62">
        <v>117.14104996837445</v>
      </c>
      <c r="J7" s="62">
        <v>108.96268184693231</v>
      </c>
      <c r="K7" s="62">
        <v>112.12144212523721</v>
      </c>
      <c r="L7" s="62"/>
      <c r="M7" s="62"/>
      <c r="N7" s="75"/>
      <c r="O7" s="62"/>
      <c r="P7" s="62"/>
      <c r="X7" s="11"/>
      <c r="Y7"/>
    </row>
    <row r="8" spans="1:26" x14ac:dyDescent="0.35">
      <c r="A8" s="62" t="s">
        <v>144</v>
      </c>
      <c r="B8" s="62">
        <v>100</v>
      </c>
      <c r="C8" s="62">
        <v>121.55440414507773</v>
      </c>
      <c r="D8" s="62">
        <v>99.170984455958546</v>
      </c>
      <c r="E8" s="62">
        <v>100</v>
      </c>
      <c r="F8" s="62">
        <v>105.07772020725388</v>
      </c>
      <c r="G8" s="62">
        <v>109.22279792746114</v>
      </c>
      <c r="H8" s="62">
        <v>121.34715025906735</v>
      </c>
      <c r="I8" s="62">
        <v>104.76683937823834</v>
      </c>
      <c r="J8" s="62">
        <v>90.362694300518129</v>
      </c>
      <c r="K8" s="62">
        <v>102.47150259067357</v>
      </c>
      <c r="L8" s="62"/>
      <c r="M8" s="62"/>
      <c r="N8" s="75"/>
      <c r="O8" s="62"/>
      <c r="P8" s="62"/>
      <c r="X8" s="11"/>
      <c r="Y8"/>
    </row>
    <row r="9" spans="1:26" x14ac:dyDescent="0.35">
      <c r="A9" s="62" t="s">
        <v>145</v>
      </c>
      <c r="B9" s="62">
        <v>100</v>
      </c>
      <c r="C9" s="62">
        <v>174.28571428571428</v>
      </c>
      <c r="D9" s="62">
        <v>311.42857142857144</v>
      </c>
      <c r="E9" s="62">
        <v>240</v>
      </c>
      <c r="F9" s="62">
        <v>318.42857142857144</v>
      </c>
      <c r="G9" s="62">
        <v>341.42857142857139</v>
      </c>
      <c r="H9" s="62">
        <v>578.57142857142856</v>
      </c>
      <c r="I9" s="62">
        <v>575.71428571428567</v>
      </c>
      <c r="J9" s="62">
        <v>627.14285714285711</v>
      </c>
      <c r="K9" s="62">
        <v>572.14285714285711</v>
      </c>
      <c r="L9" s="62"/>
      <c r="M9" s="62"/>
      <c r="N9" s="75"/>
      <c r="O9" s="62"/>
      <c r="P9" s="62"/>
      <c r="X9" s="11"/>
      <c r="Y9"/>
    </row>
    <row r="10" spans="1:26" x14ac:dyDescent="0.35">
      <c r="A10" s="62" t="s">
        <v>146</v>
      </c>
      <c r="B10" s="62">
        <v>100</v>
      </c>
      <c r="C10" s="62">
        <v>135.84905660377359</v>
      </c>
      <c r="D10" s="62">
        <v>147.16981132075472</v>
      </c>
      <c r="E10" s="62">
        <v>149.0566037735849</v>
      </c>
      <c r="F10" s="62">
        <v>167.9245283018868</v>
      </c>
      <c r="G10" s="62">
        <v>175.47169811320757</v>
      </c>
      <c r="H10" s="62">
        <v>201.88679245283021</v>
      </c>
      <c r="I10" s="62">
        <v>228.30188679245285</v>
      </c>
      <c r="J10" s="62">
        <v>166.98113207547169</v>
      </c>
      <c r="K10" s="62">
        <v>150</v>
      </c>
      <c r="L10" s="62"/>
      <c r="M10" s="62"/>
      <c r="N10" s="75"/>
      <c r="O10" s="62"/>
      <c r="P10" s="62"/>
      <c r="X10" s="11"/>
      <c r="Y10"/>
    </row>
    <row r="11" spans="1:26" x14ac:dyDescent="0.35">
      <c r="A11" s="62" t="s">
        <v>147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O11" s="62"/>
      <c r="P11" s="62"/>
    </row>
    <row r="12" spans="1:26" x14ac:dyDescent="0.35">
      <c r="A12" s="62"/>
      <c r="B12" s="62"/>
      <c r="C12" s="62"/>
      <c r="D12" s="62"/>
      <c r="E12" s="62"/>
      <c r="F12" s="62"/>
      <c r="G12" s="62"/>
      <c r="H12" s="62"/>
      <c r="I12" s="62"/>
      <c r="J12" s="11"/>
      <c r="K12" s="62"/>
      <c r="L12" s="62"/>
      <c r="M12" s="62"/>
      <c r="O12" s="62"/>
      <c r="P12" s="62"/>
    </row>
    <row r="33" spans="20:20" x14ac:dyDescent="0.35">
      <c r="T33" s="1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59" zoomScaleNormal="59" workbookViewId="0">
      <pane xSplit="1" ySplit="4" topLeftCell="F5" activePane="bottomRight" state="frozen"/>
      <selection activeCell="B49" sqref="B49"/>
      <selection pane="topRight" activeCell="B49" sqref="B49"/>
      <selection pane="bottomLeft" activeCell="B49" sqref="B49"/>
      <selection pane="bottomRight" activeCell="V16" sqref="V16"/>
    </sheetView>
  </sheetViews>
  <sheetFormatPr defaultColWidth="8.81640625" defaultRowHeight="14.5" x14ac:dyDescent="0.35"/>
  <cols>
    <col min="1" max="1" width="32.36328125" style="96" customWidth="1"/>
    <col min="2" max="3" width="10.81640625" style="96" bestFit="1" customWidth="1"/>
    <col min="4" max="4" width="9.81640625" style="96" bestFit="1" customWidth="1"/>
    <col min="5" max="14" width="10.81640625" style="96" bestFit="1" customWidth="1"/>
    <col min="15" max="18" width="8.81640625" style="96"/>
    <col min="19" max="19" width="12.81640625" style="96" bestFit="1" customWidth="1"/>
    <col min="20" max="20" width="10.6328125" style="96" customWidth="1"/>
    <col min="21" max="16384" width="8.81640625" style="96"/>
  </cols>
  <sheetData>
    <row r="1" spans="1:22" ht="18.5" x14ac:dyDescent="0.45">
      <c r="A1" s="95" t="s">
        <v>160</v>
      </c>
    </row>
    <row r="2" spans="1:22" x14ac:dyDescent="0.35">
      <c r="A2" s="96" t="s">
        <v>161</v>
      </c>
    </row>
    <row r="4" spans="1:22" x14ac:dyDescent="0.35">
      <c r="B4" s="96">
        <v>2008</v>
      </c>
      <c r="C4" s="96">
        <v>2009</v>
      </c>
      <c r="D4" s="96">
        <v>2010</v>
      </c>
      <c r="E4" s="96">
        <v>2011</v>
      </c>
      <c r="F4" s="96">
        <v>2012</v>
      </c>
      <c r="G4" s="96">
        <v>2013</v>
      </c>
      <c r="H4" s="96">
        <v>2014</v>
      </c>
      <c r="I4" s="96">
        <v>2015</v>
      </c>
      <c r="J4" s="96">
        <v>2016</v>
      </c>
      <c r="K4" s="96">
        <v>2017</v>
      </c>
      <c r="L4" s="96">
        <v>2018</v>
      </c>
      <c r="M4" s="96">
        <v>2019</v>
      </c>
      <c r="N4" s="96">
        <v>2020</v>
      </c>
      <c r="O4" s="96">
        <v>2021</v>
      </c>
      <c r="P4" s="96" t="s">
        <v>11</v>
      </c>
      <c r="Q4" s="96" t="s">
        <v>52</v>
      </c>
      <c r="S4" s="191" t="s">
        <v>162</v>
      </c>
      <c r="T4" s="188" t="s">
        <v>344</v>
      </c>
    </row>
    <row r="5" spans="1:22" x14ac:dyDescent="0.35">
      <c r="A5" s="96" t="s">
        <v>7</v>
      </c>
      <c r="B5" s="62">
        <f t="shared" ref="B5:P8" si="0">ROUND(B11/10,0)*10</f>
        <v>810</v>
      </c>
      <c r="C5" s="62">
        <f t="shared" si="0"/>
        <v>680</v>
      </c>
      <c r="D5" s="62">
        <f t="shared" si="0"/>
        <v>670</v>
      </c>
      <c r="E5" s="62">
        <f t="shared" si="0"/>
        <v>650</v>
      </c>
      <c r="F5" s="62">
        <f t="shared" si="0"/>
        <v>700</v>
      </c>
      <c r="G5" s="62">
        <f t="shared" si="0"/>
        <v>740</v>
      </c>
      <c r="H5" s="62">
        <f t="shared" si="0"/>
        <v>690</v>
      </c>
      <c r="I5" s="62">
        <f t="shared" si="0"/>
        <v>900</v>
      </c>
      <c r="J5" s="62">
        <f t="shared" si="0"/>
        <v>880</v>
      </c>
      <c r="K5" s="62">
        <f t="shared" si="0"/>
        <v>810</v>
      </c>
      <c r="L5" s="62">
        <f t="shared" si="0"/>
        <v>840</v>
      </c>
      <c r="M5" s="62">
        <f t="shared" si="0"/>
        <v>880</v>
      </c>
      <c r="N5" s="62">
        <f t="shared" si="0"/>
        <v>810</v>
      </c>
      <c r="O5" s="98">
        <f>ROUND(O11/10,0)*10</f>
        <v>830</v>
      </c>
      <c r="P5" s="98">
        <f t="shared" ref="P5:Q8" si="1">ROUND(P11/10,0)*10</f>
        <v>870</v>
      </c>
      <c r="Q5" s="98">
        <f t="shared" si="1"/>
        <v>870</v>
      </c>
      <c r="S5" s="187">
        <f>Q5-O5</f>
        <v>40</v>
      </c>
      <c r="T5" s="206">
        <f>S5/O5</f>
        <v>4.8192771084337352E-2</v>
      </c>
    </row>
    <row r="6" spans="1:22" x14ac:dyDescent="0.35">
      <c r="A6" s="96" t="s">
        <v>16</v>
      </c>
      <c r="B6" s="62">
        <f t="shared" si="0"/>
        <v>2060</v>
      </c>
      <c r="C6" s="62">
        <f t="shared" si="0"/>
        <v>1870</v>
      </c>
      <c r="D6" s="62">
        <f t="shared" si="0"/>
        <v>1810</v>
      </c>
      <c r="E6" s="62">
        <f t="shared" si="0"/>
        <v>1840</v>
      </c>
      <c r="F6" s="62">
        <f t="shared" si="0"/>
        <v>1830</v>
      </c>
      <c r="G6" s="62">
        <f t="shared" si="0"/>
        <v>1780</v>
      </c>
      <c r="H6" s="62">
        <f t="shared" si="0"/>
        <v>1740</v>
      </c>
      <c r="I6" s="62">
        <f t="shared" si="0"/>
        <v>1770</v>
      </c>
      <c r="J6" s="62">
        <f t="shared" si="0"/>
        <v>1680</v>
      </c>
      <c r="K6" s="62">
        <f t="shared" si="0"/>
        <v>1750</v>
      </c>
      <c r="L6" s="62">
        <f t="shared" si="0"/>
        <v>1720</v>
      </c>
      <c r="M6" s="62">
        <f t="shared" si="0"/>
        <v>1760</v>
      </c>
      <c r="N6" s="62">
        <f t="shared" si="0"/>
        <v>1460</v>
      </c>
      <c r="O6" s="99">
        <f t="shared" si="0"/>
        <v>1400</v>
      </c>
      <c r="P6" s="99">
        <f t="shared" si="0"/>
        <v>1510</v>
      </c>
      <c r="Q6" s="99">
        <f t="shared" si="1"/>
        <v>1630</v>
      </c>
      <c r="S6" s="187">
        <f>Q6-O6</f>
        <v>230</v>
      </c>
      <c r="T6" s="206">
        <f>S6/O6</f>
        <v>0.16428571428571428</v>
      </c>
    </row>
    <row r="7" spans="1:22" x14ac:dyDescent="0.35">
      <c r="A7" s="96" t="s">
        <v>14</v>
      </c>
      <c r="B7" s="62">
        <f t="shared" si="0"/>
        <v>110</v>
      </c>
      <c r="C7" s="62">
        <f t="shared" si="0"/>
        <v>90</v>
      </c>
      <c r="D7" s="62">
        <f t="shared" si="0"/>
        <v>100</v>
      </c>
      <c r="E7" s="62">
        <f t="shared" si="0"/>
        <v>80</v>
      </c>
      <c r="F7" s="62">
        <f t="shared" si="0"/>
        <v>110</v>
      </c>
      <c r="G7" s="62">
        <f t="shared" si="0"/>
        <v>140</v>
      </c>
      <c r="H7" s="62">
        <f t="shared" si="0"/>
        <v>0</v>
      </c>
      <c r="I7" s="62">
        <f t="shared" si="0"/>
        <v>130</v>
      </c>
      <c r="J7" s="62">
        <f t="shared" si="0"/>
        <v>120</v>
      </c>
      <c r="K7" s="62">
        <f t="shared" si="0"/>
        <v>150</v>
      </c>
      <c r="L7" s="62">
        <f t="shared" si="0"/>
        <v>160</v>
      </c>
      <c r="M7" s="62">
        <f t="shared" si="0"/>
        <v>130</v>
      </c>
      <c r="N7" s="62">
        <f t="shared" si="0"/>
        <v>90</v>
      </c>
      <c r="O7" s="99">
        <f t="shared" si="0"/>
        <v>100</v>
      </c>
      <c r="P7" s="99">
        <f t="shared" si="0"/>
        <v>100</v>
      </c>
      <c r="Q7" s="99">
        <f t="shared" si="1"/>
        <v>120</v>
      </c>
      <c r="S7" s="187">
        <f t="shared" ref="S7:S25" si="2">Q7-O7</f>
        <v>20</v>
      </c>
      <c r="T7" s="206">
        <f t="shared" ref="T7:T9" si="3">S7/O7</f>
        <v>0.2</v>
      </c>
    </row>
    <row r="8" spans="1:22" x14ac:dyDescent="0.35">
      <c r="A8" s="96" t="s">
        <v>17</v>
      </c>
      <c r="B8" s="62">
        <f t="shared" si="0"/>
        <v>1180</v>
      </c>
      <c r="C8" s="62">
        <f t="shared" si="0"/>
        <v>1150</v>
      </c>
      <c r="D8" s="62">
        <f t="shared" si="0"/>
        <v>1120</v>
      </c>
      <c r="E8" s="62">
        <f t="shared" si="0"/>
        <v>1140</v>
      </c>
      <c r="F8" s="62">
        <f t="shared" si="0"/>
        <v>1120</v>
      </c>
      <c r="G8" s="62">
        <f t="shared" si="0"/>
        <v>1150</v>
      </c>
      <c r="H8" s="62">
        <f t="shared" si="0"/>
        <v>1120</v>
      </c>
      <c r="I8" s="62">
        <f t="shared" si="0"/>
        <v>1460</v>
      </c>
      <c r="J8" s="62">
        <f t="shared" si="0"/>
        <v>1490</v>
      </c>
      <c r="K8" s="62">
        <f t="shared" si="0"/>
        <v>1360</v>
      </c>
      <c r="L8" s="62">
        <f t="shared" si="0"/>
        <v>1500</v>
      </c>
      <c r="M8" s="62">
        <f t="shared" si="0"/>
        <v>1340</v>
      </c>
      <c r="N8" s="62">
        <f t="shared" si="0"/>
        <v>1080</v>
      </c>
      <c r="O8" s="98">
        <f t="shared" si="0"/>
        <v>1160</v>
      </c>
      <c r="P8" s="98">
        <f t="shared" si="0"/>
        <v>1180</v>
      </c>
      <c r="Q8" s="98">
        <f t="shared" si="1"/>
        <v>1220</v>
      </c>
      <c r="S8" s="187">
        <f t="shared" si="2"/>
        <v>60</v>
      </c>
      <c r="T8" s="206">
        <f t="shared" si="3"/>
        <v>5.1724137931034482E-2</v>
      </c>
    </row>
    <row r="9" spans="1:22" s="62" customFormat="1" x14ac:dyDescent="0.35">
      <c r="A9" s="62" t="s">
        <v>163</v>
      </c>
      <c r="B9" s="100">
        <f t="shared" ref="B9:J9" si="4">B15/1000</f>
        <v>10.395945336977856</v>
      </c>
      <c r="C9" s="100">
        <f t="shared" si="4"/>
        <v>10.038029454540032</v>
      </c>
      <c r="D9" s="100">
        <f t="shared" si="4"/>
        <v>9.9397015398835862</v>
      </c>
      <c r="E9" s="100">
        <f t="shared" si="4"/>
        <v>10.411306237187484</v>
      </c>
      <c r="F9" s="100">
        <f t="shared" si="4"/>
        <v>10.806758488002025</v>
      </c>
      <c r="G9" s="100">
        <f t="shared" si="4"/>
        <v>11.232893134787359</v>
      </c>
      <c r="H9" s="100">
        <f t="shared" si="4"/>
        <v>11.291546597641965</v>
      </c>
      <c r="I9" s="100">
        <f t="shared" si="4"/>
        <v>11.570114189486812</v>
      </c>
      <c r="J9" s="100">
        <f t="shared" si="4"/>
        <v>11.659151480576297</v>
      </c>
      <c r="K9" s="100">
        <v>11.896543919969721</v>
      </c>
      <c r="L9" s="100">
        <f>L15/1000</f>
        <v>12.1613230994438</v>
      </c>
      <c r="M9" s="100">
        <f>M15/1000</f>
        <v>12.263351225082035</v>
      </c>
      <c r="N9" s="100">
        <f>N15/1000</f>
        <v>11.25333</v>
      </c>
      <c r="O9" s="98">
        <f>O15/1000</f>
        <v>10.797971</v>
      </c>
      <c r="P9" s="98">
        <f t="shared" ref="P9:Q9" si="5">P15/1000</f>
        <v>11.900477</v>
      </c>
      <c r="Q9" s="98">
        <f t="shared" si="5"/>
        <v>11.92266</v>
      </c>
      <c r="S9" s="187">
        <f t="shared" si="2"/>
        <v>1.124689</v>
      </c>
      <c r="T9" s="206">
        <f t="shared" si="3"/>
        <v>0.10415743846691197</v>
      </c>
    </row>
    <row r="10" spans="1:22" x14ac:dyDescent="0.35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S10" s="187"/>
      <c r="T10" s="206"/>
    </row>
    <row r="11" spans="1:22" x14ac:dyDescent="0.35">
      <c r="A11" s="96" t="s">
        <v>7</v>
      </c>
      <c r="B11" s="62">
        <v>809.63375617200109</v>
      </c>
      <c r="C11" s="62">
        <v>681.26025365300143</v>
      </c>
      <c r="D11" s="62">
        <v>674.35973099962803</v>
      </c>
      <c r="E11" s="62">
        <v>653.06780160727988</v>
      </c>
      <c r="F11" s="62">
        <v>698.86269017030872</v>
      </c>
      <c r="G11" s="62">
        <v>740.16733190808327</v>
      </c>
      <c r="H11" s="62">
        <v>685.72471547963335</v>
      </c>
      <c r="I11" s="62">
        <v>897.09919439384532</v>
      </c>
      <c r="J11" s="62">
        <v>881.37101344318944</v>
      </c>
      <c r="K11" s="62">
        <v>810.46808053601637</v>
      </c>
      <c r="L11" s="62">
        <v>842.1224767088496</v>
      </c>
      <c r="M11" s="62">
        <v>879.69190792208701</v>
      </c>
      <c r="N11" s="62">
        <v>807.88199999999995</v>
      </c>
      <c r="O11" s="101">
        <v>829.29</v>
      </c>
      <c r="P11" s="101">
        <v>873.82100000000003</v>
      </c>
      <c r="Q11" s="101">
        <v>872.60799999999995</v>
      </c>
      <c r="S11" s="187">
        <f t="shared" si="2"/>
        <v>43.317999999999984</v>
      </c>
      <c r="T11" s="206">
        <f>S11/O11</f>
        <v>5.2235044435601521E-2</v>
      </c>
    </row>
    <row r="12" spans="1:22" x14ac:dyDescent="0.35">
      <c r="A12" s="96" t="s">
        <v>16</v>
      </c>
      <c r="B12" s="62">
        <v>2055.355525300416</v>
      </c>
      <c r="C12" s="62">
        <v>1865.412337284622</v>
      </c>
      <c r="D12" s="62">
        <v>1814.6546786754043</v>
      </c>
      <c r="E12" s="62">
        <v>1836.3842252727527</v>
      </c>
      <c r="F12" s="62">
        <v>1832.7640309383016</v>
      </c>
      <c r="G12" s="62">
        <v>1778.2233269238577</v>
      </c>
      <c r="H12" s="62">
        <v>1740.5051269251198</v>
      </c>
      <c r="I12" s="62">
        <v>1774.2859549430705</v>
      </c>
      <c r="J12" s="62">
        <v>1683.1703405429412</v>
      </c>
      <c r="K12" s="62">
        <v>1749.0216842724385</v>
      </c>
      <c r="L12" s="62">
        <v>1718.5791757949089</v>
      </c>
      <c r="M12" s="62">
        <v>1759.8880086767444</v>
      </c>
      <c r="N12" s="62">
        <v>1459.5920000000001</v>
      </c>
      <c r="O12" s="101">
        <v>1401.7170000000001</v>
      </c>
      <c r="P12" s="101">
        <v>1506.973</v>
      </c>
      <c r="Q12" s="101">
        <v>1630.4380000000001</v>
      </c>
      <c r="S12" s="187">
        <f t="shared" si="2"/>
        <v>228.721</v>
      </c>
      <c r="T12" s="206">
        <f t="shared" ref="T12:T16" si="6">S12/O12</f>
        <v>0.16317202402482098</v>
      </c>
    </row>
    <row r="13" spans="1:22" x14ac:dyDescent="0.35">
      <c r="A13" s="96" t="s">
        <v>14</v>
      </c>
      <c r="B13" s="62">
        <v>107.49613172598588</v>
      </c>
      <c r="C13" s="62">
        <v>93.330133054166851</v>
      </c>
      <c r="D13" s="62">
        <v>101.34976639536923</v>
      </c>
      <c r="E13" s="62">
        <v>80.203923360717027</v>
      </c>
      <c r="F13" s="62">
        <v>107.47985382745132</v>
      </c>
      <c r="G13" s="62">
        <v>139.44724278571351</v>
      </c>
      <c r="H13" s="62">
        <f>D10-D22</f>
        <v>-1.2950446679478349</v>
      </c>
      <c r="I13" s="62">
        <v>126.98914369663126</v>
      </c>
      <c r="J13" s="62">
        <v>118.16665398062547</v>
      </c>
      <c r="K13" s="62">
        <v>153.05886629235491</v>
      </c>
      <c r="L13" s="62">
        <v>155.91099821459144</v>
      </c>
      <c r="M13" s="62">
        <v>133.29601505154096</v>
      </c>
      <c r="N13" s="62">
        <v>90.41</v>
      </c>
      <c r="O13" s="101">
        <v>95.546000000000006</v>
      </c>
      <c r="P13" s="101">
        <v>103.807</v>
      </c>
      <c r="Q13" s="101">
        <v>116.443</v>
      </c>
      <c r="S13" s="187">
        <f>Q13-O13</f>
        <v>20.896999999999991</v>
      </c>
      <c r="T13" s="206">
        <f t="shared" si="6"/>
        <v>0.21871140602432326</v>
      </c>
    </row>
    <row r="14" spans="1:22" x14ac:dyDescent="0.35">
      <c r="A14" s="96" t="s">
        <v>17</v>
      </c>
      <c r="B14" s="62">
        <v>1180.0787858558767</v>
      </c>
      <c r="C14" s="62">
        <v>1151.7654175487239</v>
      </c>
      <c r="D14" s="62">
        <v>1117.7179879911462</v>
      </c>
      <c r="E14" s="62">
        <v>1137.4228848669979</v>
      </c>
      <c r="F14" s="62">
        <v>1115.7499969565158</v>
      </c>
      <c r="G14" s="62">
        <v>1145.1121480218203</v>
      </c>
      <c r="H14" s="62">
        <f>D14-D22</f>
        <v>1116.4229433231983</v>
      </c>
      <c r="I14" s="62">
        <v>1459.9507709826601</v>
      </c>
      <c r="J14" s="62">
        <v>1491.3355467379977</v>
      </c>
      <c r="K14" s="62">
        <v>1364.7172043264172</v>
      </c>
      <c r="L14" s="62">
        <v>1502.1380264120555</v>
      </c>
      <c r="M14" s="62">
        <v>1338.7826618019587</v>
      </c>
      <c r="N14" s="62">
        <v>1079.6679999999999</v>
      </c>
      <c r="O14" s="101">
        <v>1157.4839999999999</v>
      </c>
      <c r="P14" s="101">
        <v>1176.779</v>
      </c>
      <c r="Q14" s="101">
        <v>1223.2539999999999</v>
      </c>
      <c r="S14" s="187">
        <f t="shared" si="2"/>
        <v>65.769999999999982</v>
      </c>
      <c r="T14" s="206">
        <f t="shared" si="6"/>
        <v>5.6821519779107085E-2</v>
      </c>
    </row>
    <row r="15" spans="1:22" x14ac:dyDescent="0.35">
      <c r="A15" s="96" t="s">
        <v>35</v>
      </c>
      <c r="B15" s="62">
        <f t="shared" ref="B15:J15" si="7">SUM(B17:B23)</f>
        <v>10395.945336977857</v>
      </c>
      <c r="C15" s="62">
        <f t="shared" si="7"/>
        <v>10038.029454540032</v>
      </c>
      <c r="D15" s="62">
        <f t="shared" si="7"/>
        <v>9939.7015398835865</v>
      </c>
      <c r="E15" s="62">
        <f t="shared" si="7"/>
        <v>10411.306237187484</v>
      </c>
      <c r="F15" s="62">
        <f t="shared" si="7"/>
        <v>10806.758488002024</v>
      </c>
      <c r="G15" s="62">
        <f t="shared" si="7"/>
        <v>11232.893134787359</v>
      </c>
      <c r="H15" s="62">
        <f t="shared" si="7"/>
        <v>11291.546597641965</v>
      </c>
      <c r="I15" s="62">
        <f t="shared" si="7"/>
        <v>11570.114189486812</v>
      </c>
      <c r="J15" s="62">
        <f t="shared" si="7"/>
        <v>11659.151480576296</v>
      </c>
      <c r="K15" s="62">
        <v>11896.543919969721</v>
      </c>
      <c r="L15" s="62">
        <f>SUM(L17:L23)</f>
        <v>12161.3230994438</v>
      </c>
      <c r="M15" s="62">
        <f>SUM(M17:M23)</f>
        <v>12263.351225082035</v>
      </c>
      <c r="N15" s="62">
        <f>N25-SUM(N11:N14)</f>
        <v>11253.33</v>
      </c>
      <c r="O15" s="99">
        <f>O25-SUM(O11:O14)</f>
        <v>10797.971</v>
      </c>
      <c r="P15" s="99">
        <f>P25-SUM(P11:P14)</f>
        <v>11900.477000000001</v>
      </c>
      <c r="Q15" s="99">
        <f>Q25-SUM(Q11:Q14)</f>
        <v>11922.66</v>
      </c>
      <c r="S15" s="187">
        <f>Q15-O15</f>
        <v>1124.6890000000003</v>
      </c>
      <c r="T15" s="206">
        <f t="shared" si="6"/>
        <v>0.10415743846691201</v>
      </c>
    </row>
    <row r="16" spans="1:22" x14ac:dyDescent="0.3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186">
        <f t="shared" ref="M16:N16" si="8">SUM(M11:M14)</f>
        <v>4111.6585934523309</v>
      </c>
      <c r="N16" s="186">
        <f t="shared" si="8"/>
        <v>3437.5519999999997</v>
      </c>
      <c r="O16" s="186">
        <f>SUM(O11:O14)</f>
        <v>3484.0369999999998</v>
      </c>
      <c r="P16" s="186">
        <f t="shared" ref="P16" si="9">SUM(P11:P14)</f>
        <v>3661.3799999999997</v>
      </c>
      <c r="Q16" s="186">
        <f>SUM(Q11:Q14)</f>
        <v>3842.7430000000004</v>
      </c>
      <c r="R16" s="192"/>
      <c r="S16" s="207">
        <f>Q16-O16</f>
        <v>358.70600000000059</v>
      </c>
      <c r="T16" s="208">
        <f t="shared" si="6"/>
        <v>0.1029570007436777</v>
      </c>
      <c r="U16" s="101"/>
      <c r="V16" s="11"/>
    </row>
    <row r="17" spans="1:20" x14ac:dyDescent="0.35">
      <c r="A17" s="96" t="s">
        <v>164</v>
      </c>
      <c r="B17" s="62">
        <v>3339.4150944634353</v>
      </c>
      <c r="C17" s="62">
        <v>3038.2444619892062</v>
      </c>
      <c r="D17" s="62">
        <v>3089.9903785990969</v>
      </c>
      <c r="E17" s="62">
        <v>3170.5981303401682</v>
      </c>
      <c r="F17" s="62">
        <v>3128.1870211100741</v>
      </c>
      <c r="G17" s="62">
        <v>3184.735450995116</v>
      </c>
      <c r="H17" s="62">
        <v>3196.5739295373351</v>
      </c>
      <c r="I17" s="62">
        <v>3199.886190285245</v>
      </c>
      <c r="J17" s="62">
        <v>3197.6728069019587</v>
      </c>
      <c r="K17" s="62">
        <v>3285.6339520344718</v>
      </c>
      <c r="L17" s="62">
        <v>3305.2039879232352</v>
      </c>
      <c r="M17" s="62">
        <v>3408.0938549969355</v>
      </c>
      <c r="N17" s="62">
        <v>3008.3829999999998</v>
      </c>
      <c r="O17" s="101">
        <v>2777.5340000000001</v>
      </c>
      <c r="P17" s="101">
        <v>3163.1469999999999</v>
      </c>
      <c r="Q17" s="101">
        <v>3245.2759999999998</v>
      </c>
      <c r="S17" s="187">
        <f t="shared" si="2"/>
        <v>467.74199999999973</v>
      </c>
      <c r="T17" s="206">
        <f>S17/O17</f>
        <v>0.1684018989506518</v>
      </c>
    </row>
    <row r="18" spans="1:20" x14ac:dyDescent="0.35">
      <c r="A18" s="96" t="s">
        <v>165</v>
      </c>
      <c r="B18" s="62">
        <v>822.72133957473432</v>
      </c>
      <c r="C18" s="62">
        <v>798.19079061888692</v>
      </c>
      <c r="D18" s="62">
        <v>811.22411937388699</v>
      </c>
      <c r="E18" s="62">
        <v>807.64011056822449</v>
      </c>
      <c r="F18" s="62">
        <v>895.14564461116015</v>
      </c>
      <c r="G18" s="62">
        <v>926.13738699217413</v>
      </c>
      <c r="H18" s="62">
        <v>932.55628403696028</v>
      </c>
      <c r="I18" s="62">
        <v>898.28124539202906</v>
      </c>
      <c r="J18" s="62">
        <v>915.29077360518625</v>
      </c>
      <c r="K18" s="62">
        <v>987.86944991616326</v>
      </c>
      <c r="L18" s="62">
        <v>995.8588232219106</v>
      </c>
      <c r="M18" s="62">
        <v>974.72149405547611</v>
      </c>
      <c r="N18" s="62">
        <v>877.86099999999999</v>
      </c>
      <c r="O18" s="101">
        <v>964.03399999999999</v>
      </c>
      <c r="P18" s="101">
        <v>906.11900000000003</v>
      </c>
      <c r="Q18" s="101">
        <v>938.84699999999998</v>
      </c>
      <c r="S18" s="187">
        <f t="shared" si="2"/>
        <v>-25.187000000000012</v>
      </c>
      <c r="T18" s="206">
        <f t="shared" ref="T18:T23" si="10">S18/O18</f>
        <v>-2.6126671880867286E-2</v>
      </c>
    </row>
    <row r="19" spans="1:20" x14ac:dyDescent="0.35">
      <c r="A19" s="96" t="s">
        <v>166</v>
      </c>
      <c r="B19" s="62">
        <v>1768.7369015353338</v>
      </c>
      <c r="C19" s="62">
        <v>1823.1175468230522</v>
      </c>
      <c r="D19" s="62">
        <v>1687.9095050630112</v>
      </c>
      <c r="E19" s="62">
        <v>1871.9861084413935</v>
      </c>
      <c r="F19" s="62">
        <v>1942.8293910678901</v>
      </c>
      <c r="G19" s="62">
        <v>2060.0905127342617</v>
      </c>
      <c r="H19" s="62">
        <v>2024.3551133732005</v>
      </c>
      <c r="I19" s="62">
        <v>2159.8450046824014</v>
      </c>
      <c r="J19" s="62">
        <v>2322.9871229043115</v>
      </c>
      <c r="K19" s="62">
        <v>2463.2961254617676</v>
      </c>
      <c r="L19" s="62">
        <v>2501.5621916603259</v>
      </c>
      <c r="M19" s="62">
        <v>2491.6751454413265</v>
      </c>
      <c r="N19" s="62">
        <v>2434.4279999999999</v>
      </c>
      <c r="O19" s="101">
        <v>2386.165</v>
      </c>
      <c r="P19" s="101">
        <v>2460.1410000000001</v>
      </c>
      <c r="Q19" s="101">
        <v>2380.4929999999999</v>
      </c>
      <c r="S19" s="187">
        <f t="shared" si="2"/>
        <v>-5.6720000000000255</v>
      </c>
      <c r="T19" s="206">
        <f t="shared" si="10"/>
        <v>-2.3770359551833278E-3</v>
      </c>
    </row>
    <row r="20" spans="1:20" x14ac:dyDescent="0.35">
      <c r="A20" s="96" t="s">
        <v>167</v>
      </c>
      <c r="B20" s="62">
        <v>2773.1492813844761</v>
      </c>
      <c r="C20" s="62">
        <v>2791.2790499832213</v>
      </c>
      <c r="D20" s="62">
        <v>2805.0388606091592</v>
      </c>
      <c r="E20" s="62">
        <v>3009.7830416441607</v>
      </c>
      <c r="F20" s="62">
        <v>3239.5936370700074</v>
      </c>
      <c r="G20" s="62">
        <v>3373.1698296878412</v>
      </c>
      <c r="H20" s="62">
        <v>3513.5160026016315</v>
      </c>
      <c r="I20" s="62">
        <v>3581.8219504485587</v>
      </c>
      <c r="J20" s="62">
        <v>3498.8784462730105</v>
      </c>
      <c r="K20" s="62">
        <v>3616.2790672362089</v>
      </c>
      <c r="L20" s="62">
        <v>3675.2690811815719</v>
      </c>
      <c r="M20" s="62">
        <v>3678.9760560502782</v>
      </c>
      <c r="N20" s="62">
        <v>3381.2289999999998</v>
      </c>
      <c r="O20" s="101">
        <v>3191.01</v>
      </c>
      <c r="P20" s="101">
        <v>3821.328</v>
      </c>
      <c r="Q20" s="101">
        <v>3848.739</v>
      </c>
      <c r="S20" s="187">
        <f t="shared" si="2"/>
        <v>657.72899999999981</v>
      </c>
      <c r="T20" s="206">
        <f t="shared" si="10"/>
        <v>0.20611937913074538</v>
      </c>
    </row>
    <row r="21" spans="1:20" x14ac:dyDescent="0.35">
      <c r="A21" s="96" t="s">
        <v>168</v>
      </c>
      <c r="B21" s="62">
        <v>1348.4884701450246</v>
      </c>
      <c r="C21" s="62">
        <v>1254.4342146347158</v>
      </c>
      <c r="D21" s="62">
        <v>1215.3164806952166</v>
      </c>
      <c r="E21" s="62">
        <v>1200.893054803397</v>
      </c>
      <c r="F21" s="62">
        <v>1225.2851871159787</v>
      </c>
      <c r="G21" s="62">
        <v>1263.898419328202</v>
      </c>
      <c r="H21" s="62">
        <v>1180.4359630998299</v>
      </c>
      <c r="I21" s="62">
        <v>1280.3976156606259</v>
      </c>
      <c r="J21" s="62">
        <v>1281.4760404078513</v>
      </c>
      <c r="K21" s="62">
        <v>1312.5547413903225</v>
      </c>
      <c r="L21" s="62">
        <v>1266.6504423919998</v>
      </c>
      <c r="M21" s="62">
        <v>1286.1892962005638</v>
      </c>
      <c r="N21" s="62">
        <v>1120.703</v>
      </c>
      <c r="O21" s="101">
        <v>1129.751</v>
      </c>
      <c r="P21" s="101">
        <v>1123.884</v>
      </c>
      <c r="Q21" s="101">
        <v>1087.5340000000001</v>
      </c>
      <c r="S21" s="187">
        <f t="shared" si="2"/>
        <v>-42.216999999999871</v>
      </c>
      <c r="T21" s="206">
        <f t="shared" si="10"/>
        <v>-3.7368411269385796E-2</v>
      </c>
    </row>
    <row r="22" spans="1:20" x14ac:dyDescent="0.35">
      <c r="A22" s="96" t="s">
        <v>35</v>
      </c>
      <c r="B22" s="62">
        <v>3.5975045106558357</v>
      </c>
      <c r="C22" s="62">
        <v>7.0402721665380419</v>
      </c>
      <c r="D22" s="62">
        <v>1.2950446679478349</v>
      </c>
      <c r="E22" s="62">
        <v>3.8368664490457984</v>
      </c>
      <c r="F22" s="62">
        <v>0.88820875158647739</v>
      </c>
      <c r="G22" s="62">
        <v>2.8184036400285404</v>
      </c>
      <c r="H22" s="62">
        <v>3.0170441874328731</v>
      </c>
      <c r="I22" s="62">
        <v>3.8884033431478588</v>
      </c>
      <c r="J22" s="62">
        <v>5.0671143377515593</v>
      </c>
      <c r="K22" s="62">
        <v>2.7920389521240887</v>
      </c>
      <c r="L22" s="62">
        <v>10.619761376638056</v>
      </c>
      <c r="M22" s="62">
        <v>4.6953783374529445</v>
      </c>
      <c r="N22" s="62">
        <v>11.973000000000001</v>
      </c>
      <c r="O22" s="101">
        <v>4.7409999999999997</v>
      </c>
      <c r="P22" s="101">
        <v>18.454999999999998</v>
      </c>
      <c r="Q22" s="101">
        <v>15.054</v>
      </c>
      <c r="S22" s="187">
        <f t="shared" si="2"/>
        <v>10.313000000000001</v>
      </c>
      <c r="T22" s="206">
        <f>S22/O22</f>
        <v>2.175279476903607</v>
      </c>
    </row>
    <row r="23" spans="1:20" x14ac:dyDescent="0.35">
      <c r="A23" s="96" t="s">
        <v>12</v>
      </c>
      <c r="B23" s="62">
        <v>339.8367453641967</v>
      </c>
      <c r="C23" s="62">
        <v>325.72311832441278</v>
      </c>
      <c r="D23" s="62">
        <v>328.92715087526813</v>
      </c>
      <c r="E23" s="62">
        <v>346.56892494109343</v>
      </c>
      <c r="F23" s="62">
        <v>374.829398275328</v>
      </c>
      <c r="G23" s="62">
        <v>422.04313140973539</v>
      </c>
      <c r="H23" s="62">
        <v>441.09226080557437</v>
      </c>
      <c r="I23" s="62">
        <v>445.99377967480575</v>
      </c>
      <c r="J23" s="62">
        <v>437.77917614622652</v>
      </c>
      <c r="K23" s="62">
        <v>445.97867624762131</v>
      </c>
      <c r="L23" s="62">
        <v>406.15881168811751</v>
      </c>
      <c r="M23" s="62">
        <v>419</v>
      </c>
      <c r="N23" s="62">
        <v>418.75299999999999</v>
      </c>
      <c r="O23" s="102">
        <v>344.73599999999999</v>
      </c>
      <c r="P23" s="101">
        <v>407.40300000000002</v>
      </c>
      <c r="Q23" s="101">
        <v>406.71699999999998</v>
      </c>
      <c r="S23" s="187">
        <f t="shared" si="2"/>
        <v>61.980999999999995</v>
      </c>
      <c r="T23" s="206">
        <f t="shared" si="10"/>
        <v>0.17979265292861782</v>
      </c>
    </row>
    <row r="24" spans="1:20" x14ac:dyDescent="0.3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Q24" s="101"/>
      <c r="S24" s="191"/>
      <c r="T24" s="191"/>
    </row>
    <row r="25" spans="1:20" x14ac:dyDescent="0.35">
      <c r="A25" s="96" t="s">
        <v>69</v>
      </c>
      <c r="B25" s="62">
        <v>14548.509536032121</v>
      </c>
      <c r="C25" s="62">
        <v>13829.797596080578</v>
      </c>
      <c r="D25" s="62">
        <v>13647.783703945208</v>
      </c>
      <c r="E25" s="62">
        <v>14118.385072295345</v>
      </c>
      <c r="F25" s="62">
        <v>14561.61505989471</v>
      </c>
      <c r="G25" s="62">
        <v>15035.843184426829</v>
      </c>
      <c r="H25" s="62">
        <v>15116.568655848223</v>
      </c>
      <c r="I25" s="62">
        <v>15828.439253503115</v>
      </c>
      <c r="J25" s="62">
        <v>15833.195035280987</v>
      </c>
      <c r="K25" s="62">
        <v>16191.669886665872</v>
      </c>
      <c r="L25" s="62">
        <v>16380.073776574245</v>
      </c>
      <c r="M25" s="62">
        <v>16375.008581983788</v>
      </c>
      <c r="N25" s="62">
        <v>14690.882</v>
      </c>
      <c r="O25" s="96">
        <v>14282.008</v>
      </c>
      <c r="P25" s="101">
        <v>15561.857</v>
      </c>
      <c r="Q25" s="101">
        <v>15765.403</v>
      </c>
      <c r="S25" s="187">
        <f t="shared" si="2"/>
        <v>1483.3950000000004</v>
      </c>
      <c r="T25" s="206">
        <f>S25/O25</f>
        <v>0.10386459663094996</v>
      </c>
    </row>
    <row r="26" spans="1:20" x14ac:dyDescent="0.3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S26" s="191"/>
      <c r="T26" s="191"/>
    </row>
    <row r="27" spans="1:20" x14ac:dyDescent="0.35">
      <c r="A27" s="96" t="s">
        <v>169</v>
      </c>
      <c r="B27" s="62">
        <f t="shared" ref="B27:N27" si="11">B25-B11-B23</f>
        <v>13399.039034495923</v>
      </c>
      <c r="C27" s="62">
        <f t="shared" si="11"/>
        <v>12822.814224103164</v>
      </c>
      <c r="D27" s="62">
        <f t="shared" si="11"/>
        <v>12644.496822070312</v>
      </c>
      <c r="E27" s="62">
        <f t="shared" si="11"/>
        <v>13118.748345746972</v>
      </c>
      <c r="F27" s="62">
        <f t="shared" si="11"/>
        <v>13487.922971449074</v>
      </c>
      <c r="G27" s="62">
        <f t="shared" si="11"/>
        <v>13873.63272110901</v>
      </c>
      <c r="H27" s="62">
        <f t="shared" si="11"/>
        <v>13989.751679563014</v>
      </c>
      <c r="I27" s="62">
        <f t="shared" si="11"/>
        <v>14485.346279434463</v>
      </c>
      <c r="J27" s="62">
        <f t="shared" si="11"/>
        <v>14514.044845691571</v>
      </c>
      <c r="K27" s="62">
        <f t="shared" si="11"/>
        <v>14935.223129882233</v>
      </c>
      <c r="L27" s="62">
        <f t="shared" si="11"/>
        <v>15131.792488177278</v>
      </c>
      <c r="M27" s="62">
        <f t="shared" si="11"/>
        <v>15076.316674061702</v>
      </c>
      <c r="N27" s="62">
        <f t="shared" si="11"/>
        <v>13464.246999999999</v>
      </c>
      <c r="O27" s="103">
        <f>O25-(O23+O11)</f>
        <v>13107.982</v>
      </c>
      <c r="P27" s="103">
        <f>P25-(P23+P11)</f>
        <v>14280.633</v>
      </c>
      <c r="Q27" s="103">
        <f t="shared" ref="Q27" si="12">Q25-(Q23+Q11)</f>
        <v>14486.078000000001</v>
      </c>
      <c r="S27" s="191"/>
      <c r="T27" s="191"/>
    </row>
    <row r="29" spans="1:20" x14ac:dyDescent="0.35">
      <c r="A29" t="s">
        <v>170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 Quarterly change in GDP</vt:lpstr>
      <vt:lpstr>2. Quarterly GDP in R trns</vt:lpstr>
      <vt:lpstr>3. Quarterly growth by sector</vt:lpstr>
      <vt:lpstr>4. Electricity supply</vt:lpstr>
      <vt:lpstr>5. Manufacturing sales</vt:lpstr>
      <vt:lpstr>6. Mfg sales by industry</vt:lpstr>
      <vt:lpstr>7. Expenditure on GDP</vt:lpstr>
      <vt:lpstr>8. World mining prices</vt:lpstr>
      <vt:lpstr>9. Employment by sector</vt:lpstr>
      <vt:lpstr>10. Employment by occupation</vt:lpstr>
      <vt:lpstr>11. Manufacturing employment</vt:lpstr>
      <vt:lpstr>12. Empl by mfg industry</vt:lpstr>
      <vt:lpstr>13. Empl in mfg vs. non-mfg</vt:lpstr>
      <vt:lpstr>14. Mining employment</vt:lpstr>
      <vt:lpstr>15. Exports, imports, BOT</vt:lpstr>
      <vt:lpstr>16-17 Imports exports by sector</vt:lpstr>
      <vt:lpstr>Table 1. Trade by mfg subsector</vt:lpstr>
      <vt:lpstr>18. Public &amp; private investment</vt:lpstr>
      <vt:lpstr>19. Investment rate</vt:lpstr>
      <vt:lpstr>20. Return on assets</vt:lpstr>
      <vt:lpstr>21. Mining &amp; mfg profits</vt:lpstr>
      <vt:lpstr>22. Govt bond yields</vt:lpstr>
      <vt:lpstr>23. Main expenditure &amp; revenue</vt:lpstr>
      <vt:lpstr>24. Spending on social wage</vt:lpstr>
      <vt:lpstr>25. Spending by function </vt:lpstr>
      <vt:lpstr>26. Spending on economic dev.</vt:lpstr>
      <vt:lpstr>27. Spending on infrastructure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Nishal Robb</dc:creator>
  <cp:lastModifiedBy>Neva</cp:lastModifiedBy>
  <dcterms:created xsi:type="dcterms:W3CDTF">2022-12-07T07:48:02Z</dcterms:created>
  <dcterms:modified xsi:type="dcterms:W3CDTF">2022-12-08T11:24:37Z</dcterms:modified>
</cp:coreProperties>
</file>