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3.xml" ContentType="application/vnd.openxmlformats-officedocument.themeOverrid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1.xml" ContentType="application/vnd.openxmlformats-officedocument.themeOverrid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2.xml" ContentType="application/vnd.openxmlformats-officedocument.themeOverride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3.xml" ContentType="application/vnd.openxmlformats-officedocument.themeOverride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4.xml" ContentType="application/vnd.openxmlformats-officedocument.themeOverride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s\real economy bulletin\REB Q4 2022\"/>
    </mc:Choice>
  </mc:AlternateContent>
  <bookViews>
    <workbookView xWindow="0" yWindow="0" windowWidth="19200" windowHeight="8250" firstSheet="22" activeTab="22"/>
  </bookViews>
  <sheets>
    <sheet name="1. Quarterly change in GDP" sheetId="1" r:id="rId1"/>
    <sheet name="2. Quarterly GDP in R trns" sheetId="2" r:id="rId2"/>
    <sheet name="3. Annual growth by sector" sheetId="3" r:id="rId3"/>
    <sheet name="4. Quarterly growth by sector" sheetId="7" r:id="rId4"/>
    <sheet name="5. Electricity supply" sheetId="4" r:id="rId5"/>
    <sheet name="6. Lithium ion battery imports" sheetId="12" r:id="rId6"/>
    <sheet name="7. Manufacturing sales" sheetId="13" r:id="rId7"/>
    <sheet name="8. Mfg Sales by Industry" sheetId="14" r:id="rId8"/>
    <sheet name="Index of metals sales" sheetId="15" r:id="rId9"/>
    <sheet name="9. Expenditure on GDP" sheetId="9" r:id="rId10"/>
    <sheet name="10. Employment by sector" sheetId="17" r:id="rId11"/>
    <sheet name="11. Employment by occupation" sheetId="18" r:id="rId12"/>
    <sheet name="12. Empl by mfg industry" sheetId="19" r:id="rId13"/>
    <sheet name="13. Empl in mfg vs. non-mfg" sheetId="21" r:id="rId14"/>
    <sheet name="14. Mining employment" sheetId="22" r:id="rId15"/>
    <sheet name=" 15. Exports, Imports, BOT" sheetId="23" r:id="rId16"/>
    <sheet name="16-17 Sector imports &amp; exports" sheetId="24" r:id="rId17"/>
    <sheet name="18. World mining prices" sheetId="8" r:id="rId18"/>
    <sheet name="Table 1. Trade by Mfg Subsector" sheetId="25" r:id="rId19"/>
    <sheet name="19. Investment rate" sheetId="11" r:id="rId20"/>
    <sheet name="20. Investment by sector" sheetId="29" r:id="rId21"/>
    <sheet name="21. Return on Assets" sheetId="30" r:id="rId22"/>
    <sheet name="22. Mining &amp; mfg profits" sheetId="31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" localSheetId="17" hidden="1">'[1]Table 2.4'!#REF!</definedName>
    <definedName name="_" localSheetId="20" hidden="1">'[1]Table 2.4'!#REF!</definedName>
    <definedName name="_" localSheetId="3" hidden="1">'[1]Table 2.4'!#REF!</definedName>
    <definedName name="_" localSheetId="9" hidden="1">'[1]Table 2.4'!#REF!</definedName>
    <definedName name="_" hidden="1">'[1]Table 2.4'!#REF!</definedName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10" hidden="1">'[3]Table 2.5'!#REF!</definedName>
    <definedName name="_AMO_SingleObject_104386094_ROM_F0.SEC2.Tabulate_1.SEC2.BDY.Cross_tabular_summary_report_Table_1" localSheetId="11" hidden="1">'[1]Table 2.5'!#REF!</definedName>
    <definedName name="_AMO_SingleObject_104386094_ROM_F0.SEC2.Tabulate_1.SEC2.BDY.Cross_tabular_summary_report_Table_1" localSheetId="12" hidden="1">'[1]Table 2.5'!#REF!</definedName>
    <definedName name="_AMO_SingleObject_104386094_ROM_F0.SEC2.Tabulate_1.SEC2.BDY.Cross_tabular_summary_report_Table_1" localSheetId="13" hidden="1">'[1]Table 2.5'!#REF!</definedName>
    <definedName name="_AMO_SingleObject_104386094_ROM_F0.SEC2.Tabulate_1.SEC2.BDY.Cross_tabular_summary_report_Table_1" localSheetId="14" hidden="1">'[1]Table 2.5'!#REF!</definedName>
    <definedName name="_AMO_SingleObject_104386094_ROM_F0.SEC2.Tabulate_1.SEC2.BDY.Cross_tabular_summary_report_Table_1" localSheetId="17" hidden="1">'[3]Table 2.5'!#REF!</definedName>
    <definedName name="_AMO_SingleObject_104386094_ROM_F0.SEC2.Tabulate_1.SEC2.BDY.Cross_tabular_summary_report_Table_1" localSheetId="20" hidden="1">'[1]Table 2.5'!#REF!</definedName>
    <definedName name="_AMO_SingleObject_104386094_ROM_F0.SEC2.Tabulate_1.SEC2.BDY.Cross_tabular_summary_report_Table_1" localSheetId="3" hidden="1">'[1]Table 2.5'!#REF!</definedName>
    <definedName name="_AMO_SingleObject_104386094_ROM_F0.SEC2.Tabulate_1.SEC2.BDY.Cross_tabular_summary_report_Table_1" localSheetId="4" hidden="1">'[1]Table 2.5'!#REF!</definedName>
    <definedName name="_AMO_SingleObject_104386094_ROM_F0.SEC2.Tabulate_1.SEC2.BDY.Cross_tabular_summary_report_Table_1" localSheetId="7" hidden="1">'[2]Table 2.5'!#REF!</definedName>
    <definedName name="_AMO_SingleObject_104386094_ROM_F0.SEC2.Tabulate_1.SEC2.BDY.Cross_tabular_summary_report_Table_1" hidden="1">'[1]Table 2.5'!#REF!</definedName>
    <definedName name="_AMO_SingleObject_205779628_ROM_F0.SEC2.Tabulate_1.SEC2.BDY.Cross_tabular_summary_report_Table_1" localSheetId="10" hidden="1">[3]Table3.8b!#REF!</definedName>
    <definedName name="_AMO_SingleObject_205779628_ROM_F0.SEC2.Tabulate_1.SEC2.BDY.Cross_tabular_summary_report_Table_1" localSheetId="11" hidden="1">[1]Table3.8b!#REF!</definedName>
    <definedName name="_AMO_SingleObject_205779628_ROM_F0.SEC2.Tabulate_1.SEC2.BDY.Cross_tabular_summary_report_Table_1" localSheetId="12" hidden="1">[1]Table3.8b!#REF!</definedName>
    <definedName name="_AMO_SingleObject_205779628_ROM_F0.SEC2.Tabulate_1.SEC2.BDY.Cross_tabular_summary_report_Table_1" localSheetId="13" hidden="1">[1]Table3.8b!#REF!</definedName>
    <definedName name="_AMO_SingleObject_205779628_ROM_F0.SEC2.Tabulate_1.SEC2.BDY.Cross_tabular_summary_report_Table_1" localSheetId="14" hidden="1">[1]Table3.8b!#REF!</definedName>
    <definedName name="_AMO_SingleObject_205779628_ROM_F0.SEC2.Tabulate_1.SEC2.BDY.Cross_tabular_summary_report_Table_1" localSheetId="17" hidden="1">[3]Table3.8b!#REF!</definedName>
    <definedName name="_AMO_SingleObject_205779628_ROM_F0.SEC2.Tabulate_1.SEC2.BDY.Cross_tabular_summary_report_Table_1" localSheetId="20" hidden="1">[1]Table3.8b!#REF!</definedName>
    <definedName name="_AMO_SingleObject_205779628_ROM_F0.SEC2.Tabulate_1.SEC2.BDY.Cross_tabular_summary_report_Table_1" localSheetId="3" hidden="1">[1]Table3.8b!#REF!</definedName>
    <definedName name="_AMO_SingleObject_205779628_ROM_F0.SEC2.Tabulate_1.SEC2.BDY.Cross_tabular_summary_report_Table_1" localSheetId="4" hidden="1">[1]Table3.8b!#REF!</definedName>
    <definedName name="_AMO_SingleObject_205779628_ROM_F0.SEC2.Tabulate_1.SEC2.BDY.Cross_tabular_summary_report_Table_1" localSheetId="7" hidden="1">[2]Table3.8b!#REF!</definedName>
    <definedName name="_AMO_SingleObject_205779628_ROM_F0.SEC2.Tabulate_1.SEC2.BDY.Cross_tabular_summary_report_Table_1" hidden="1">[1]Table3.8b!#REF!</definedName>
    <definedName name="_AMO_SingleObject_30194841_ROM_F0.SEC2.Tabulate_1.SEC1.FTR.TXT1" localSheetId="10" hidden="1">[3]Table6!#REF!</definedName>
    <definedName name="_AMO_SingleObject_30194841_ROM_F0.SEC2.Tabulate_1.SEC1.FTR.TXT1" localSheetId="11" hidden="1">[1]Table6!#REF!</definedName>
    <definedName name="_AMO_SingleObject_30194841_ROM_F0.SEC2.Tabulate_1.SEC1.FTR.TXT1" localSheetId="12" hidden="1">[1]Table6!#REF!</definedName>
    <definedName name="_AMO_SingleObject_30194841_ROM_F0.SEC2.Tabulate_1.SEC1.FTR.TXT1" localSheetId="13" hidden="1">[1]Table6!#REF!</definedName>
    <definedName name="_AMO_SingleObject_30194841_ROM_F0.SEC2.Tabulate_1.SEC1.FTR.TXT1" localSheetId="14" hidden="1">[1]Table6!#REF!</definedName>
    <definedName name="_AMO_SingleObject_30194841_ROM_F0.SEC2.Tabulate_1.SEC1.FTR.TXT1" localSheetId="17" hidden="1">[3]Table6!#REF!</definedName>
    <definedName name="_AMO_SingleObject_30194841_ROM_F0.SEC2.Tabulate_1.SEC1.FTR.TXT1" localSheetId="20" hidden="1">[1]Table6!#REF!</definedName>
    <definedName name="_AMO_SingleObject_30194841_ROM_F0.SEC2.Tabulate_1.SEC1.FTR.TXT1" localSheetId="3" hidden="1">[1]Table6!#REF!</definedName>
    <definedName name="_AMO_SingleObject_30194841_ROM_F0.SEC2.Tabulate_1.SEC1.FTR.TXT1" localSheetId="4" hidden="1">[1]Table6!#REF!</definedName>
    <definedName name="_AMO_SingleObject_30194841_ROM_F0.SEC2.Tabulate_1.SEC1.FTR.TXT1" localSheetId="7" hidden="1">[2]Table6!#REF!</definedName>
    <definedName name="_AMO_SingleObject_30194841_ROM_F0.SEC2.Tabulate_1.SEC1.FTR.TXT1" hidden="1">[1]Table6!#REF!</definedName>
    <definedName name="_AMO_SingleObject_362274166__A1" localSheetId="7">'[4]Use table 2007 '!$A$2:$BN$121</definedName>
    <definedName name="_AMO_SingleObject_362274166__A1">'[5]Use table 2007 '!$A$2:$BN$121</definedName>
    <definedName name="_AMO_SingleObject_37461558_ROM_F0.SEC2.Tabulate_1.SEC1.HDR.TXT1" localSheetId="10" hidden="1">'[3]Table 2.4'!#REF!</definedName>
    <definedName name="_AMO_SingleObject_37461558_ROM_F0.SEC2.Tabulate_1.SEC1.HDR.TXT1" localSheetId="11" hidden="1">'[1]Table 2.4'!#REF!</definedName>
    <definedName name="_AMO_SingleObject_37461558_ROM_F0.SEC2.Tabulate_1.SEC1.HDR.TXT1" localSheetId="12" hidden="1">'[1]Table 2.4'!#REF!</definedName>
    <definedName name="_AMO_SingleObject_37461558_ROM_F0.SEC2.Tabulate_1.SEC1.HDR.TXT1" localSheetId="13" hidden="1">'[1]Table 2.4'!#REF!</definedName>
    <definedName name="_AMO_SingleObject_37461558_ROM_F0.SEC2.Tabulate_1.SEC1.HDR.TXT1" localSheetId="14" hidden="1">'[1]Table 2.4'!#REF!</definedName>
    <definedName name="_AMO_SingleObject_37461558_ROM_F0.SEC2.Tabulate_1.SEC1.HDR.TXT1" localSheetId="17" hidden="1">'[3]Table 2.4'!#REF!</definedName>
    <definedName name="_AMO_SingleObject_37461558_ROM_F0.SEC2.Tabulate_1.SEC1.HDR.TXT1" localSheetId="20" hidden="1">'[1]Table 2.4'!#REF!</definedName>
    <definedName name="_AMO_SingleObject_37461558_ROM_F0.SEC2.Tabulate_1.SEC1.HDR.TXT1" localSheetId="3" hidden="1">'[1]Table 2.4'!#REF!</definedName>
    <definedName name="_AMO_SingleObject_37461558_ROM_F0.SEC2.Tabulate_1.SEC1.HDR.TXT1" localSheetId="4" hidden="1">'[1]Table 2.4'!#REF!</definedName>
    <definedName name="_AMO_SingleObject_37461558_ROM_F0.SEC2.Tabulate_1.SEC1.HDR.TXT1" localSheetId="7" hidden="1">'[2]Table 2.4'!#REF!</definedName>
    <definedName name="_AMO_SingleObject_37461558_ROM_F0.SEC2.Tabulate_1.SEC1.HDR.TXT1" hidden="1">'[1]Table 2.4'!#REF!</definedName>
    <definedName name="_AMO_SingleObject_732119577_ROM_F0.SEC2.Tabulate_1.SEC2.BDY.Cross_tabular_summary_report_Table_1" localSheetId="10" hidden="1">[3]Table3.8c!#REF!</definedName>
    <definedName name="_AMO_SingleObject_732119577_ROM_F0.SEC2.Tabulate_1.SEC2.BDY.Cross_tabular_summary_report_Table_1" localSheetId="11" hidden="1">[1]Table3.8c!#REF!</definedName>
    <definedName name="_AMO_SingleObject_732119577_ROM_F0.SEC2.Tabulate_1.SEC2.BDY.Cross_tabular_summary_report_Table_1" localSheetId="12" hidden="1">[1]Table3.8c!#REF!</definedName>
    <definedName name="_AMO_SingleObject_732119577_ROM_F0.SEC2.Tabulate_1.SEC2.BDY.Cross_tabular_summary_report_Table_1" localSheetId="13" hidden="1">[1]Table3.8c!#REF!</definedName>
    <definedName name="_AMO_SingleObject_732119577_ROM_F0.SEC2.Tabulate_1.SEC2.BDY.Cross_tabular_summary_report_Table_1" localSheetId="14" hidden="1">[1]Table3.8c!#REF!</definedName>
    <definedName name="_AMO_SingleObject_732119577_ROM_F0.SEC2.Tabulate_1.SEC2.BDY.Cross_tabular_summary_report_Table_1" localSheetId="17" hidden="1">[3]Table3.8c!#REF!</definedName>
    <definedName name="_AMO_SingleObject_732119577_ROM_F0.SEC2.Tabulate_1.SEC2.BDY.Cross_tabular_summary_report_Table_1" localSheetId="20" hidden="1">[1]Table3.8c!#REF!</definedName>
    <definedName name="_AMO_SingleObject_732119577_ROM_F0.SEC2.Tabulate_1.SEC2.BDY.Cross_tabular_summary_report_Table_1" localSheetId="3" hidden="1">[1]Table3.8c!#REF!</definedName>
    <definedName name="_AMO_SingleObject_732119577_ROM_F0.SEC2.Tabulate_1.SEC2.BDY.Cross_tabular_summary_report_Table_1" localSheetId="4" hidden="1">[1]Table3.8c!#REF!</definedName>
    <definedName name="_AMO_SingleObject_732119577_ROM_F0.SEC2.Tabulate_1.SEC2.BDY.Cross_tabular_summary_report_Table_1" localSheetId="7" hidden="1">[2]Table3.8c!#REF!</definedName>
    <definedName name="_AMO_SingleObject_732119577_ROM_F0.SEC2.Tabulate_1.SEC2.BDY.Cross_tabular_summary_report_Table_1" hidden="1">[1]Table3.8c!#REF!</definedName>
    <definedName name="_AMO_SingleObject_921006515_ROM_F0.SEC2.Tabulate_1.SEC1.FTR.TXT1" localSheetId="10" hidden="1">'[3]Table 2'!#REF!</definedName>
    <definedName name="_AMO_SingleObject_921006515_ROM_F0.SEC2.Tabulate_1.SEC1.FTR.TXT1" localSheetId="11" hidden="1">'[1]Table 2'!#REF!</definedName>
    <definedName name="_AMO_SingleObject_921006515_ROM_F0.SEC2.Tabulate_1.SEC1.FTR.TXT1" localSheetId="12" hidden="1">'[1]Table 2'!#REF!</definedName>
    <definedName name="_AMO_SingleObject_921006515_ROM_F0.SEC2.Tabulate_1.SEC1.FTR.TXT1" localSheetId="13" hidden="1">'[1]Table 2'!#REF!</definedName>
    <definedName name="_AMO_SingleObject_921006515_ROM_F0.SEC2.Tabulate_1.SEC1.FTR.TXT1" localSheetId="14" hidden="1">'[1]Table 2'!#REF!</definedName>
    <definedName name="_AMO_SingleObject_921006515_ROM_F0.SEC2.Tabulate_1.SEC1.FTR.TXT1" localSheetId="17" hidden="1">'[3]Table 2'!#REF!</definedName>
    <definedName name="_AMO_SingleObject_921006515_ROM_F0.SEC2.Tabulate_1.SEC1.FTR.TXT1" localSheetId="20" hidden="1">'[1]Table 2'!#REF!</definedName>
    <definedName name="_AMO_SingleObject_921006515_ROM_F0.SEC2.Tabulate_1.SEC1.FTR.TXT1" localSheetId="3" hidden="1">'[1]Table 2'!#REF!</definedName>
    <definedName name="_AMO_SingleObject_921006515_ROM_F0.SEC2.Tabulate_1.SEC1.FTR.TXT1" localSheetId="4" hidden="1">'[1]Table 2'!#REF!</definedName>
    <definedName name="_AMO_SingleObject_921006515_ROM_F0.SEC2.Tabulate_1.SEC1.FTR.TXT1" localSheetId="7" hidden="1">'[2]Table 2'!#REF!</definedName>
    <definedName name="_AMO_SingleObject_921006515_ROM_F0.SEC2.Tabulate_1.SEC1.FTR.TXT1" hidden="1">'[1]Table 2'!#REF!</definedName>
    <definedName name="_AMO_SingleObject_921006515_ROM_F0.SEC2.Tabulate_1.SEC1.FTR.TXT2" localSheetId="17" hidden="1">'[1]Table 2'!#REF!</definedName>
    <definedName name="_AMO_SingleObject_921006515_ROM_F0.SEC2.Tabulate_1.SEC1.FTR.TXT2" localSheetId="20" hidden="1">'[1]Table 2'!#REF!</definedName>
    <definedName name="_AMO_SingleObject_921006515_ROM_F0.SEC2.Tabulate_1.SEC1.FTR.TXT2" localSheetId="3" hidden="1">'[1]Table 2'!#REF!</definedName>
    <definedName name="_AMO_SingleObject_921006515_ROM_F0.SEC2.Tabulate_1.SEC1.FTR.TXT2" localSheetId="9" hidden="1">'[1]Table 2'!#REF!</definedName>
    <definedName name="_AMO_SingleObject_921006515_ROM_F0.SEC2.Tabulate_1.SEC1.FTR.TXT2" hidden="1">'[1]Table 2'!#REF!</definedName>
    <definedName name="_AMO_SingleObject_921006515_ROM_F0.SEC2.Tabulate_1.SEC1.HDR.TXT1" localSheetId="10" hidden="1">'[3]Table 2'!#REF!</definedName>
    <definedName name="_AMO_SingleObject_921006515_ROM_F0.SEC2.Tabulate_1.SEC1.HDR.TXT1" localSheetId="11" hidden="1">'[1]Table 2'!#REF!</definedName>
    <definedName name="_AMO_SingleObject_921006515_ROM_F0.SEC2.Tabulate_1.SEC1.HDR.TXT1" localSheetId="12" hidden="1">'[1]Table 2'!#REF!</definedName>
    <definedName name="_AMO_SingleObject_921006515_ROM_F0.SEC2.Tabulate_1.SEC1.HDR.TXT1" localSheetId="13" hidden="1">'[1]Table 2'!#REF!</definedName>
    <definedName name="_AMO_SingleObject_921006515_ROM_F0.SEC2.Tabulate_1.SEC1.HDR.TXT1" localSheetId="14" hidden="1">'[1]Table 2'!#REF!</definedName>
    <definedName name="_AMO_SingleObject_921006515_ROM_F0.SEC2.Tabulate_1.SEC1.HDR.TXT1" localSheetId="17" hidden="1">'[3]Table 2'!#REF!</definedName>
    <definedName name="_AMO_SingleObject_921006515_ROM_F0.SEC2.Tabulate_1.SEC1.HDR.TXT1" localSheetId="20" hidden="1">'[1]Table 2'!#REF!</definedName>
    <definedName name="_AMO_SingleObject_921006515_ROM_F0.SEC2.Tabulate_1.SEC1.HDR.TXT1" localSheetId="3" hidden="1">'[1]Table 2'!#REF!</definedName>
    <definedName name="_AMO_SingleObject_921006515_ROM_F0.SEC2.Tabulate_1.SEC1.HDR.TXT1" localSheetId="4" hidden="1">'[1]Table 2'!#REF!</definedName>
    <definedName name="_AMO_SingleObject_921006515_ROM_F0.SEC2.Tabulate_1.SEC1.HDR.TXT1" localSheetId="7" hidden="1">'[2]Table 2'!#REF!</definedName>
    <definedName name="_AMO_SingleObject_921006515_ROM_F0.SEC2.Tabulate_1.SEC1.HDR.TXT1" hidden="1">'[1]Table 2'!#REF!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15" hidden="1">"'1d42739f-d7fd-4229-a551-64b856bb941d'"</definedName>
    <definedName name="_AMO_UniqueIdentifier" localSheetId="10" hidden="1">"'cadcb751-a4ec-47a5-837e-d7004bbc23e1'"</definedName>
    <definedName name="_AMO_UniqueIdentifier" localSheetId="12" hidden="1">"'cadcb751-a4ec-47a5-837e-d7004bbc23e1'"</definedName>
    <definedName name="_AMO_UniqueIdentifier" localSheetId="13" hidden="1">"'cadcb751-a4ec-47a5-837e-d7004bbc23e1'"</definedName>
    <definedName name="_AMO_UniqueIdentifier" localSheetId="16" hidden="1">"'1d42739f-d7fd-4229-a551-64b856bb941d'"</definedName>
    <definedName name="_AMO_UniqueIdentifier" localSheetId="17" hidden="1">"'cadcb751-a4ec-47a5-837e-d7004bbc23e1'"</definedName>
    <definedName name="_AMO_UniqueIdentifier" localSheetId="7" hidden="1">"'cadcb751-a4ec-47a5-837e-d7004bbc23e1'"</definedName>
    <definedName name="_AMO_UniqueIdentifier" localSheetId="18" hidden="1">"'1d42739f-d7fd-4229-a551-64b856bb941d'"</definedName>
    <definedName name="_AMO_UniqueIdentifier" hidden="1">"'1d42739f-d7fd-4229-a551-64b856bb941d'"</definedName>
    <definedName name="_AMO_XmlVersion" hidden="1">"'1'"</definedName>
    <definedName name="_xlnm._FilterDatabase" localSheetId="16" hidden="1">'16-17 Sector imports &amp; exports'!$B$2:$C$42</definedName>
    <definedName name="_nishal" localSheetId="17" hidden="1">[1]Table3.8c!#REF!</definedName>
    <definedName name="_nishal" localSheetId="20" hidden="1">[1]Table3.8c!#REF!</definedName>
    <definedName name="_nishal" localSheetId="3" hidden="1">[1]Table3.8c!#REF!</definedName>
    <definedName name="_nishal" localSheetId="7" hidden="1">[1]Table3.8c!#REF!</definedName>
    <definedName name="_nishal" localSheetId="9" hidden="1">[1]Table3.8c!#REF!</definedName>
    <definedName name="_nishal" hidden="1">[1]Table3.8c!#REF!</definedName>
    <definedName name="Asanda" localSheetId="10">'[3]Table 2'!#REF!</definedName>
    <definedName name="Asanda" localSheetId="11">'[3]Table 2'!#REF!</definedName>
    <definedName name="Asanda" localSheetId="12">'[3]Table 2'!#REF!</definedName>
    <definedName name="Asanda" localSheetId="13">'[3]Table 2'!#REF!</definedName>
    <definedName name="Asanda" localSheetId="14">'[3]Table 2'!#REF!</definedName>
    <definedName name="Asanda" localSheetId="17">'[3]Table 2'!#REF!</definedName>
    <definedName name="Asanda" localSheetId="20">'[3]Table 2'!#REF!</definedName>
    <definedName name="Asanda" localSheetId="3">'[3]Table 2'!#REF!</definedName>
    <definedName name="Asanda" localSheetId="4">'[3]Table 2'!#REF!</definedName>
    <definedName name="Asanda" localSheetId="7">'[2]Table 2'!#REF!</definedName>
    <definedName name="Asanda">'[3]Table 2'!#REF!</definedName>
    <definedName name="B1_av78" localSheetId="10">#REF!</definedName>
    <definedName name="B1_av78" localSheetId="11">#REF!</definedName>
    <definedName name="B1_av78" localSheetId="12">#REF!</definedName>
    <definedName name="B1_av78" localSheetId="13">#REF!</definedName>
    <definedName name="B1_av78" localSheetId="14">#REF!</definedName>
    <definedName name="B1_av78" localSheetId="17">#REF!</definedName>
    <definedName name="B1_av78" localSheetId="20">#REF!</definedName>
    <definedName name="B1_av78" localSheetId="3">#REF!</definedName>
    <definedName name="B1_av78" localSheetId="4">#REF!</definedName>
    <definedName name="B1_av78" localSheetId="7">#REF!</definedName>
    <definedName name="B1_av78">#REF!</definedName>
    <definedName name="Budget_adjusted_96_97" localSheetId="10">#REF!</definedName>
    <definedName name="Budget_adjusted_96_97" localSheetId="11">#REF!</definedName>
    <definedName name="Budget_adjusted_96_97" localSheetId="12">#REF!</definedName>
    <definedName name="Budget_adjusted_96_97" localSheetId="13">#REF!</definedName>
    <definedName name="Budget_adjusted_96_97" localSheetId="14">#REF!</definedName>
    <definedName name="Budget_adjusted_96_97" localSheetId="17">#REF!</definedName>
    <definedName name="Budget_adjusted_96_97" localSheetId="20">#REF!</definedName>
    <definedName name="Budget_adjusted_96_97" localSheetId="3">#REF!</definedName>
    <definedName name="Budget_adjusted_96_97" localSheetId="4">#REF!</definedName>
    <definedName name="Budget_adjusted_96_97" localSheetId="7">#REF!</definedName>
    <definedName name="Budget_adjusted_96_97">#REF!</definedName>
    <definedName name="Budget_main_96_97" localSheetId="10">#REF!</definedName>
    <definedName name="Budget_main_96_97" localSheetId="11">#REF!</definedName>
    <definedName name="Budget_main_96_97" localSheetId="12">#REF!</definedName>
    <definedName name="Budget_main_96_97" localSheetId="13">#REF!</definedName>
    <definedName name="Budget_main_96_97" localSheetId="14">#REF!</definedName>
    <definedName name="Budget_main_96_97" localSheetId="17">#REF!</definedName>
    <definedName name="Budget_main_96_97" localSheetId="20">#REF!</definedName>
    <definedName name="Budget_main_96_97" localSheetId="3">#REF!</definedName>
    <definedName name="Budget_main_96_97" localSheetId="4">#REF!</definedName>
    <definedName name="Budget_main_96_97" localSheetId="7">#REF!</definedName>
    <definedName name="Budget_main_96_97">#REF!</definedName>
    <definedName name="Budget_main_97_98" localSheetId="10">#REF!</definedName>
    <definedName name="Budget_main_97_98" localSheetId="11">#REF!</definedName>
    <definedName name="Budget_main_97_98" localSheetId="12">#REF!</definedName>
    <definedName name="Budget_main_97_98" localSheetId="13">#REF!</definedName>
    <definedName name="Budget_main_97_98" localSheetId="14">#REF!</definedName>
    <definedName name="Budget_main_97_98" localSheetId="17">#REF!</definedName>
    <definedName name="Budget_main_97_98" localSheetId="20">#REF!</definedName>
    <definedName name="Budget_main_97_98" localSheetId="3">#REF!</definedName>
    <definedName name="Budget_main_97_98" localSheetId="4">#REF!</definedName>
    <definedName name="Budget_main_97_98" localSheetId="7">#REF!</definedName>
    <definedName name="Budget_main_97_98">#REF!</definedName>
    <definedName name="DEC08_SML" localSheetId="10">#REF!</definedName>
    <definedName name="DEC08_SML" localSheetId="11">#REF!</definedName>
    <definedName name="DEC08_SML" localSheetId="12">#REF!</definedName>
    <definedName name="DEC08_SML" localSheetId="13">#REF!</definedName>
    <definedName name="DEC08_SML" localSheetId="17">#REF!</definedName>
    <definedName name="DEC08_SML" localSheetId="20">#REF!</definedName>
    <definedName name="DEC08_SML" localSheetId="21">#REF!</definedName>
    <definedName name="DEC08_SML" localSheetId="22">#REF!</definedName>
    <definedName name="DEC08_SML" localSheetId="3">#REF!</definedName>
    <definedName name="DEC08_SML" localSheetId="4">#REF!</definedName>
    <definedName name="DEC08_SML" localSheetId="7">#REF!</definedName>
    <definedName name="DEC08_SML">#REF!</definedName>
    <definedName name="DHDHDH" localSheetId="10">#REF!</definedName>
    <definedName name="DHDHDH" localSheetId="11">#REF!</definedName>
    <definedName name="DHDHDH" localSheetId="12">#REF!</definedName>
    <definedName name="DHDHDH" localSheetId="13">#REF!</definedName>
    <definedName name="DHDHDH" localSheetId="14">#REF!</definedName>
    <definedName name="DHDHDH" localSheetId="17">#REF!</definedName>
    <definedName name="DHDHDH" localSheetId="20">#REF!</definedName>
    <definedName name="DHDHDH" localSheetId="3">#REF!</definedName>
    <definedName name="DHDHDH" localSheetId="4">#REF!</definedName>
    <definedName name="DHDHDH" localSheetId="7">#REF!</definedName>
    <definedName name="DHDHDH">#REF!</definedName>
    <definedName name="Emp" localSheetId="10" hidden="1">'[1]Table 2'!#REF!</definedName>
    <definedName name="Emp" localSheetId="11" hidden="1">'[1]Table 2'!#REF!</definedName>
    <definedName name="Emp" localSheetId="12" hidden="1">'[1]Table 2'!#REF!</definedName>
    <definedName name="Emp" localSheetId="13" hidden="1">'[1]Table 2'!#REF!</definedName>
    <definedName name="Emp" localSheetId="17" hidden="1">'[1]Table 2'!#REF!</definedName>
    <definedName name="Emp" localSheetId="20" hidden="1">'[1]Table 2'!#REF!</definedName>
    <definedName name="Emp" localSheetId="3" hidden="1">'[1]Table 2'!#REF!</definedName>
    <definedName name="Emp" localSheetId="4" hidden="1">'[1]Table 2'!#REF!</definedName>
    <definedName name="Emp" localSheetId="7" hidden="1">'[1]Table 2'!#REF!</definedName>
    <definedName name="Emp" hidden="1">'[1]Table 2'!#REF!</definedName>
    <definedName name="End_column" localSheetId="10">#REF!</definedName>
    <definedName name="End_column" localSheetId="11">#REF!</definedName>
    <definedName name="End_column" localSheetId="12">#REF!</definedName>
    <definedName name="End_column" localSheetId="13">#REF!</definedName>
    <definedName name="End_column" localSheetId="14">#REF!</definedName>
    <definedName name="End_column" localSheetId="17">#REF!</definedName>
    <definedName name="End_column" localSheetId="20">#REF!</definedName>
    <definedName name="End_column" localSheetId="3">#REF!</definedName>
    <definedName name="End_column" localSheetId="4">#REF!</definedName>
    <definedName name="End_column" localSheetId="7">#REF!</definedName>
    <definedName name="End_column">#REF!</definedName>
    <definedName name="End_Row" localSheetId="10">#REF!</definedName>
    <definedName name="End_Row" localSheetId="11">#REF!</definedName>
    <definedName name="End_Row" localSheetId="12">#REF!</definedName>
    <definedName name="End_Row" localSheetId="13">#REF!</definedName>
    <definedName name="End_Row" localSheetId="14">#REF!</definedName>
    <definedName name="End_Row" localSheetId="17">#REF!</definedName>
    <definedName name="End_Row" localSheetId="20">#REF!</definedName>
    <definedName name="End_Row" localSheetId="3">#REF!</definedName>
    <definedName name="End_Row" localSheetId="4">#REF!</definedName>
    <definedName name="End_Row" localSheetId="7">#REF!</definedName>
    <definedName name="End_Row">#REF!</definedName>
    <definedName name="End_sheet" localSheetId="10">#REF!</definedName>
    <definedName name="End_sheet" localSheetId="11">#REF!</definedName>
    <definedName name="End_sheet" localSheetId="12">#REF!</definedName>
    <definedName name="End_sheet" localSheetId="13">#REF!</definedName>
    <definedName name="End_sheet" localSheetId="14">#REF!</definedName>
    <definedName name="End_sheet" localSheetId="17">#REF!</definedName>
    <definedName name="End_sheet" localSheetId="20">#REF!</definedName>
    <definedName name="End_sheet" localSheetId="3">#REF!</definedName>
    <definedName name="End_sheet" localSheetId="4">#REF!</definedName>
    <definedName name="End_sheet" localSheetId="7">#REF!</definedName>
    <definedName name="End_sheet">#REF!</definedName>
    <definedName name="Excel_table_from_1998">#REF!</definedName>
    <definedName name="Expend_actual_96_97" localSheetId="10">#REF!</definedName>
    <definedName name="Expend_actual_96_97" localSheetId="11">#REF!</definedName>
    <definedName name="Expend_actual_96_97" localSheetId="12">#REF!</definedName>
    <definedName name="Expend_actual_96_97" localSheetId="13">#REF!</definedName>
    <definedName name="Expend_actual_96_97" localSheetId="14">#REF!</definedName>
    <definedName name="Expend_actual_96_97" localSheetId="17">#REF!</definedName>
    <definedName name="Expend_actual_96_97" localSheetId="20">#REF!</definedName>
    <definedName name="Expend_actual_96_97" localSheetId="3">#REF!</definedName>
    <definedName name="Expend_actual_96_97" localSheetId="4">#REF!</definedName>
    <definedName name="Expend_actual_96_97" localSheetId="7">#REF!</definedName>
    <definedName name="Expend_actual_96_97">#REF!</definedName>
    <definedName name="FitTall" localSheetId="10">#REF!</definedName>
    <definedName name="FitTall" localSheetId="11">#REF!</definedName>
    <definedName name="FitTall" localSheetId="12">#REF!</definedName>
    <definedName name="FitTall" localSheetId="13">#REF!</definedName>
    <definedName name="FitTall" localSheetId="14">#REF!</definedName>
    <definedName name="FitTall" localSheetId="17">#REF!</definedName>
    <definedName name="FitTall" localSheetId="20">#REF!</definedName>
    <definedName name="FitTall" localSheetId="3">#REF!</definedName>
    <definedName name="FitTall" localSheetId="4">#REF!</definedName>
    <definedName name="FitTall" localSheetId="7">#REF!</definedName>
    <definedName name="FitTall">#REF!</definedName>
    <definedName name="FitWide" localSheetId="10">#REF!</definedName>
    <definedName name="FitWide" localSheetId="11">#REF!</definedName>
    <definedName name="FitWide" localSheetId="12">#REF!</definedName>
    <definedName name="FitWide" localSheetId="13">#REF!</definedName>
    <definedName name="FitWide" localSheetId="14">#REF!</definedName>
    <definedName name="FitWide" localSheetId="17">#REF!</definedName>
    <definedName name="FitWide" localSheetId="20">#REF!</definedName>
    <definedName name="FitWide" localSheetId="3">#REF!</definedName>
    <definedName name="FitWide" localSheetId="4">#REF!</definedName>
    <definedName name="FitWide" localSheetId="7">#REF!</definedName>
    <definedName name="FitWide">#REF!</definedName>
    <definedName name="FooterLeft1" localSheetId="10">#REF!</definedName>
    <definedName name="FooterLeft1" localSheetId="11">#REF!</definedName>
    <definedName name="FooterLeft1" localSheetId="12">#REF!</definedName>
    <definedName name="FooterLeft1" localSheetId="13">#REF!</definedName>
    <definedName name="FooterLeft1" localSheetId="14">#REF!</definedName>
    <definedName name="FooterLeft1" localSheetId="17">#REF!</definedName>
    <definedName name="FooterLeft1" localSheetId="20">#REF!</definedName>
    <definedName name="FooterLeft1" localSheetId="3">#REF!</definedName>
    <definedName name="FooterLeft1" localSheetId="4">#REF!</definedName>
    <definedName name="FooterLeft1" localSheetId="7">#REF!</definedName>
    <definedName name="FooterLeft1">#REF!</definedName>
    <definedName name="FooterLeft2" localSheetId="10">#REF!</definedName>
    <definedName name="FooterLeft2" localSheetId="11">#REF!</definedName>
    <definedName name="FooterLeft2" localSheetId="12">#REF!</definedName>
    <definedName name="FooterLeft2" localSheetId="13">#REF!</definedName>
    <definedName name="FooterLeft2" localSheetId="14">#REF!</definedName>
    <definedName name="FooterLeft2" localSheetId="17">#REF!</definedName>
    <definedName name="FooterLeft2" localSheetId="20">#REF!</definedName>
    <definedName name="FooterLeft2" localSheetId="3">#REF!</definedName>
    <definedName name="FooterLeft2" localSheetId="4">#REF!</definedName>
    <definedName name="FooterLeft2" localSheetId="7">#REF!</definedName>
    <definedName name="FooterLeft2">#REF!</definedName>
    <definedName name="FooterLeft3" localSheetId="10">#REF!</definedName>
    <definedName name="FooterLeft3" localSheetId="11">#REF!</definedName>
    <definedName name="FooterLeft3" localSheetId="12">#REF!</definedName>
    <definedName name="FooterLeft3" localSheetId="13">#REF!</definedName>
    <definedName name="FooterLeft3" localSheetId="14">#REF!</definedName>
    <definedName name="FooterLeft3" localSheetId="17">#REF!</definedName>
    <definedName name="FooterLeft3" localSheetId="20">#REF!</definedName>
    <definedName name="FooterLeft3" localSheetId="3">#REF!</definedName>
    <definedName name="FooterLeft3" localSheetId="4">#REF!</definedName>
    <definedName name="FooterLeft3" localSheetId="7">#REF!</definedName>
    <definedName name="FooterLeft3">#REF!</definedName>
    <definedName name="FooterLeft4" localSheetId="10">#REF!</definedName>
    <definedName name="FooterLeft4" localSheetId="11">#REF!</definedName>
    <definedName name="FooterLeft4" localSheetId="12">#REF!</definedName>
    <definedName name="FooterLeft4" localSheetId="13">#REF!</definedName>
    <definedName name="FooterLeft4" localSheetId="14">#REF!</definedName>
    <definedName name="FooterLeft4" localSheetId="17">#REF!</definedName>
    <definedName name="FooterLeft4" localSheetId="20">#REF!</definedName>
    <definedName name="FooterLeft4" localSheetId="3">#REF!</definedName>
    <definedName name="FooterLeft4" localSheetId="4">#REF!</definedName>
    <definedName name="FooterLeft4" localSheetId="7">#REF!</definedName>
    <definedName name="FooterLeft4">#REF!</definedName>
    <definedName name="FooterLeft5" localSheetId="10">#REF!</definedName>
    <definedName name="FooterLeft5" localSheetId="11">#REF!</definedName>
    <definedName name="FooterLeft5" localSheetId="12">#REF!</definedName>
    <definedName name="FooterLeft5" localSheetId="13">#REF!</definedName>
    <definedName name="FooterLeft5" localSheetId="14">#REF!</definedName>
    <definedName name="FooterLeft5" localSheetId="17">#REF!</definedName>
    <definedName name="FooterLeft5" localSheetId="20">#REF!</definedName>
    <definedName name="FooterLeft5" localSheetId="3">#REF!</definedName>
    <definedName name="FooterLeft5" localSheetId="4">#REF!</definedName>
    <definedName name="FooterLeft5" localSheetId="7">#REF!</definedName>
    <definedName name="FooterLeft5">#REF!</definedName>
    <definedName name="FooterLeft6" localSheetId="10">#REF!</definedName>
    <definedName name="FooterLeft6" localSheetId="11">#REF!</definedName>
    <definedName name="FooterLeft6" localSheetId="12">#REF!</definedName>
    <definedName name="FooterLeft6" localSheetId="13">#REF!</definedName>
    <definedName name="FooterLeft6" localSheetId="14">#REF!</definedName>
    <definedName name="FooterLeft6" localSheetId="17">#REF!</definedName>
    <definedName name="FooterLeft6" localSheetId="20">#REF!</definedName>
    <definedName name="FooterLeft6" localSheetId="3">#REF!</definedName>
    <definedName name="FooterLeft6" localSheetId="4">#REF!</definedName>
    <definedName name="FooterLeft6" localSheetId="7">#REF!</definedName>
    <definedName name="FooterLeft6">#REF!</definedName>
    <definedName name="FooterRight1" localSheetId="10">#REF!</definedName>
    <definedName name="FooterRight1" localSheetId="11">#REF!</definedName>
    <definedName name="FooterRight1" localSheetId="12">#REF!</definedName>
    <definedName name="FooterRight1" localSheetId="13">#REF!</definedName>
    <definedName name="FooterRight1" localSheetId="14">#REF!</definedName>
    <definedName name="FooterRight1" localSheetId="17">#REF!</definedName>
    <definedName name="FooterRight1" localSheetId="20">#REF!</definedName>
    <definedName name="FooterRight1" localSheetId="3">#REF!</definedName>
    <definedName name="FooterRight1" localSheetId="4">#REF!</definedName>
    <definedName name="FooterRight1" localSheetId="7">#REF!</definedName>
    <definedName name="FooterRight1">#REF!</definedName>
    <definedName name="FooterRight2" localSheetId="10">#REF!</definedName>
    <definedName name="FooterRight2" localSheetId="11">#REF!</definedName>
    <definedName name="FooterRight2" localSheetId="12">#REF!</definedName>
    <definedName name="FooterRight2" localSheetId="13">#REF!</definedName>
    <definedName name="FooterRight2" localSheetId="14">#REF!</definedName>
    <definedName name="FooterRight2" localSheetId="17">#REF!</definedName>
    <definedName name="FooterRight2" localSheetId="20">#REF!</definedName>
    <definedName name="FooterRight2" localSheetId="3">#REF!</definedName>
    <definedName name="FooterRight2" localSheetId="4">#REF!</definedName>
    <definedName name="FooterRight2" localSheetId="7">#REF!</definedName>
    <definedName name="FooterRight2">#REF!</definedName>
    <definedName name="FooterRight3" localSheetId="10">#REF!</definedName>
    <definedName name="FooterRight3" localSheetId="11">#REF!</definedName>
    <definedName name="FooterRight3" localSheetId="12">#REF!</definedName>
    <definedName name="FooterRight3" localSheetId="13">#REF!</definedName>
    <definedName name="FooterRight3" localSheetId="14">#REF!</definedName>
    <definedName name="FooterRight3" localSheetId="17">#REF!</definedName>
    <definedName name="FooterRight3" localSheetId="20">#REF!</definedName>
    <definedName name="FooterRight3" localSheetId="3">#REF!</definedName>
    <definedName name="FooterRight3" localSheetId="4">#REF!</definedName>
    <definedName name="FooterRight3" localSheetId="7">#REF!</definedName>
    <definedName name="FooterRight3">#REF!</definedName>
    <definedName name="FooterRight4" localSheetId="10">#REF!</definedName>
    <definedName name="FooterRight4" localSheetId="11">#REF!</definedName>
    <definedName name="FooterRight4" localSheetId="12">#REF!</definedName>
    <definedName name="FooterRight4" localSheetId="13">#REF!</definedName>
    <definedName name="FooterRight4" localSheetId="14">#REF!</definedName>
    <definedName name="FooterRight4" localSheetId="17">#REF!</definedName>
    <definedName name="FooterRight4" localSheetId="20">#REF!</definedName>
    <definedName name="FooterRight4" localSheetId="3">#REF!</definedName>
    <definedName name="FooterRight4" localSheetId="4">#REF!</definedName>
    <definedName name="FooterRight4" localSheetId="7">#REF!</definedName>
    <definedName name="FooterRight4">#REF!</definedName>
    <definedName name="FooterRight5" localSheetId="10">#REF!</definedName>
    <definedName name="FooterRight5" localSheetId="11">#REF!</definedName>
    <definedName name="FooterRight5" localSheetId="12">#REF!</definedName>
    <definedName name="FooterRight5" localSheetId="13">#REF!</definedName>
    <definedName name="FooterRight5" localSheetId="14">#REF!</definedName>
    <definedName name="FooterRight5" localSheetId="17">#REF!</definedName>
    <definedName name="FooterRight5" localSheetId="20">#REF!</definedName>
    <definedName name="FooterRight5" localSheetId="3">#REF!</definedName>
    <definedName name="FooterRight5" localSheetId="4">#REF!</definedName>
    <definedName name="FooterRight5" localSheetId="7">#REF!</definedName>
    <definedName name="FooterRight5">#REF!</definedName>
    <definedName name="FooterRight6" localSheetId="10">#REF!</definedName>
    <definedName name="FooterRight6" localSheetId="11">#REF!</definedName>
    <definedName name="FooterRight6" localSheetId="12">#REF!</definedName>
    <definedName name="FooterRight6" localSheetId="13">#REF!</definedName>
    <definedName name="FooterRight6" localSheetId="14">#REF!</definedName>
    <definedName name="FooterRight6" localSheetId="17">#REF!</definedName>
    <definedName name="FooterRight6" localSheetId="20">#REF!</definedName>
    <definedName name="FooterRight6" localSheetId="3">#REF!</definedName>
    <definedName name="FooterRight6" localSheetId="4">#REF!</definedName>
    <definedName name="FooterRight6" localSheetId="7">#REF!</definedName>
    <definedName name="FooterRight6">#REF!</definedName>
    <definedName name="HeaderLeft1" localSheetId="10">#REF!</definedName>
    <definedName name="HeaderLeft1" localSheetId="11">#REF!</definedName>
    <definedName name="HeaderLeft1" localSheetId="12">#REF!</definedName>
    <definedName name="HeaderLeft1" localSheetId="13">#REF!</definedName>
    <definedName name="HeaderLeft1" localSheetId="14">#REF!</definedName>
    <definedName name="HeaderLeft1" localSheetId="17">#REF!</definedName>
    <definedName name="HeaderLeft1" localSheetId="20">#REF!</definedName>
    <definedName name="HeaderLeft1" localSheetId="3">#REF!</definedName>
    <definedName name="HeaderLeft1" localSheetId="4">#REF!</definedName>
    <definedName name="HeaderLeft1" localSheetId="7">#REF!</definedName>
    <definedName name="HeaderLeft1">#REF!</definedName>
    <definedName name="HeaderLeft2" localSheetId="10">#REF!</definedName>
    <definedName name="HeaderLeft2" localSheetId="11">#REF!</definedName>
    <definedName name="HeaderLeft2" localSheetId="12">#REF!</definedName>
    <definedName name="HeaderLeft2" localSheetId="13">#REF!</definedName>
    <definedName name="HeaderLeft2" localSheetId="14">#REF!</definedName>
    <definedName name="HeaderLeft2" localSheetId="17">#REF!</definedName>
    <definedName name="HeaderLeft2" localSheetId="20">#REF!</definedName>
    <definedName name="HeaderLeft2" localSheetId="3">#REF!</definedName>
    <definedName name="HeaderLeft2" localSheetId="4">#REF!</definedName>
    <definedName name="HeaderLeft2" localSheetId="7">#REF!</definedName>
    <definedName name="HeaderLeft2">#REF!</definedName>
    <definedName name="HeaderLeft3" localSheetId="10">#REF!</definedName>
    <definedName name="HeaderLeft3" localSheetId="11">#REF!</definedName>
    <definedName name="HeaderLeft3" localSheetId="12">#REF!</definedName>
    <definedName name="HeaderLeft3" localSheetId="13">#REF!</definedName>
    <definedName name="HeaderLeft3" localSheetId="14">#REF!</definedName>
    <definedName name="HeaderLeft3" localSheetId="17">#REF!</definedName>
    <definedName name="HeaderLeft3" localSheetId="20">#REF!</definedName>
    <definedName name="HeaderLeft3" localSheetId="3">#REF!</definedName>
    <definedName name="HeaderLeft3" localSheetId="4">#REF!</definedName>
    <definedName name="HeaderLeft3" localSheetId="7">#REF!</definedName>
    <definedName name="HeaderLeft3">#REF!</definedName>
    <definedName name="HeaderLeft4" localSheetId="10">#REF!</definedName>
    <definedName name="HeaderLeft4" localSheetId="11">#REF!</definedName>
    <definedName name="HeaderLeft4" localSheetId="12">#REF!</definedName>
    <definedName name="HeaderLeft4" localSheetId="13">#REF!</definedName>
    <definedName name="HeaderLeft4" localSheetId="14">#REF!</definedName>
    <definedName name="HeaderLeft4" localSheetId="17">#REF!</definedName>
    <definedName name="HeaderLeft4" localSheetId="20">#REF!</definedName>
    <definedName name="HeaderLeft4" localSheetId="3">#REF!</definedName>
    <definedName name="HeaderLeft4" localSheetId="4">#REF!</definedName>
    <definedName name="HeaderLeft4" localSheetId="7">#REF!</definedName>
    <definedName name="HeaderLeft4">#REF!</definedName>
    <definedName name="HeaderLeft5" localSheetId="10">#REF!</definedName>
    <definedName name="HeaderLeft5" localSheetId="11">#REF!</definedName>
    <definedName name="HeaderLeft5" localSheetId="12">#REF!</definedName>
    <definedName name="HeaderLeft5" localSheetId="13">#REF!</definedName>
    <definedName name="HeaderLeft5" localSheetId="14">#REF!</definedName>
    <definedName name="HeaderLeft5" localSheetId="17">#REF!</definedName>
    <definedName name="HeaderLeft5" localSheetId="20">#REF!</definedName>
    <definedName name="HeaderLeft5" localSheetId="3">#REF!</definedName>
    <definedName name="HeaderLeft5" localSheetId="4">#REF!</definedName>
    <definedName name="HeaderLeft5" localSheetId="7">#REF!</definedName>
    <definedName name="HeaderLeft5">#REF!</definedName>
    <definedName name="HeaderLeft6" localSheetId="10">#REF!</definedName>
    <definedName name="HeaderLeft6" localSheetId="11">#REF!</definedName>
    <definedName name="HeaderLeft6" localSheetId="12">#REF!</definedName>
    <definedName name="HeaderLeft6" localSheetId="13">#REF!</definedName>
    <definedName name="HeaderLeft6" localSheetId="14">#REF!</definedName>
    <definedName name="HeaderLeft6" localSheetId="17">#REF!</definedName>
    <definedName name="HeaderLeft6" localSheetId="20">#REF!</definedName>
    <definedName name="HeaderLeft6" localSheetId="3">#REF!</definedName>
    <definedName name="HeaderLeft6" localSheetId="4">#REF!</definedName>
    <definedName name="HeaderLeft6" localSheetId="7">#REF!</definedName>
    <definedName name="HeaderLeft6">#REF!</definedName>
    <definedName name="HeaderRight1" localSheetId="10">#REF!</definedName>
    <definedName name="HeaderRight1" localSheetId="11">#REF!</definedName>
    <definedName name="HeaderRight1" localSheetId="12">#REF!</definedName>
    <definedName name="HeaderRight1" localSheetId="13">#REF!</definedName>
    <definedName name="HeaderRight1" localSheetId="14">#REF!</definedName>
    <definedName name="HeaderRight1" localSheetId="17">#REF!</definedName>
    <definedName name="HeaderRight1" localSheetId="20">#REF!</definedName>
    <definedName name="HeaderRight1" localSheetId="3">#REF!</definedName>
    <definedName name="HeaderRight1" localSheetId="4">#REF!</definedName>
    <definedName name="HeaderRight1" localSheetId="7">#REF!</definedName>
    <definedName name="HeaderRight1">#REF!</definedName>
    <definedName name="HeaderRight2" localSheetId="10">#REF!</definedName>
    <definedName name="HeaderRight2" localSheetId="11">#REF!</definedName>
    <definedName name="HeaderRight2" localSheetId="12">#REF!</definedName>
    <definedName name="HeaderRight2" localSheetId="13">#REF!</definedName>
    <definedName name="HeaderRight2" localSheetId="14">#REF!</definedName>
    <definedName name="HeaderRight2" localSheetId="17">#REF!</definedName>
    <definedName name="HeaderRight2" localSheetId="20">#REF!</definedName>
    <definedName name="HeaderRight2" localSheetId="3">#REF!</definedName>
    <definedName name="HeaderRight2" localSheetId="4">#REF!</definedName>
    <definedName name="HeaderRight2" localSheetId="7">#REF!</definedName>
    <definedName name="HeaderRight2">#REF!</definedName>
    <definedName name="HeaderRight3" localSheetId="10">#REF!</definedName>
    <definedName name="HeaderRight3" localSheetId="11">#REF!</definedName>
    <definedName name="HeaderRight3" localSheetId="12">#REF!</definedName>
    <definedName name="HeaderRight3" localSheetId="13">#REF!</definedName>
    <definedName name="HeaderRight3" localSheetId="14">#REF!</definedName>
    <definedName name="HeaderRight3" localSheetId="17">#REF!</definedName>
    <definedName name="HeaderRight3" localSheetId="20">#REF!</definedName>
    <definedName name="HeaderRight3" localSheetId="3">#REF!</definedName>
    <definedName name="HeaderRight3" localSheetId="4">#REF!</definedName>
    <definedName name="HeaderRight3" localSheetId="7">#REF!</definedName>
    <definedName name="HeaderRight3">#REF!</definedName>
    <definedName name="HeaderRight4" localSheetId="10">#REF!</definedName>
    <definedName name="HeaderRight4" localSheetId="11">#REF!</definedName>
    <definedName name="HeaderRight4" localSheetId="12">#REF!</definedName>
    <definedName name="HeaderRight4" localSheetId="13">#REF!</definedName>
    <definedName name="HeaderRight4" localSheetId="14">#REF!</definedName>
    <definedName name="HeaderRight4" localSheetId="17">#REF!</definedName>
    <definedName name="HeaderRight4" localSheetId="20">#REF!</definedName>
    <definedName name="HeaderRight4" localSheetId="3">#REF!</definedName>
    <definedName name="HeaderRight4" localSheetId="4">#REF!</definedName>
    <definedName name="HeaderRight4" localSheetId="7">#REF!</definedName>
    <definedName name="HeaderRight4">#REF!</definedName>
    <definedName name="HeaderRight5" localSheetId="10">#REF!</definedName>
    <definedName name="HeaderRight5" localSheetId="11">#REF!</definedName>
    <definedName name="HeaderRight5" localSheetId="12">#REF!</definedName>
    <definedName name="HeaderRight5" localSheetId="13">#REF!</definedName>
    <definedName name="HeaderRight5" localSheetId="14">#REF!</definedName>
    <definedName name="HeaderRight5" localSheetId="17">#REF!</definedName>
    <definedName name="HeaderRight5" localSheetId="20">#REF!</definedName>
    <definedName name="HeaderRight5" localSheetId="3">#REF!</definedName>
    <definedName name="HeaderRight5" localSheetId="4">#REF!</definedName>
    <definedName name="HeaderRight5" localSheetId="7">#REF!</definedName>
    <definedName name="HeaderRight5">#REF!</definedName>
    <definedName name="HeaderRight6" localSheetId="10">#REF!</definedName>
    <definedName name="HeaderRight6" localSheetId="11">#REF!</definedName>
    <definedName name="HeaderRight6" localSheetId="12">#REF!</definedName>
    <definedName name="HeaderRight6" localSheetId="13">#REF!</definedName>
    <definedName name="HeaderRight6" localSheetId="14">#REF!</definedName>
    <definedName name="HeaderRight6" localSheetId="17">#REF!</definedName>
    <definedName name="HeaderRight6" localSheetId="20">#REF!</definedName>
    <definedName name="HeaderRight6" localSheetId="3">#REF!</definedName>
    <definedName name="HeaderRight6" localSheetId="4">#REF!</definedName>
    <definedName name="HeaderRight6" localSheetId="7">#REF!</definedName>
    <definedName name="HeaderRight6">#REF!</definedName>
    <definedName name="hello" localSheetId="17">#REF!</definedName>
    <definedName name="hello" localSheetId="20">#REF!</definedName>
    <definedName name="hello" localSheetId="3">#REF!</definedName>
    <definedName name="hello" localSheetId="7">#REF!</definedName>
    <definedName name="hello" localSheetId="9">#REF!</definedName>
    <definedName name="hello">#REF!</definedName>
    <definedName name="hellooo" localSheetId="17">[3]Table3.8c!#REF!</definedName>
    <definedName name="hellooo" localSheetId="20">[3]Table3.8c!#REF!</definedName>
    <definedName name="hellooo" localSheetId="3">[3]Table3.8c!#REF!</definedName>
    <definedName name="hellooo" localSheetId="7">[3]Table3.8c!#REF!</definedName>
    <definedName name="hellooo" localSheetId="9">[3]Table3.8c!#REF!</definedName>
    <definedName name="hellooo">[3]Table3.8c!#REF!</definedName>
    <definedName name="Hennie_Table_5_Page_1" localSheetId="10">#REF!</definedName>
    <definedName name="Hennie_Table_5_Page_1" localSheetId="11">#REF!</definedName>
    <definedName name="Hennie_Table_5_Page_1" localSheetId="12">#REF!</definedName>
    <definedName name="Hennie_Table_5_Page_1" localSheetId="13">#REF!</definedName>
    <definedName name="Hennie_Table_5_Page_1" localSheetId="14">#REF!</definedName>
    <definedName name="Hennie_Table_5_Page_1" localSheetId="17">#REF!</definedName>
    <definedName name="Hennie_Table_5_Page_1" localSheetId="20">#REF!</definedName>
    <definedName name="Hennie_Table_5_Page_1" localSheetId="3">#REF!</definedName>
    <definedName name="Hennie_Table_5_Page_1" localSheetId="4">#REF!</definedName>
    <definedName name="Hennie_Table_5_Page_1" localSheetId="7">#REF!</definedName>
    <definedName name="Hennie_Table_5_Page_1">#REF!</definedName>
    <definedName name="Hennie_Table_5_page_2" localSheetId="10">#REF!</definedName>
    <definedName name="Hennie_Table_5_page_2" localSheetId="11">#REF!</definedName>
    <definedName name="Hennie_Table_5_page_2" localSheetId="12">#REF!</definedName>
    <definedName name="Hennie_Table_5_page_2" localSheetId="13">#REF!</definedName>
    <definedName name="Hennie_Table_5_page_2" localSheetId="14">#REF!</definedName>
    <definedName name="Hennie_Table_5_page_2" localSheetId="17">#REF!</definedName>
    <definedName name="Hennie_Table_5_page_2" localSheetId="20">#REF!</definedName>
    <definedName name="Hennie_Table_5_page_2" localSheetId="3">#REF!</definedName>
    <definedName name="Hennie_Table_5_page_2" localSheetId="4">#REF!</definedName>
    <definedName name="Hennie_Table_5_page_2" localSheetId="7">#REF!</definedName>
    <definedName name="Hennie_Table_5_page_2">#REF!</definedName>
    <definedName name="hhuh" localSheetId="10">#REF!</definedName>
    <definedName name="hhuh" localSheetId="11">#REF!</definedName>
    <definedName name="hhuh" localSheetId="12">#REF!</definedName>
    <definedName name="hhuh" localSheetId="13">#REF!</definedName>
    <definedName name="hhuh" localSheetId="14">#REF!</definedName>
    <definedName name="hhuh" localSheetId="17">#REF!</definedName>
    <definedName name="hhuh" localSheetId="20">#REF!</definedName>
    <definedName name="hhuh" localSheetId="3">#REF!</definedName>
    <definedName name="hhuh" localSheetId="4">#REF!</definedName>
    <definedName name="hhuh" localSheetId="7">#REF!</definedName>
    <definedName name="hhuh">#REF!</definedName>
    <definedName name="huh" localSheetId="10">#REF!</definedName>
    <definedName name="huh" localSheetId="11">#REF!</definedName>
    <definedName name="huh" localSheetId="12">#REF!</definedName>
    <definedName name="huh" localSheetId="13">#REF!</definedName>
    <definedName name="huh" localSheetId="14">#REF!</definedName>
    <definedName name="huh" localSheetId="17">#REF!</definedName>
    <definedName name="huh" localSheetId="20">#REF!</definedName>
    <definedName name="huh" localSheetId="3">#REF!</definedName>
    <definedName name="huh" localSheetId="4">#REF!</definedName>
    <definedName name="huh" localSheetId="7">#REF!</definedName>
    <definedName name="huh">#REF!</definedName>
    <definedName name="Index_Sheet_Kutools" localSheetId="10">#REF!</definedName>
    <definedName name="Index_Sheet_Kutools" localSheetId="11">#REF!</definedName>
    <definedName name="Index_Sheet_Kutools" localSheetId="12">#REF!</definedName>
    <definedName name="Index_Sheet_Kutools" localSheetId="13">#REF!</definedName>
    <definedName name="Index_Sheet_Kutools" localSheetId="14">#REF!</definedName>
    <definedName name="Index_Sheet_Kutools" localSheetId="17">#REF!</definedName>
    <definedName name="Index_Sheet_Kutools" localSheetId="20">#REF!</definedName>
    <definedName name="Index_Sheet_Kutools" localSheetId="3">#REF!</definedName>
    <definedName name="Index_Sheet_Kutools" localSheetId="4">#REF!</definedName>
    <definedName name="Index_Sheet_Kutools" localSheetId="7">#REF!</definedName>
    <definedName name="Index_Sheet_Kutools">#REF!</definedName>
    <definedName name="j" localSheetId="10" hidden="1">'[3]Table 2.5'!#REF!</definedName>
    <definedName name="j" localSheetId="11" hidden="1">'[1]Table 2.5'!#REF!</definedName>
    <definedName name="j" localSheetId="12" hidden="1">'[1]Table 2.5'!#REF!</definedName>
    <definedName name="j" localSheetId="13" hidden="1">'[1]Table 2.5'!#REF!</definedName>
    <definedName name="j" localSheetId="14" hidden="1">'[1]Table 2.5'!#REF!</definedName>
    <definedName name="j" localSheetId="17" hidden="1">'[3]Table 2.5'!#REF!</definedName>
    <definedName name="j" localSheetId="20" hidden="1">'[1]Table 2.5'!#REF!</definedName>
    <definedName name="j" localSheetId="3" hidden="1">'[1]Table 2.5'!#REF!</definedName>
    <definedName name="j" localSheetId="4" hidden="1">'[1]Table 2.5'!#REF!</definedName>
    <definedName name="j" localSheetId="7" hidden="1">'[2]Table 2.5'!#REF!</definedName>
    <definedName name="j" hidden="1">'[1]Table 2.5'!#REF!</definedName>
    <definedName name="MAR09_SML" localSheetId="10">#REF!</definedName>
    <definedName name="MAR09_SML" localSheetId="11">#REF!</definedName>
    <definedName name="MAR09_SML" localSheetId="12">#REF!</definedName>
    <definedName name="MAR09_SML" localSheetId="13">#REF!</definedName>
    <definedName name="MAR09_SML" localSheetId="17">#REF!</definedName>
    <definedName name="MAR09_SML" localSheetId="20">#REF!</definedName>
    <definedName name="MAR09_SML" localSheetId="21">#REF!</definedName>
    <definedName name="MAR09_SML" localSheetId="22">#REF!</definedName>
    <definedName name="MAR09_SML" localSheetId="3">#REF!</definedName>
    <definedName name="MAR09_SML" localSheetId="4">#REF!</definedName>
    <definedName name="MAR09_SML" localSheetId="7">#REF!</definedName>
    <definedName name="MAR09_SML">#REF!</definedName>
    <definedName name="mmm" localSheetId="10" hidden="1">[1]Table6!#REF!</definedName>
    <definedName name="mmm" localSheetId="11" hidden="1">[1]Table6!#REF!</definedName>
    <definedName name="mmm" localSheetId="12" hidden="1">[1]Table6!#REF!</definedName>
    <definedName name="mmm" localSheetId="13" hidden="1">[1]Table6!#REF!</definedName>
    <definedName name="mmm" localSheetId="17" hidden="1">[1]Table6!#REF!</definedName>
    <definedName name="mmm" localSheetId="20" hidden="1">[1]Table6!#REF!</definedName>
    <definedName name="mmm" localSheetId="3" hidden="1">[1]Table6!#REF!</definedName>
    <definedName name="mmm" localSheetId="4" hidden="1">[1]Table6!#REF!</definedName>
    <definedName name="mmm" localSheetId="7" hidden="1">[1]Table6!#REF!</definedName>
    <definedName name="mmm" hidden="1">[1]Table6!#REF!</definedName>
    <definedName name="MTEF_initial_00_01" localSheetId="10">#REF!</definedName>
    <definedName name="MTEF_initial_00_01" localSheetId="11">#REF!</definedName>
    <definedName name="MTEF_initial_00_01" localSheetId="12">#REF!</definedName>
    <definedName name="MTEF_initial_00_01" localSheetId="13">#REF!</definedName>
    <definedName name="MTEF_initial_00_01" localSheetId="14">#REF!</definedName>
    <definedName name="MTEF_initial_00_01" localSheetId="17">#REF!</definedName>
    <definedName name="MTEF_initial_00_01" localSheetId="20">#REF!</definedName>
    <definedName name="MTEF_initial_00_01" localSheetId="3">#REF!</definedName>
    <definedName name="MTEF_initial_00_01" localSheetId="4">#REF!</definedName>
    <definedName name="MTEF_initial_00_01" localSheetId="7">#REF!</definedName>
    <definedName name="MTEF_initial_00_01">#REF!</definedName>
    <definedName name="MTEF_initial_98_99" localSheetId="10">#REF!</definedName>
    <definedName name="MTEF_initial_98_99" localSheetId="11">#REF!</definedName>
    <definedName name="MTEF_initial_98_99" localSheetId="12">#REF!</definedName>
    <definedName name="MTEF_initial_98_99" localSheetId="13">#REF!</definedName>
    <definedName name="MTEF_initial_98_99" localSheetId="14">#REF!</definedName>
    <definedName name="MTEF_initial_98_99" localSheetId="17">#REF!</definedName>
    <definedName name="MTEF_initial_98_99" localSheetId="20">#REF!</definedName>
    <definedName name="MTEF_initial_98_99" localSheetId="3">#REF!</definedName>
    <definedName name="MTEF_initial_98_99" localSheetId="4">#REF!</definedName>
    <definedName name="MTEF_initial_98_99" localSheetId="7">#REF!</definedName>
    <definedName name="MTEF_initial_98_99">#REF!</definedName>
    <definedName name="MTEF_initial_99_00" localSheetId="10">#REF!</definedName>
    <definedName name="MTEF_initial_99_00" localSheetId="11">#REF!</definedName>
    <definedName name="MTEF_initial_99_00" localSheetId="12">#REF!</definedName>
    <definedName name="MTEF_initial_99_00" localSheetId="13">#REF!</definedName>
    <definedName name="MTEF_initial_99_00" localSheetId="14">#REF!</definedName>
    <definedName name="MTEF_initial_99_00" localSheetId="17">#REF!</definedName>
    <definedName name="MTEF_initial_99_00" localSheetId="20">#REF!</definedName>
    <definedName name="MTEF_initial_99_00" localSheetId="3">#REF!</definedName>
    <definedName name="MTEF_initial_99_00" localSheetId="4">#REF!</definedName>
    <definedName name="MTEF_initial_99_00" localSheetId="7">#REF!</definedName>
    <definedName name="MTEF_initial_99_00">#REF!</definedName>
    <definedName name="MTEF_revised_00_01" localSheetId="10">#REF!</definedName>
    <definedName name="MTEF_revised_00_01" localSheetId="11">#REF!</definedName>
    <definedName name="MTEF_revised_00_01" localSheetId="12">#REF!</definedName>
    <definedName name="MTEF_revised_00_01" localSheetId="13">#REF!</definedName>
    <definedName name="MTEF_revised_00_01" localSheetId="14">#REF!</definedName>
    <definedName name="MTEF_revised_00_01" localSheetId="17">#REF!</definedName>
    <definedName name="MTEF_revised_00_01" localSheetId="20">#REF!</definedName>
    <definedName name="MTEF_revised_00_01" localSheetId="3">#REF!</definedName>
    <definedName name="MTEF_revised_00_01" localSheetId="4">#REF!</definedName>
    <definedName name="MTEF_revised_00_01" localSheetId="7">#REF!</definedName>
    <definedName name="MTEF_revised_00_01">#REF!</definedName>
    <definedName name="MTEF_revised_98_99" localSheetId="10">#REF!</definedName>
    <definedName name="MTEF_revised_98_99" localSheetId="11">#REF!</definedName>
    <definedName name="MTEF_revised_98_99" localSheetId="12">#REF!</definedName>
    <definedName name="MTEF_revised_98_99" localSheetId="13">#REF!</definedName>
    <definedName name="MTEF_revised_98_99" localSheetId="14">#REF!</definedName>
    <definedName name="MTEF_revised_98_99" localSheetId="17">#REF!</definedName>
    <definedName name="MTEF_revised_98_99" localSheetId="20">#REF!</definedName>
    <definedName name="MTEF_revised_98_99" localSheetId="3">#REF!</definedName>
    <definedName name="MTEF_revised_98_99" localSheetId="4">#REF!</definedName>
    <definedName name="MTEF_revised_98_99" localSheetId="7">#REF!</definedName>
    <definedName name="MTEF_revised_98_99">#REF!</definedName>
    <definedName name="MTEF_revised_99_00" localSheetId="10">#REF!</definedName>
    <definedName name="MTEF_revised_99_00" localSheetId="11">#REF!</definedName>
    <definedName name="MTEF_revised_99_00" localSheetId="12">#REF!</definedName>
    <definedName name="MTEF_revised_99_00" localSheetId="13">#REF!</definedName>
    <definedName name="MTEF_revised_99_00" localSheetId="14">#REF!</definedName>
    <definedName name="MTEF_revised_99_00" localSheetId="17">#REF!</definedName>
    <definedName name="MTEF_revised_99_00" localSheetId="20">#REF!</definedName>
    <definedName name="MTEF_revised_99_00" localSheetId="3">#REF!</definedName>
    <definedName name="MTEF_revised_99_00" localSheetId="4">#REF!</definedName>
    <definedName name="MTEF_revised_99_00" localSheetId="7">#REF!</definedName>
    <definedName name="MTEF_revised_99_00">#REF!</definedName>
    <definedName name="MyCurYear" localSheetId="10">#REF!</definedName>
    <definedName name="MyCurYear" localSheetId="11">#REF!</definedName>
    <definedName name="MyCurYear" localSheetId="12">#REF!</definedName>
    <definedName name="MyCurYear" localSheetId="13">#REF!</definedName>
    <definedName name="MyCurYear" localSheetId="14">#REF!</definedName>
    <definedName name="MyCurYear" localSheetId="17">#REF!</definedName>
    <definedName name="MyCurYear" localSheetId="20">#REF!</definedName>
    <definedName name="MyCurYear" localSheetId="3">#REF!</definedName>
    <definedName name="MyCurYear" localSheetId="4">#REF!</definedName>
    <definedName name="MyCurYear" localSheetId="7">#REF!</definedName>
    <definedName name="MyCurYear">#REF!</definedName>
    <definedName name="myHeight" localSheetId="10">#REF!</definedName>
    <definedName name="myHeight" localSheetId="11">#REF!</definedName>
    <definedName name="myHeight" localSheetId="12">#REF!</definedName>
    <definedName name="myHeight" localSheetId="13">#REF!</definedName>
    <definedName name="myHeight" localSheetId="14">#REF!</definedName>
    <definedName name="myHeight" localSheetId="17">#REF!</definedName>
    <definedName name="myHeight" localSheetId="20">#REF!</definedName>
    <definedName name="myHeight" localSheetId="3">#REF!</definedName>
    <definedName name="myHeight" localSheetId="4">#REF!</definedName>
    <definedName name="myHeight" localSheetId="7">#REF!</definedName>
    <definedName name="myHeight">#REF!</definedName>
    <definedName name="myWidth" localSheetId="10">#REF!</definedName>
    <definedName name="myWidth" localSheetId="11">#REF!</definedName>
    <definedName name="myWidth" localSheetId="12">#REF!</definedName>
    <definedName name="myWidth" localSheetId="13">#REF!</definedName>
    <definedName name="myWidth" localSheetId="14">#REF!</definedName>
    <definedName name="myWidth" localSheetId="17">#REF!</definedName>
    <definedName name="myWidth" localSheetId="20">#REF!</definedName>
    <definedName name="myWidth" localSheetId="3">#REF!</definedName>
    <definedName name="myWidth" localSheetId="4">#REF!</definedName>
    <definedName name="myWidth" localSheetId="7">#REF!</definedName>
    <definedName name="myWidth">#REF!</definedName>
    <definedName name="myWodth" localSheetId="10">#REF!</definedName>
    <definedName name="myWodth" localSheetId="11">#REF!</definedName>
    <definedName name="myWodth" localSheetId="12">#REF!</definedName>
    <definedName name="myWodth" localSheetId="13">#REF!</definedName>
    <definedName name="myWodth" localSheetId="14">#REF!</definedName>
    <definedName name="myWodth" localSheetId="17">#REF!</definedName>
    <definedName name="myWodth" localSheetId="20">#REF!</definedName>
    <definedName name="myWodth" localSheetId="3">#REF!</definedName>
    <definedName name="myWodth" localSheetId="4">#REF!</definedName>
    <definedName name="myWodth" localSheetId="7">#REF!</definedName>
    <definedName name="myWodth">#REF!</definedName>
    <definedName name="PrintArea" localSheetId="10">#REF!</definedName>
    <definedName name="PrintArea" localSheetId="11">#REF!</definedName>
    <definedName name="PrintArea" localSheetId="12">#REF!</definedName>
    <definedName name="PrintArea" localSheetId="13">#REF!</definedName>
    <definedName name="PrintArea" localSheetId="14">#REF!</definedName>
    <definedName name="PrintArea" localSheetId="17">#REF!</definedName>
    <definedName name="PrintArea" localSheetId="20">#REF!</definedName>
    <definedName name="PrintArea" localSheetId="3">#REF!</definedName>
    <definedName name="PrintArea" localSheetId="4">#REF!</definedName>
    <definedName name="PrintArea" localSheetId="7">#REF!</definedName>
    <definedName name="PrintArea">#REF!</definedName>
    <definedName name="Projection_adjusted_97_98" localSheetId="10">#REF!</definedName>
    <definedName name="Projection_adjusted_97_98" localSheetId="11">#REF!</definedName>
    <definedName name="Projection_adjusted_97_98" localSheetId="12">#REF!</definedName>
    <definedName name="Projection_adjusted_97_98" localSheetId="13">#REF!</definedName>
    <definedName name="Projection_adjusted_97_98" localSheetId="14">#REF!</definedName>
    <definedName name="Projection_adjusted_97_98" localSheetId="17">#REF!</definedName>
    <definedName name="Projection_adjusted_97_98" localSheetId="20">#REF!</definedName>
    <definedName name="Projection_adjusted_97_98" localSheetId="3">#REF!</definedName>
    <definedName name="Projection_adjusted_97_98" localSheetId="4">#REF!</definedName>
    <definedName name="Projection_adjusted_97_98" localSheetId="7">#REF!</definedName>
    <definedName name="Projection_adjusted_97_98">#REF!</definedName>
    <definedName name="Projection_arithmetic_97_98" localSheetId="10">#REF!</definedName>
    <definedName name="Projection_arithmetic_97_98" localSheetId="11">#REF!</definedName>
    <definedName name="Projection_arithmetic_97_98" localSheetId="12">#REF!</definedName>
    <definedName name="Projection_arithmetic_97_98" localSheetId="13">#REF!</definedName>
    <definedName name="Projection_arithmetic_97_98" localSheetId="14">#REF!</definedName>
    <definedName name="Projection_arithmetic_97_98" localSheetId="17">#REF!</definedName>
    <definedName name="Projection_arithmetic_97_98" localSheetId="20">#REF!</definedName>
    <definedName name="Projection_arithmetic_97_98" localSheetId="3">#REF!</definedName>
    <definedName name="Projection_arithmetic_97_98" localSheetId="4">#REF!</definedName>
    <definedName name="Projection_arithmetic_97_98" localSheetId="7">#REF!</definedName>
    <definedName name="Projection_arithmetic_97_98">#REF!</definedName>
    <definedName name="Projection_initial_97_98" localSheetId="10">#REF!</definedName>
    <definedName name="Projection_initial_97_98" localSheetId="11">#REF!</definedName>
    <definedName name="Projection_initial_97_98" localSheetId="12">#REF!</definedName>
    <definedName name="Projection_initial_97_98" localSheetId="13">#REF!</definedName>
    <definedName name="Projection_initial_97_98" localSheetId="14">#REF!</definedName>
    <definedName name="Projection_initial_97_98" localSheetId="17">#REF!</definedName>
    <definedName name="Projection_initial_97_98" localSheetId="20">#REF!</definedName>
    <definedName name="Projection_initial_97_98" localSheetId="3">#REF!</definedName>
    <definedName name="Projection_initial_97_98" localSheetId="4">#REF!</definedName>
    <definedName name="Projection_initial_97_98" localSheetId="7">#REF!</definedName>
    <definedName name="Projection_initial_97_98">#REF!</definedName>
    <definedName name="RowSettings" localSheetId="10">#REF!</definedName>
    <definedName name="RowSettings" localSheetId="11">#REF!</definedName>
    <definedName name="RowSettings" localSheetId="12">#REF!</definedName>
    <definedName name="RowSettings" localSheetId="13">#REF!</definedName>
    <definedName name="RowSettings" localSheetId="14">#REF!</definedName>
    <definedName name="RowSettings" localSheetId="17">#REF!</definedName>
    <definedName name="RowSettings" localSheetId="20">#REF!</definedName>
    <definedName name="RowSettings" localSheetId="3">#REF!</definedName>
    <definedName name="RowSettings" localSheetId="4">#REF!</definedName>
    <definedName name="RowSettings" localSheetId="7">#REF!</definedName>
    <definedName name="RowSettings">#REF!</definedName>
    <definedName name="SASApp_GDPDATA_DISCREPANCY_TABLE" localSheetId="10">#REF!</definedName>
    <definedName name="SASApp_GDPDATA_DISCREPANCY_TABLE" localSheetId="11">#REF!</definedName>
    <definedName name="SASApp_GDPDATA_DISCREPANCY_TABLE" localSheetId="12">#REF!</definedName>
    <definedName name="SASApp_GDPDATA_DISCREPANCY_TABLE" localSheetId="13">#REF!</definedName>
    <definedName name="SASApp_GDPDATA_DISCREPANCY_TABLE" localSheetId="14">#REF!</definedName>
    <definedName name="SASApp_GDPDATA_DISCREPANCY_TABLE" localSheetId="17">#REF!</definedName>
    <definedName name="SASApp_GDPDATA_DISCREPANCY_TABLE" localSheetId="20">#REF!</definedName>
    <definedName name="SASApp_GDPDATA_DISCREPANCY_TABLE" localSheetId="3">#REF!</definedName>
    <definedName name="SASApp_GDPDATA_DISCREPANCY_TABLE" localSheetId="4">#REF!</definedName>
    <definedName name="SASApp_GDPDATA_DISCREPANCY_TABLE" localSheetId="7">#REF!</definedName>
    <definedName name="SASApp_GDPDATA_DISCREPANCY_TABLE">#REF!</definedName>
    <definedName name="SASApp_GDPDATA_SUPPLY_TABLE_FIRST" localSheetId="10">#REF!</definedName>
    <definedName name="SASApp_GDPDATA_SUPPLY_TABLE_FIRST" localSheetId="11">#REF!</definedName>
    <definedName name="SASApp_GDPDATA_SUPPLY_TABLE_FIRST" localSheetId="12">#REF!</definedName>
    <definedName name="SASApp_GDPDATA_SUPPLY_TABLE_FIRST" localSheetId="13">#REF!</definedName>
    <definedName name="SASApp_GDPDATA_SUPPLY_TABLE_FIRST" localSheetId="14">#REF!</definedName>
    <definedName name="SASApp_GDPDATA_SUPPLY_TABLE_FIRST" localSheetId="17">#REF!</definedName>
    <definedName name="SASApp_GDPDATA_SUPPLY_TABLE_FIRST" localSheetId="20">#REF!</definedName>
    <definedName name="SASApp_GDPDATA_SUPPLY_TABLE_FIRST" localSheetId="3">#REF!</definedName>
    <definedName name="SASApp_GDPDATA_SUPPLY_TABLE_FIRST" localSheetId="4">#REF!</definedName>
    <definedName name="SASApp_GDPDATA_SUPPLY_TABLE_FIRST" localSheetId="7">#REF!</definedName>
    <definedName name="SASApp_GDPDATA_SUPPLY_TABLE_FIRST">#REF!</definedName>
    <definedName name="SASApp_GDPDATA_SUPPLY_TABLE_SECOND" localSheetId="10">#REF!</definedName>
    <definedName name="SASApp_GDPDATA_SUPPLY_TABLE_SECOND" localSheetId="11">#REF!</definedName>
    <definedName name="SASApp_GDPDATA_SUPPLY_TABLE_SECOND" localSheetId="12">#REF!</definedName>
    <definedName name="SASApp_GDPDATA_SUPPLY_TABLE_SECOND" localSheetId="13">#REF!</definedName>
    <definedName name="SASApp_GDPDATA_SUPPLY_TABLE_SECOND" localSheetId="14">#REF!</definedName>
    <definedName name="SASApp_GDPDATA_SUPPLY_TABLE_SECOND" localSheetId="17">#REF!</definedName>
    <definedName name="SASApp_GDPDATA_SUPPLY_TABLE_SECOND" localSheetId="20">#REF!</definedName>
    <definedName name="SASApp_GDPDATA_SUPPLY_TABLE_SECOND" localSheetId="3">#REF!</definedName>
    <definedName name="SASApp_GDPDATA_SUPPLY_TABLE_SECOND" localSheetId="4">#REF!</definedName>
    <definedName name="SASApp_GDPDATA_SUPPLY_TABLE_SECOND" localSheetId="7">#REF!</definedName>
    <definedName name="SASApp_GDPDATA_SUPPLY_TABLE_SECOND">#REF!</definedName>
    <definedName name="SASApp_GDPDATA_USE_TABLE_FIRST" localSheetId="10">#REF!</definedName>
    <definedName name="SASApp_GDPDATA_USE_TABLE_FIRST" localSheetId="11">#REF!</definedName>
    <definedName name="SASApp_GDPDATA_USE_TABLE_FIRST" localSheetId="12">#REF!</definedName>
    <definedName name="SASApp_GDPDATA_USE_TABLE_FIRST" localSheetId="13">#REF!</definedName>
    <definedName name="SASApp_GDPDATA_USE_TABLE_FIRST" localSheetId="14">#REF!</definedName>
    <definedName name="SASApp_GDPDATA_USE_TABLE_FIRST" localSheetId="17">#REF!</definedName>
    <definedName name="SASApp_GDPDATA_USE_TABLE_FIRST" localSheetId="20">#REF!</definedName>
    <definedName name="SASApp_GDPDATA_USE_TABLE_FIRST" localSheetId="3">#REF!</definedName>
    <definedName name="SASApp_GDPDATA_USE_TABLE_FIRST" localSheetId="4">#REF!</definedName>
    <definedName name="SASApp_GDPDATA_USE_TABLE_FIRST" localSheetId="7">#REF!</definedName>
    <definedName name="SASApp_GDPDATA_USE_TABLE_FIRST">#REF!</definedName>
    <definedName name="SASApp_GDPDATA_USE_TABLE_SECOND" localSheetId="10">#REF!</definedName>
    <definedName name="SASApp_GDPDATA_USE_TABLE_SECOND" localSheetId="11">#REF!</definedName>
    <definedName name="SASApp_GDPDATA_USE_TABLE_SECOND" localSheetId="12">#REF!</definedName>
    <definedName name="SASApp_GDPDATA_USE_TABLE_SECOND" localSheetId="13">#REF!</definedName>
    <definedName name="SASApp_GDPDATA_USE_TABLE_SECOND" localSheetId="14">#REF!</definedName>
    <definedName name="SASApp_GDPDATA_USE_TABLE_SECOND" localSheetId="17">#REF!</definedName>
    <definedName name="SASApp_GDPDATA_USE_TABLE_SECOND" localSheetId="20">#REF!</definedName>
    <definedName name="SASApp_GDPDATA_USE_TABLE_SECOND" localSheetId="3">#REF!</definedName>
    <definedName name="SASApp_GDPDATA_USE_TABLE_SECOND" localSheetId="4">#REF!</definedName>
    <definedName name="SASApp_GDPDATA_USE_TABLE_SECOND" localSheetId="7">#REF!</definedName>
    <definedName name="SASApp_GDPDATA_USE_TABLE_SECOND">#REF!</definedName>
    <definedName name="SEP08N_SML" localSheetId="10">#REF!</definedName>
    <definedName name="SEP08N_SML" localSheetId="11">#REF!</definedName>
    <definedName name="SEP08N_SML" localSheetId="12">#REF!</definedName>
    <definedName name="SEP08N_SML" localSheetId="13">#REF!</definedName>
    <definedName name="SEP08N_SML" localSheetId="14">#REF!</definedName>
    <definedName name="SEP08N_SML" localSheetId="17">#REF!</definedName>
    <definedName name="SEP08N_SML" localSheetId="20">#REF!</definedName>
    <definedName name="SEP08N_SML" localSheetId="3">#REF!</definedName>
    <definedName name="SEP08N_SML" localSheetId="4">#REF!</definedName>
    <definedName name="SEP08N_SML" localSheetId="7">#REF!</definedName>
    <definedName name="SEP08N_SML">#REF!</definedName>
    <definedName name="Start_column" localSheetId="10">#REF!</definedName>
    <definedName name="Start_column" localSheetId="11">#REF!</definedName>
    <definedName name="Start_column" localSheetId="12">#REF!</definedName>
    <definedName name="Start_column" localSheetId="13">#REF!</definedName>
    <definedName name="Start_column" localSheetId="14">#REF!</definedName>
    <definedName name="Start_column" localSheetId="17">#REF!</definedName>
    <definedName name="Start_column" localSheetId="20">#REF!</definedName>
    <definedName name="Start_column" localSheetId="3">#REF!</definedName>
    <definedName name="Start_column" localSheetId="4">#REF!</definedName>
    <definedName name="Start_column" localSheetId="7">#REF!</definedName>
    <definedName name="Start_column">#REF!</definedName>
    <definedName name="Start_Row" localSheetId="10">#REF!</definedName>
    <definedName name="Start_Row" localSheetId="11">#REF!</definedName>
    <definedName name="Start_Row" localSheetId="12">#REF!</definedName>
    <definedName name="Start_Row" localSheetId="13">#REF!</definedName>
    <definedName name="Start_Row" localSheetId="14">#REF!</definedName>
    <definedName name="Start_Row" localSheetId="17">#REF!</definedName>
    <definedName name="Start_Row" localSheetId="20">#REF!</definedName>
    <definedName name="Start_Row" localSheetId="3">#REF!</definedName>
    <definedName name="Start_Row" localSheetId="4">#REF!</definedName>
    <definedName name="Start_Row" localSheetId="7">#REF!</definedName>
    <definedName name="Start_Row">#REF!</definedName>
    <definedName name="Start_sheet" localSheetId="10">#REF!</definedName>
    <definedName name="Start_sheet" localSheetId="11">#REF!</definedName>
    <definedName name="Start_sheet" localSheetId="12">#REF!</definedName>
    <definedName name="Start_sheet" localSheetId="13">#REF!</definedName>
    <definedName name="Start_sheet" localSheetId="14">#REF!</definedName>
    <definedName name="Start_sheet" localSheetId="17">#REF!</definedName>
    <definedName name="Start_sheet" localSheetId="20">#REF!</definedName>
    <definedName name="Start_sheet" localSheetId="3">#REF!</definedName>
    <definedName name="Start_sheet" localSheetId="4">#REF!</definedName>
    <definedName name="Start_sheet" localSheetId="7">#REF!</definedName>
    <definedName name="Start_sheet">#REF!</definedName>
    <definedName name="Summary_Tables" localSheetId="10">[3]Table1!#REF!</definedName>
    <definedName name="Summary_Tables" localSheetId="11">[3]Table1!#REF!</definedName>
    <definedName name="Summary_Tables" localSheetId="12">[3]Table1!#REF!</definedName>
    <definedName name="Summary_Tables" localSheetId="13">[3]Table1!#REF!</definedName>
    <definedName name="Summary_Tables" localSheetId="17">[3]Table1!#REF!</definedName>
    <definedName name="Summary_Tables" localSheetId="20">[3]Table1!#REF!</definedName>
    <definedName name="Summary_Tables" localSheetId="3">[3]Table1!#REF!</definedName>
    <definedName name="Summary_Tables" localSheetId="4">[3]Table1!#REF!</definedName>
    <definedName name="Summary_Tables" localSheetId="7">[2]Table1!#REF!</definedName>
    <definedName name="Summary_Tables">[3]Table1!#REF!</definedName>
    <definedName name="Summary_Tables_10" localSheetId="10">#REF!</definedName>
    <definedName name="Summary_Tables_10" localSheetId="11">#REF!</definedName>
    <definedName name="Summary_Tables_10" localSheetId="12">#REF!</definedName>
    <definedName name="Summary_Tables_10" localSheetId="13">#REF!</definedName>
    <definedName name="Summary_Tables_10" localSheetId="14">#REF!</definedName>
    <definedName name="Summary_Tables_10" localSheetId="17">#REF!</definedName>
    <definedName name="Summary_Tables_10" localSheetId="20">#REF!</definedName>
    <definedName name="Summary_Tables_10" localSheetId="3">#REF!</definedName>
    <definedName name="Summary_Tables_10" localSheetId="4">#REF!</definedName>
    <definedName name="Summary_Tables_10" localSheetId="7">#REF!</definedName>
    <definedName name="Summary_Tables_10">#REF!</definedName>
    <definedName name="Summary_Tables_11" localSheetId="10">[3]Table2.1!#REF!</definedName>
    <definedName name="Summary_Tables_11" localSheetId="11">[3]Table2.1!#REF!</definedName>
    <definedName name="Summary_Tables_11" localSheetId="12">[3]Table2.1!#REF!</definedName>
    <definedName name="Summary_Tables_11" localSheetId="13">[3]Table2.1!#REF!</definedName>
    <definedName name="Summary_Tables_11" localSheetId="17">[3]Table2.1!#REF!</definedName>
    <definedName name="Summary_Tables_11" localSheetId="20">[3]Table2.1!#REF!</definedName>
    <definedName name="Summary_Tables_11" localSheetId="3">[3]Table2.1!#REF!</definedName>
    <definedName name="Summary_Tables_11" localSheetId="4">[3]Table2.1!#REF!</definedName>
    <definedName name="Summary_Tables_11" localSheetId="7">[2]Table2.1!#REF!</definedName>
    <definedName name="Summary_Tables_11">[3]Table2.1!#REF!</definedName>
    <definedName name="Summary_Tables_14" localSheetId="10">#REF!</definedName>
    <definedName name="Summary_Tables_14" localSheetId="11">#REF!</definedName>
    <definedName name="Summary_Tables_14" localSheetId="12">#REF!</definedName>
    <definedName name="Summary_Tables_14" localSheetId="13">#REF!</definedName>
    <definedName name="Summary_Tables_14" localSheetId="14">#REF!</definedName>
    <definedName name="Summary_Tables_14" localSheetId="17">#REF!</definedName>
    <definedName name="Summary_Tables_14" localSheetId="20">#REF!</definedName>
    <definedName name="Summary_Tables_14" localSheetId="3">#REF!</definedName>
    <definedName name="Summary_Tables_14" localSheetId="4">#REF!</definedName>
    <definedName name="Summary_Tables_14" localSheetId="7">#REF!</definedName>
    <definedName name="Summary_Tables_14">#REF!</definedName>
    <definedName name="Summary_Tables_15" localSheetId="10">#REF!</definedName>
    <definedName name="Summary_Tables_15" localSheetId="11">#REF!</definedName>
    <definedName name="Summary_Tables_15" localSheetId="12">#REF!</definedName>
    <definedName name="Summary_Tables_15" localSheetId="13">#REF!</definedName>
    <definedName name="Summary_Tables_15" localSheetId="14">#REF!</definedName>
    <definedName name="Summary_Tables_15" localSheetId="17">#REF!</definedName>
    <definedName name="Summary_Tables_15" localSheetId="20">#REF!</definedName>
    <definedName name="Summary_Tables_15" localSheetId="3">#REF!</definedName>
    <definedName name="Summary_Tables_15" localSheetId="4">#REF!</definedName>
    <definedName name="Summary_Tables_15" localSheetId="7">#REF!</definedName>
    <definedName name="Summary_Tables_15">#REF!</definedName>
    <definedName name="Summary_Tables_17" localSheetId="10">[3]Table3.7!#REF!</definedName>
    <definedName name="Summary_Tables_17" localSheetId="11">[3]Table3.7!#REF!</definedName>
    <definedName name="Summary_Tables_17" localSheetId="12">[3]Table3.7!#REF!</definedName>
    <definedName name="Summary_Tables_17" localSheetId="13">[3]Table3.7!#REF!</definedName>
    <definedName name="Summary_Tables_17" localSheetId="17">[3]Table3.7!#REF!</definedName>
    <definedName name="Summary_Tables_17" localSheetId="20">[3]Table3.7!#REF!</definedName>
    <definedName name="Summary_Tables_17" localSheetId="3">[3]Table3.7!#REF!</definedName>
    <definedName name="Summary_Tables_17" localSheetId="4">[3]Table3.7!#REF!</definedName>
    <definedName name="Summary_Tables_17" localSheetId="7">[2]Table3.7!#REF!</definedName>
    <definedName name="Summary_Tables_17">[3]Table3.7!#REF!</definedName>
    <definedName name="Summary_Tables_18" localSheetId="10">[3]Table3.6!#REF!</definedName>
    <definedName name="Summary_Tables_18" localSheetId="11">[3]Table3.6!#REF!</definedName>
    <definedName name="Summary_Tables_18" localSheetId="12">[3]Table3.6!#REF!</definedName>
    <definedName name="Summary_Tables_18" localSheetId="13">[3]Table3.6!#REF!</definedName>
    <definedName name="Summary_Tables_18" localSheetId="17">[3]Table3.6!#REF!</definedName>
    <definedName name="Summary_Tables_18" localSheetId="20">[3]Table3.6!#REF!</definedName>
    <definedName name="Summary_Tables_18" localSheetId="3">[3]Table3.6!#REF!</definedName>
    <definedName name="Summary_Tables_18" localSheetId="4">[3]Table3.6!#REF!</definedName>
    <definedName name="Summary_Tables_18" localSheetId="7">[2]Table3.6!#REF!</definedName>
    <definedName name="Summary_Tables_18">[3]Table3.6!#REF!</definedName>
    <definedName name="Summary_Tables_19" localSheetId="10">#REF!</definedName>
    <definedName name="Summary_Tables_19" localSheetId="11">#REF!</definedName>
    <definedName name="Summary_Tables_19" localSheetId="12">#REF!</definedName>
    <definedName name="Summary_Tables_19" localSheetId="13">#REF!</definedName>
    <definedName name="Summary_Tables_19" localSheetId="14">#REF!</definedName>
    <definedName name="Summary_Tables_19" localSheetId="17">#REF!</definedName>
    <definedName name="Summary_Tables_19" localSheetId="20">#REF!</definedName>
    <definedName name="Summary_Tables_19" localSheetId="3">#REF!</definedName>
    <definedName name="Summary_Tables_19" localSheetId="4">#REF!</definedName>
    <definedName name="Summary_Tables_19" localSheetId="7">#REF!</definedName>
    <definedName name="Summary_Tables_19">#REF!</definedName>
    <definedName name="Summary_Tables_2" localSheetId="10">[3]Table1!#REF!</definedName>
    <definedName name="Summary_Tables_2" localSheetId="11">[3]Table1!#REF!</definedName>
    <definedName name="Summary_Tables_2" localSheetId="12">[3]Table1!#REF!</definedName>
    <definedName name="Summary_Tables_2" localSheetId="13">[3]Table1!#REF!</definedName>
    <definedName name="Summary_Tables_2" localSheetId="17">[3]Table1!#REF!</definedName>
    <definedName name="Summary_Tables_2" localSheetId="20">[3]Table1!#REF!</definedName>
    <definedName name="Summary_Tables_2" localSheetId="3">[3]Table1!#REF!</definedName>
    <definedName name="Summary_Tables_2" localSheetId="4">[3]Table1!#REF!</definedName>
    <definedName name="Summary_Tables_2" localSheetId="7">[2]Table1!#REF!</definedName>
    <definedName name="Summary_Tables_2">[3]Table1!#REF!</definedName>
    <definedName name="Summary_Tables_20" localSheetId="10">[3]Table4!#REF!</definedName>
    <definedName name="Summary_Tables_20" localSheetId="11">[3]Table4!#REF!</definedName>
    <definedName name="Summary_Tables_20" localSheetId="12">[3]Table4!#REF!</definedName>
    <definedName name="Summary_Tables_20" localSheetId="13">[3]Table4!#REF!</definedName>
    <definedName name="Summary_Tables_20" localSheetId="17">[3]Table4!#REF!</definedName>
    <definedName name="Summary_Tables_20" localSheetId="20">[3]Table4!#REF!</definedName>
    <definedName name="Summary_Tables_20" localSheetId="3">[3]Table4!#REF!</definedName>
    <definedName name="Summary_Tables_20" localSheetId="4">[3]Table4!#REF!</definedName>
    <definedName name="Summary_Tables_20" localSheetId="7">[2]Table4!#REF!</definedName>
    <definedName name="Summary_Tables_20">[3]Table4!#REF!</definedName>
    <definedName name="Summary_Tables_24" localSheetId="10">[3]Table8!#REF!</definedName>
    <definedName name="Summary_Tables_24" localSheetId="11">[3]Table8!#REF!</definedName>
    <definedName name="Summary_Tables_24" localSheetId="12">[3]Table8!#REF!</definedName>
    <definedName name="Summary_Tables_24" localSheetId="13">[3]Table8!#REF!</definedName>
    <definedName name="Summary_Tables_24" localSheetId="17">[3]Table8!#REF!</definedName>
    <definedName name="Summary_Tables_24" localSheetId="20">[3]Table8!#REF!</definedName>
    <definedName name="Summary_Tables_24" localSheetId="3">[3]Table8!#REF!</definedName>
    <definedName name="Summary_Tables_24" localSheetId="4">[3]Table8!#REF!</definedName>
    <definedName name="Summary_Tables_24" localSheetId="7">[2]Table8!#REF!</definedName>
    <definedName name="Summary_Tables_24">[3]Table8!#REF!</definedName>
    <definedName name="Summary_Tables_25" localSheetId="10">[3]Table2.2!#REF!</definedName>
    <definedName name="Summary_Tables_25" localSheetId="11">[3]Table2.2!#REF!</definedName>
    <definedName name="Summary_Tables_25" localSheetId="12">[3]Table2.2!#REF!</definedName>
    <definedName name="Summary_Tables_25" localSheetId="13">[3]Table2.2!#REF!</definedName>
    <definedName name="Summary_Tables_25" localSheetId="17">[3]Table2.2!#REF!</definedName>
    <definedName name="Summary_Tables_25" localSheetId="20">[3]Table2.2!#REF!</definedName>
    <definedName name="Summary_Tables_25" localSheetId="3">[3]Table2.2!#REF!</definedName>
    <definedName name="Summary_Tables_25" localSheetId="4">[3]Table2.2!#REF!</definedName>
    <definedName name="Summary_Tables_25" localSheetId="7">[2]Table2.2!#REF!</definedName>
    <definedName name="Summary_Tables_25">[3]Table2.2!#REF!</definedName>
    <definedName name="Summary_Tables_26" localSheetId="10">[3]Table2.2!#REF!</definedName>
    <definedName name="Summary_Tables_26" localSheetId="11">[3]Table2.2!#REF!</definedName>
    <definedName name="Summary_Tables_26" localSheetId="12">[3]Table2.2!#REF!</definedName>
    <definedName name="Summary_Tables_26" localSheetId="13">[3]Table2.2!#REF!</definedName>
    <definedName name="Summary_Tables_26" localSheetId="17">[3]Table2.2!#REF!</definedName>
    <definedName name="Summary_Tables_26" localSheetId="20">[3]Table2.2!#REF!</definedName>
    <definedName name="Summary_Tables_26" localSheetId="3">[3]Table2.2!#REF!</definedName>
    <definedName name="Summary_Tables_26" localSheetId="4">[3]Table2.2!#REF!</definedName>
    <definedName name="Summary_Tables_26" localSheetId="7">[2]Table2.2!#REF!</definedName>
    <definedName name="Summary_Tables_26">[3]Table2.2!#REF!</definedName>
    <definedName name="Summary_Tables_27" localSheetId="10">#REF!</definedName>
    <definedName name="Summary_Tables_27" localSheetId="11">#REF!</definedName>
    <definedName name="Summary_Tables_27" localSheetId="12">#REF!</definedName>
    <definedName name="Summary_Tables_27" localSheetId="13">#REF!</definedName>
    <definedName name="Summary_Tables_27" localSheetId="14">#REF!</definedName>
    <definedName name="Summary_Tables_27" localSheetId="17">#REF!</definedName>
    <definedName name="Summary_Tables_27" localSheetId="20">#REF!</definedName>
    <definedName name="Summary_Tables_27" localSheetId="3">#REF!</definedName>
    <definedName name="Summary_Tables_27" localSheetId="4">#REF!</definedName>
    <definedName name="Summary_Tables_27" localSheetId="7">#REF!</definedName>
    <definedName name="Summary_Tables_27">#REF!</definedName>
    <definedName name="Summary_Tables_28" localSheetId="10">'[3]Table 2'!#REF!</definedName>
    <definedName name="Summary_Tables_28" localSheetId="11">'[3]Table 2'!#REF!</definedName>
    <definedName name="Summary_Tables_28" localSheetId="12">'[3]Table 2'!#REF!</definedName>
    <definedName name="Summary_Tables_28" localSheetId="13">'[3]Table 2'!#REF!</definedName>
    <definedName name="Summary_Tables_28" localSheetId="17">'[3]Table 2'!#REF!</definedName>
    <definedName name="Summary_Tables_28" localSheetId="20">'[3]Table 2'!#REF!</definedName>
    <definedName name="Summary_Tables_28" localSheetId="3">'[3]Table 2'!#REF!</definedName>
    <definedName name="Summary_Tables_28" localSheetId="4">'[3]Table 2'!#REF!</definedName>
    <definedName name="Summary_Tables_28" localSheetId="7">'[2]Table 2'!#REF!</definedName>
    <definedName name="Summary_Tables_28">'[3]Table 2'!#REF!</definedName>
    <definedName name="Summary_Tables_29" localSheetId="10">'[3]Table 2'!#REF!</definedName>
    <definedName name="Summary_Tables_29" localSheetId="11">'[3]Table 2'!#REF!</definedName>
    <definedName name="Summary_Tables_29" localSheetId="12">'[3]Table 2'!#REF!</definedName>
    <definedName name="Summary_Tables_29" localSheetId="13">'[3]Table 2'!#REF!</definedName>
    <definedName name="Summary_Tables_29" localSheetId="17">'[3]Table 2'!#REF!</definedName>
    <definedName name="Summary_Tables_29" localSheetId="20">'[3]Table 2'!#REF!</definedName>
    <definedName name="Summary_Tables_29" localSheetId="3">'[3]Table 2'!#REF!</definedName>
    <definedName name="Summary_Tables_29" localSheetId="4">'[3]Table 2'!#REF!</definedName>
    <definedName name="Summary_Tables_29" localSheetId="7">'[2]Table 2'!#REF!</definedName>
    <definedName name="Summary_Tables_29">'[3]Table 2'!#REF!</definedName>
    <definedName name="Summary_Tables_3" localSheetId="10">[6]Table2.2!#REF!</definedName>
    <definedName name="Summary_Tables_3" localSheetId="11">[6]Table2.2!#REF!</definedName>
    <definedName name="Summary_Tables_3" localSheetId="12">[6]Table2.2!#REF!</definedName>
    <definedName name="Summary_Tables_3" localSheetId="13">[6]Table2.2!#REF!</definedName>
    <definedName name="Summary_Tables_3" localSheetId="17">[6]Table2.2!#REF!</definedName>
    <definedName name="Summary_Tables_3" localSheetId="20">[6]Table2.2!#REF!</definedName>
    <definedName name="Summary_Tables_3" localSheetId="3">[6]Table2.2!#REF!</definedName>
    <definedName name="Summary_Tables_3" localSheetId="4">[6]Table2.2!#REF!</definedName>
    <definedName name="Summary_Tables_3" localSheetId="7">[7]Table2.2!#REF!</definedName>
    <definedName name="Summary_Tables_3">[6]Table2.2!#REF!</definedName>
    <definedName name="Summary_Tables_30" localSheetId="10">'[3]Table 2'!#REF!</definedName>
    <definedName name="Summary_Tables_30" localSheetId="11">'[3]Table 2'!#REF!</definedName>
    <definedName name="Summary_Tables_30" localSheetId="12">'[3]Table 2'!#REF!</definedName>
    <definedName name="Summary_Tables_30" localSheetId="13">'[3]Table 2'!#REF!</definedName>
    <definedName name="Summary_Tables_30" localSheetId="17">'[3]Table 2'!#REF!</definedName>
    <definedName name="Summary_Tables_30" localSheetId="20">'[3]Table 2'!#REF!</definedName>
    <definedName name="Summary_Tables_30" localSheetId="3">'[3]Table 2'!#REF!</definedName>
    <definedName name="Summary_Tables_30" localSheetId="4">'[3]Table 2'!#REF!</definedName>
    <definedName name="Summary_Tables_30" localSheetId="7">'[2]Table 2'!#REF!</definedName>
    <definedName name="Summary_Tables_30">'[3]Table 2'!#REF!</definedName>
    <definedName name="Summary_Tables_31" localSheetId="10">#REF!</definedName>
    <definedName name="Summary_Tables_31" localSheetId="11">#REF!</definedName>
    <definedName name="Summary_Tables_31" localSheetId="12">#REF!</definedName>
    <definedName name="Summary_Tables_31" localSheetId="13">#REF!</definedName>
    <definedName name="Summary_Tables_31" localSheetId="14">#REF!</definedName>
    <definedName name="Summary_Tables_31" localSheetId="17">#REF!</definedName>
    <definedName name="Summary_Tables_31" localSheetId="20">#REF!</definedName>
    <definedName name="Summary_Tables_31" localSheetId="3">#REF!</definedName>
    <definedName name="Summary_Tables_31" localSheetId="4">#REF!</definedName>
    <definedName name="Summary_Tables_31" localSheetId="7">#REF!</definedName>
    <definedName name="Summary_Tables_31">#REF!</definedName>
    <definedName name="Summary_Tables_32" localSheetId="10">#REF!</definedName>
    <definedName name="Summary_Tables_32" localSheetId="11">#REF!</definedName>
    <definedName name="Summary_Tables_32" localSheetId="12">#REF!</definedName>
    <definedName name="Summary_Tables_32" localSheetId="13">#REF!</definedName>
    <definedName name="Summary_Tables_32" localSheetId="14">#REF!</definedName>
    <definedName name="Summary_Tables_32" localSheetId="17">#REF!</definedName>
    <definedName name="Summary_Tables_32" localSheetId="20">#REF!</definedName>
    <definedName name="Summary_Tables_32" localSheetId="3">#REF!</definedName>
    <definedName name="Summary_Tables_32" localSheetId="4">#REF!</definedName>
    <definedName name="Summary_Tables_32" localSheetId="7">#REF!</definedName>
    <definedName name="Summary_Tables_32">#REF!</definedName>
    <definedName name="Summary_Tables_34" localSheetId="10">[3]Table3.8a!#REF!</definedName>
    <definedName name="Summary_Tables_34" localSheetId="11">[3]Table3.8a!#REF!</definedName>
    <definedName name="Summary_Tables_34" localSheetId="12">[3]Table3.8a!#REF!</definedName>
    <definedName name="Summary_Tables_34" localSheetId="13">[3]Table3.8a!#REF!</definedName>
    <definedName name="Summary_Tables_34" localSheetId="17">[3]Table3.8a!#REF!</definedName>
    <definedName name="Summary_Tables_34" localSheetId="20">[3]Table3.8a!#REF!</definedName>
    <definedName name="Summary_Tables_34" localSheetId="3">[3]Table3.8a!#REF!</definedName>
    <definedName name="Summary_Tables_34" localSheetId="4">[3]Table3.8a!#REF!</definedName>
    <definedName name="Summary_Tables_34" localSheetId="7">[2]Table3.8a!#REF!</definedName>
    <definedName name="Summary_Tables_34">[3]Table3.8a!#REF!</definedName>
    <definedName name="Summary_Tables_35" localSheetId="10">[3]Table3.8b!#REF!</definedName>
    <definedName name="Summary_Tables_35" localSheetId="11">[3]Table3.8b!#REF!</definedName>
    <definedName name="Summary_Tables_35" localSheetId="12">[3]Table3.8b!#REF!</definedName>
    <definedName name="Summary_Tables_35" localSheetId="13">[3]Table3.8b!#REF!</definedName>
    <definedName name="Summary_Tables_35" localSheetId="17">[3]Table3.8b!#REF!</definedName>
    <definedName name="Summary_Tables_35" localSheetId="20">[3]Table3.8b!#REF!</definedName>
    <definedName name="Summary_Tables_35" localSheetId="3">[3]Table3.8b!#REF!</definedName>
    <definedName name="Summary_Tables_35" localSheetId="4">[3]Table3.8b!#REF!</definedName>
    <definedName name="Summary_Tables_35" localSheetId="7">[2]Table3.8b!#REF!</definedName>
    <definedName name="Summary_Tables_35">[3]Table3.8b!#REF!</definedName>
    <definedName name="Summary_Tables_36" localSheetId="10">#REF!</definedName>
    <definedName name="Summary_Tables_36" localSheetId="11">#REF!</definedName>
    <definedName name="Summary_Tables_36" localSheetId="12">#REF!</definedName>
    <definedName name="Summary_Tables_36" localSheetId="13">#REF!</definedName>
    <definedName name="Summary_Tables_36" localSheetId="14">#REF!</definedName>
    <definedName name="Summary_Tables_36" localSheetId="17">#REF!</definedName>
    <definedName name="Summary_Tables_36" localSheetId="20">#REF!</definedName>
    <definedName name="Summary_Tables_36" localSheetId="3">#REF!</definedName>
    <definedName name="Summary_Tables_36" localSheetId="4">#REF!</definedName>
    <definedName name="Summary_Tables_36" localSheetId="7">#REF!</definedName>
    <definedName name="Summary_Tables_36">#REF!</definedName>
    <definedName name="Summary_Tables_37" localSheetId="10">[3]Table3.8c!#REF!</definedName>
    <definedName name="Summary_Tables_37" localSheetId="11">[3]Table3.8c!#REF!</definedName>
    <definedName name="Summary_Tables_37" localSheetId="12">[3]Table3.8c!#REF!</definedName>
    <definedName name="Summary_Tables_37" localSheetId="13">[3]Table3.8c!#REF!</definedName>
    <definedName name="Summary_Tables_37" localSheetId="17">[3]Table3.8c!#REF!</definedName>
    <definedName name="Summary_Tables_37" localSheetId="20">[3]Table3.8c!#REF!</definedName>
    <definedName name="Summary_Tables_37" localSheetId="3">[3]Table3.8c!#REF!</definedName>
    <definedName name="Summary_Tables_37" localSheetId="4">[3]Table3.8c!#REF!</definedName>
    <definedName name="Summary_Tables_37" localSheetId="7">[2]Table3.8c!#REF!</definedName>
    <definedName name="Summary_Tables_37">[3]Table3.8c!#REF!</definedName>
    <definedName name="Summary_Tables_38" localSheetId="10">[3]Table3.6!#REF!</definedName>
    <definedName name="Summary_Tables_38" localSheetId="11">[3]Table3.6!#REF!</definedName>
    <definedName name="Summary_Tables_38" localSheetId="12">[3]Table3.6!#REF!</definedName>
    <definedName name="Summary_Tables_38" localSheetId="13">[3]Table3.6!#REF!</definedName>
    <definedName name="Summary_Tables_38" localSheetId="17">[3]Table3.6!#REF!</definedName>
    <definedName name="Summary_Tables_38" localSheetId="20">[3]Table3.6!#REF!</definedName>
    <definedName name="Summary_Tables_38" localSheetId="3">[3]Table3.6!#REF!</definedName>
    <definedName name="Summary_Tables_38" localSheetId="4">[3]Table3.6!#REF!</definedName>
    <definedName name="Summary_Tables_38" localSheetId="7">[2]Table3.6!#REF!</definedName>
    <definedName name="Summary_Tables_38">[3]Table3.6!#REF!</definedName>
    <definedName name="Summary_Tables_4" localSheetId="10">[6]Table2.2!#REF!</definedName>
    <definedName name="Summary_Tables_4" localSheetId="11">[6]Table2.2!#REF!</definedName>
    <definedName name="Summary_Tables_4" localSheetId="12">[6]Table2.2!#REF!</definedName>
    <definedName name="Summary_Tables_4" localSheetId="13">[6]Table2.2!#REF!</definedName>
    <definedName name="Summary_Tables_4" localSheetId="17">[6]Table2.2!#REF!</definedName>
    <definedName name="Summary_Tables_4" localSheetId="20">[6]Table2.2!#REF!</definedName>
    <definedName name="Summary_Tables_4" localSheetId="3">[6]Table2.2!#REF!</definedName>
    <definedName name="Summary_Tables_4" localSheetId="4">[6]Table2.2!#REF!</definedName>
    <definedName name="Summary_Tables_4" localSheetId="7">[7]Table2.2!#REF!</definedName>
    <definedName name="Summary_Tables_4">[6]Table2.2!#REF!</definedName>
    <definedName name="Summary_Tables_44" localSheetId="10">[3]Table2.1!#REF!</definedName>
    <definedName name="Summary_Tables_44" localSheetId="11">[3]Table2.1!#REF!</definedName>
    <definedName name="Summary_Tables_44" localSheetId="12">[3]Table2.1!#REF!</definedName>
    <definedName name="Summary_Tables_44" localSheetId="13">[3]Table2.1!#REF!</definedName>
    <definedName name="Summary_Tables_44" localSheetId="17">[3]Table2.1!#REF!</definedName>
    <definedName name="Summary_Tables_44" localSheetId="20">[3]Table2.1!#REF!</definedName>
    <definedName name="Summary_Tables_44" localSheetId="3">[3]Table2.1!#REF!</definedName>
    <definedName name="Summary_Tables_44" localSheetId="4">[3]Table2.1!#REF!</definedName>
    <definedName name="Summary_Tables_44" localSheetId="7">[2]Table2.1!#REF!</definedName>
    <definedName name="Summary_Tables_44">[3]Table2.1!#REF!</definedName>
    <definedName name="Summary_Tables_45" localSheetId="10">[3]Table2.2!#REF!</definedName>
    <definedName name="Summary_Tables_45" localSheetId="11">[3]Table2.2!#REF!</definedName>
    <definedName name="Summary_Tables_45" localSheetId="12">[3]Table2.2!#REF!</definedName>
    <definedName name="Summary_Tables_45" localSheetId="13">[3]Table2.2!#REF!</definedName>
    <definedName name="Summary_Tables_45" localSheetId="17">[3]Table2.2!#REF!</definedName>
    <definedName name="Summary_Tables_45" localSheetId="20">[3]Table2.2!#REF!</definedName>
    <definedName name="Summary_Tables_45" localSheetId="3">[3]Table2.2!#REF!</definedName>
    <definedName name="Summary_Tables_45" localSheetId="4">[3]Table2.2!#REF!</definedName>
    <definedName name="Summary_Tables_45" localSheetId="7">[2]Table2.2!#REF!</definedName>
    <definedName name="Summary_Tables_45">[3]Table2.2!#REF!</definedName>
    <definedName name="Summary_Tables_46" localSheetId="10">[3]Table2.2!#REF!</definedName>
    <definedName name="Summary_Tables_46" localSheetId="11">[3]Table2.2!#REF!</definedName>
    <definedName name="Summary_Tables_46" localSheetId="12">[3]Table2.2!#REF!</definedName>
    <definedName name="Summary_Tables_46" localSheetId="13">[3]Table2.2!#REF!</definedName>
    <definedName name="Summary_Tables_46" localSheetId="17">[3]Table2.2!#REF!</definedName>
    <definedName name="Summary_Tables_46" localSheetId="20">[3]Table2.2!#REF!</definedName>
    <definedName name="Summary_Tables_46" localSheetId="3">[3]Table2.2!#REF!</definedName>
    <definedName name="Summary_Tables_46" localSheetId="4">[3]Table2.2!#REF!</definedName>
    <definedName name="Summary_Tables_46" localSheetId="7">[2]Table2.2!#REF!</definedName>
    <definedName name="Summary_Tables_46">[3]Table2.2!#REF!</definedName>
    <definedName name="Summary_Tables_5" localSheetId="10">[6]Table2.2!#REF!</definedName>
    <definedName name="Summary_Tables_5" localSheetId="11">[6]Table2.2!#REF!</definedName>
    <definedName name="Summary_Tables_5" localSheetId="12">[6]Table2.2!#REF!</definedName>
    <definedName name="Summary_Tables_5" localSheetId="13">[6]Table2.2!#REF!</definedName>
    <definedName name="Summary_Tables_5" localSheetId="17">[6]Table2.2!#REF!</definedName>
    <definedName name="Summary_Tables_5" localSheetId="20">[6]Table2.2!#REF!</definedName>
    <definedName name="Summary_Tables_5" localSheetId="3">[6]Table2.2!#REF!</definedName>
    <definedName name="Summary_Tables_5" localSheetId="4">[6]Table2.2!#REF!</definedName>
    <definedName name="Summary_Tables_5" localSheetId="7">[7]Table2.2!#REF!</definedName>
    <definedName name="Summary_Tables_5">[6]Table2.2!#REF!</definedName>
    <definedName name="TRNR_27252d25533b49a2ae5d652998b4ec22_125_6" localSheetId="17" hidden="1">'[8]22. Govt bond yields'!#REF!</definedName>
    <definedName name="TRNR_27252d25533b49a2ae5d652998b4ec22_125_6" localSheetId="20" hidden="1">'[8]22. Govt bond yields'!#REF!</definedName>
    <definedName name="TRNR_27252d25533b49a2ae5d652998b4ec22_125_6" localSheetId="3" hidden="1">'[8]22. Govt bond yields'!#REF!</definedName>
    <definedName name="TRNR_27252d25533b49a2ae5d652998b4ec22_125_6" localSheetId="7" hidden="1">'[9]22. Govt bond yields'!#REF!</definedName>
    <definedName name="TRNR_27252d25533b49a2ae5d652998b4ec22_125_6" localSheetId="9" hidden="1">'[8]22. Govt bond yields'!#REF!</definedName>
    <definedName name="TRNR_27252d25533b49a2ae5d652998b4ec22_125_6" hidden="1">'[8]22. Govt bond yields'!#REF!</definedName>
    <definedName name="TRNR_4a25bddce7e94a4691b613e1f447ec80_125_6" localSheetId="17" hidden="1">'[8]22. Govt bond yields'!#REF!</definedName>
    <definedName name="TRNR_4a25bddce7e94a4691b613e1f447ec80_125_6" localSheetId="20" hidden="1">'[8]22. Govt bond yields'!#REF!</definedName>
    <definedName name="TRNR_4a25bddce7e94a4691b613e1f447ec80_125_6" localSheetId="3" hidden="1">'[8]22. Govt bond yields'!#REF!</definedName>
    <definedName name="TRNR_4a25bddce7e94a4691b613e1f447ec80_125_6" localSheetId="7" hidden="1">'[9]22. Govt bond yields'!#REF!</definedName>
    <definedName name="TRNR_4a25bddce7e94a4691b613e1f447ec80_125_6" localSheetId="9" hidden="1">'[8]22. Govt bond yields'!#REF!</definedName>
    <definedName name="TRNR_4a25bddce7e94a4691b613e1f447ec80_125_6" hidden="1">'[8]22. Govt bond yields'!#REF!</definedName>
    <definedName name="TRNR_8834841dd5134ebb8743db6226aa1d57_125_6" localSheetId="17" hidden="1">'[8]22. Govt bond yields'!#REF!</definedName>
    <definedName name="TRNR_8834841dd5134ebb8743db6226aa1d57_125_6" localSheetId="20" hidden="1">'[8]22. Govt bond yields'!#REF!</definedName>
    <definedName name="TRNR_8834841dd5134ebb8743db6226aa1d57_125_6" localSheetId="3" hidden="1">'[8]22. Govt bond yields'!#REF!</definedName>
    <definedName name="TRNR_8834841dd5134ebb8743db6226aa1d57_125_6" localSheetId="7" hidden="1">'[9]22. Govt bond yields'!#REF!</definedName>
    <definedName name="TRNR_8834841dd5134ebb8743db6226aa1d57_125_6" localSheetId="9" hidden="1">'[8]22. Govt bond yields'!#REF!</definedName>
    <definedName name="TRNR_8834841dd5134ebb8743db6226aa1d57_125_6" hidden="1">'[8]22. Govt bond yields'!#REF!</definedName>
    <definedName name="TRNR_93fda65b34ef4468bc0e176e1fc49700_125_6" localSheetId="17" hidden="1">'[8]22. Govt bond yields'!#REF!</definedName>
    <definedName name="TRNR_93fda65b34ef4468bc0e176e1fc49700_125_6" localSheetId="20" hidden="1">'[8]22. Govt bond yields'!#REF!</definedName>
    <definedName name="TRNR_93fda65b34ef4468bc0e176e1fc49700_125_6" localSheetId="3" hidden="1">'[8]22. Govt bond yields'!#REF!</definedName>
    <definedName name="TRNR_93fda65b34ef4468bc0e176e1fc49700_125_6" localSheetId="7" hidden="1">'[9]22. Govt bond yields'!#REF!</definedName>
    <definedName name="TRNR_93fda65b34ef4468bc0e176e1fc49700_125_6" localSheetId="9" hidden="1">'[8]22. Govt bond yields'!#REF!</definedName>
    <definedName name="TRNR_93fda65b34ef4468bc0e176e1fc49700_125_6" hidden="1">'[8]22. Govt bond yields'!#REF!</definedName>
    <definedName name="TRNR_9a1f6f35f6a34ec2ae2cc7e9f8d408de_125_6" localSheetId="17" hidden="1">'[8]22. Govt bond yields'!#REF!</definedName>
    <definedName name="TRNR_9a1f6f35f6a34ec2ae2cc7e9f8d408de_125_6" localSheetId="20" hidden="1">'[8]22. Govt bond yields'!#REF!</definedName>
    <definedName name="TRNR_9a1f6f35f6a34ec2ae2cc7e9f8d408de_125_6" localSheetId="3" hidden="1">'[8]22. Govt bond yields'!#REF!</definedName>
    <definedName name="TRNR_9a1f6f35f6a34ec2ae2cc7e9f8d408de_125_6" localSheetId="7" hidden="1">'[9]22. Govt bond yields'!#REF!</definedName>
    <definedName name="TRNR_9a1f6f35f6a34ec2ae2cc7e9f8d408de_125_6" localSheetId="9" hidden="1">'[8]22. Govt bond yields'!#REF!</definedName>
    <definedName name="TRNR_9a1f6f35f6a34ec2ae2cc7e9f8d408de_125_6" hidden="1">'[8]22. Govt bond yields'!#REF!</definedName>
    <definedName name="TRNR_a0797764f0d8457f91f598ca4e180462_125_6" localSheetId="17" hidden="1">'[8]22. Govt bond yields'!#REF!</definedName>
    <definedName name="TRNR_a0797764f0d8457f91f598ca4e180462_125_6" localSheetId="20" hidden="1">'[8]22. Govt bond yields'!#REF!</definedName>
    <definedName name="TRNR_a0797764f0d8457f91f598ca4e180462_125_6" localSheetId="3" hidden="1">'[8]22. Govt bond yields'!#REF!</definedName>
    <definedName name="TRNR_a0797764f0d8457f91f598ca4e180462_125_6" localSheetId="7" hidden="1">'[9]22. Govt bond yields'!#REF!</definedName>
    <definedName name="TRNR_a0797764f0d8457f91f598ca4e180462_125_6" localSheetId="9" hidden="1">'[8]22. Govt bond yields'!#REF!</definedName>
    <definedName name="TRNR_a0797764f0d8457f91f598ca4e180462_125_6" hidden="1">'[8]22. Govt bond yields'!#REF!</definedName>
    <definedName name="TRNR_b82114740f634c1fb9a10248c154a1b9_125_6" localSheetId="17" hidden="1">'[8]22. Govt bond yields'!#REF!</definedName>
    <definedName name="TRNR_b82114740f634c1fb9a10248c154a1b9_125_6" localSheetId="20" hidden="1">'[8]22. Govt bond yields'!#REF!</definedName>
    <definedName name="TRNR_b82114740f634c1fb9a10248c154a1b9_125_6" localSheetId="3" hidden="1">'[8]22. Govt bond yields'!#REF!</definedName>
    <definedName name="TRNR_b82114740f634c1fb9a10248c154a1b9_125_6" localSheetId="7" hidden="1">'[9]22. Govt bond yields'!#REF!</definedName>
    <definedName name="TRNR_b82114740f634c1fb9a10248c154a1b9_125_6" localSheetId="9" hidden="1">'[8]22. Govt bond yields'!#REF!</definedName>
    <definedName name="TRNR_b82114740f634c1fb9a10248c154a1b9_125_6" hidden="1">'[8]22. Govt bond yields'!#REF!</definedName>
    <definedName name="TRNR_d9166fe0221c4074aed36a46b684215b_125_6" localSheetId="17" hidden="1">'[8]22. Govt bond yields'!#REF!</definedName>
    <definedName name="TRNR_d9166fe0221c4074aed36a46b684215b_125_6" localSheetId="20" hidden="1">'[8]22. Govt bond yields'!#REF!</definedName>
    <definedName name="TRNR_d9166fe0221c4074aed36a46b684215b_125_6" localSheetId="3" hidden="1">'[8]22. Govt bond yields'!#REF!</definedName>
    <definedName name="TRNR_d9166fe0221c4074aed36a46b684215b_125_6" localSheetId="7" hidden="1">'[9]22. Govt bond yields'!#REF!</definedName>
    <definedName name="TRNR_d9166fe0221c4074aed36a46b684215b_125_6" localSheetId="9" hidden="1">'[8]22. Govt bond yields'!#REF!</definedName>
    <definedName name="TRNR_d9166fe0221c4074aed36a46b684215b_125_6" hidden="1">'[8]22. Govt bond yields'!#REF!</definedName>
    <definedName name="TRNR_f8530f1de0a7463284c941bfe9e4e249_125_6" localSheetId="17" hidden="1">'[8]22. Govt bond yields'!#REF!</definedName>
    <definedName name="TRNR_f8530f1de0a7463284c941bfe9e4e249_125_6" localSheetId="20" hidden="1">'[8]22. Govt bond yields'!#REF!</definedName>
    <definedName name="TRNR_f8530f1de0a7463284c941bfe9e4e249_125_6" localSheetId="3" hidden="1">'[8]22. Govt bond yields'!#REF!</definedName>
    <definedName name="TRNR_f8530f1de0a7463284c941bfe9e4e249_125_6" localSheetId="7" hidden="1">'[9]22. Govt bond yields'!#REF!</definedName>
    <definedName name="TRNR_f8530f1de0a7463284c941bfe9e4e249_125_6" localSheetId="9" hidden="1">'[8]22. Govt bond yields'!#REF!</definedName>
    <definedName name="TRNR_f8530f1de0a7463284c941bfe9e4e249_125_6" hidden="1">'[8]22. Govt bond yields'!#REF!</definedName>
    <definedName name="TRNR_f86c585bc31248c8bc2b3a1a46c88b17_65_6" localSheetId="17" hidden="1">'[8]22. Govt bond yields'!#REF!</definedName>
    <definedName name="TRNR_f86c585bc31248c8bc2b3a1a46c88b17_65_6" localSheetId="20" hidden="1">'[8]22. Govt bond yields'!#REF!</definedName>
    <definedName name="TRNR_f86c585bc31248c8bc2b3a1a46c88b17_65_6" localSheetId="3" hidden="1">'[8]22. Govt bond yields'!#REF!</definedName>
    <definedName name="TRNR_f86c585bc31248c8bc2b3a1a46c88b17_65_6" localSheetId="7" hidden="1">'[9]22. Govt bond yields'!#REF!</definedName>
    <definedName name="TRNR_f86c585bc31248c8bc2b3a1a46c88b17_65_6" localSheetId="9" hidden="1">'[8]22. Govt bond yields'!#REF!</definedName>
    <definedName name="TRNR_f86c585bc31248c8bc2b3a1a46c88b17_65_6" hidden="1">'[8]22. Govt bond yields'!#REF!</definedName>
    <definedName name="xxx" localSheetId="17">#REF!</definedName>
    <definedName name="xxx" localSheetId="20">#REF!</definedName>
    <definedName name="xxx" localSheetId="3">#REF!</definedName>
    <definedName name="xxx" localSheetId="7">#REF!</definedName>
    <definedName name="xxx" localSheetId="9">#REF!</definedName>
    <definedName name="xxx">#REF!</definedName>
    <definedName name="xxxxx" localSheetId="17" hidden="1">'[3]Table 2.5'!#REF!</definedName>
    <definedName name="xxxxx" localSheetId="20" hidden="1">'[3]Table 2.5'!#REF!</definedName>
    <definedName name="xxxxx" localSheetId="3" hidden="1">'[3]Table 2.5'!#REF!</definedName>
    <definedName name="xxxxx" localSheetId="7" hidden="1">'[3]Table 2.5'!#REF!</definedName>
    <definedName name="xxxxx" localSheetId="9" hidden="1">'[3]Table 2.5'!#REF!</definedName>
    <definedName name="xxxxx" hidden="1">'[3]Table 2.5'!#REF!</definedName>
    <definedName name="Z_14A37906_4245_11D2_A0DD_006008720D93_.wvu.PrintArea" localSheetId="17" hidden="1">#REF!</definedName>
    <definedName name="Z_14A37906_4245_11D2_A0DD_006008720D93_.wvu.PrintArea" localSheetId="20" hidden="1">#REF!</definedName>
    <definedName name="Z_14A37906_4245_11D2_A0DD_006008720D93_.wvu.PrintArea" localSheetId="3" hidden="1">#REF!</definedName>
    <definedName name="Z_14A37906_4245_11D2_A0DD_006008720D93_.wvu.PrintArea" localSheetId="7" hidden="1">#REF!</definedName>
    <definedName name="Z_14A37906_4245_11D2_A0DD_006008720D93_.wvu.PrintArea" localSheetId="9" hidden="1">#REF!</definedName>
    <definedName name="Z_14A37906_4245_11D2_A0DD_006008720D93_.wvu.PrintArea" hidden="1">#REF!</definedName>
    <definedName name="Z_8EEF5401_87C6_11D3_BF6F_444553540000_.wvu.PrintArea" localSheetId="17" hidden="1">#REF!</definedName>
    <definedName name="Z_8EEF5401_87C6_11D3_BF6F_444553540000_.wvu.PrintArea" localSheetId="20" hidden="1">#REF!</definedName>
    <definedName name="Z_8EEF5401_87C6_11D3_BF6F_444553540000_.wvu.PrintArea" localSheetId="3" hidden="1">#REF!</definedName>
    <definedName name="Z_8EEF5401_87C6_11D3_BF6F_444553540000_.wvu.PrintArea" localSheetId="7" hidden="1">#REF!</definedName>
    <definedName name="Z_8EEF5401_87C6_11D3_BF6F_444553540000_.wvu.PrintArea" localSheetId="9" hidden="1">#REF!</definedName>
    <definedName name="Z_8EEF5401_87C6_11D3_BF6F_444553540000_.wvu.PrintArea" hidden="1">#REF!</definedName>
    <definedName name="Z_B5B3C281_3E7C_11D3_BF6D_444553540000_.wvu.Cols" localSheetId="10" hidden="1">#REF!,#REF!,#REF!,#REF!</definedName>
    <definedName name="Z_B5B3C281_3E7C_11D3_BF6D_444553540000_.wvu.Cols" localSheetId="11" hidden="1">#REF!,#REF!,#REF!,#REF!</definedName>
    <definedName name="Z_B5B3C281_3E7C_11D3_BF6D_444553540000_.wvu.Cols" localSheetId="12" hidden="1">#REF!,#REF!,#REF!,#REF!</definedName>
    <definedName name="Z_B5B3C281_3E7C_11D3_BF6D_444553540000_.wvu.Cols" localSheetId="13" hidden="1">#REF!,#REF!,#REF!,#REF!</definedName>
    <definedName name="Z_B5B3C281_3E7C_11D3_BF6D_444553540000_.wvu.Cols" localSheetId="14" hidden="1">#REF!,#REF!,#REF!,#REF!</definedName>
    <definedName name="Z_B5B3C281_3E7C_11D3_BF6D_444553540000_.wvu.Cols" localSheetId="17" hidden="1">#REF!,#REF!,#REF!,#REF!</definedName>
    <definedName name="Z_B5B3C281_3E7C_11D3_BF6D_444553540000_.wvu.Cols" localSheetId="20" hidden="1">#REF!,#REF!,#REF!,#REF!</definedName>
    <definedName name="Z_B5B3C281_3E7C_11D3_BF6D_444553540000_.wvu.Cols" localSheetId="3" hidden="1">#REF!,#REF!,#REF!,#REF!</definedName>
    <definedName name="Z_B5B3C281_3E7C_11D3_BF6D_444553540000_.wvu.Cols" localSheetId="4" hidden="1">#REF!,#REF!,#REF!,#REF!</definedName>
    <definedName name="Z_B5B3C281_3E7C_11D3_BF6D_444553540000_.wvu.Cols" localSheetId="7" hidden="1">#REF!,#REF!,#REF!,#REF!</definedName>
    <definedName name="Z_B5B3C281_3E7C_11D3_BF6D_444553540000_.wvu.Cols" hidden="1">#REF!,#REF!,#REF!,#REF!</definedName>
    <definedName name="Z_B5B3C281_3E7C_11D3_BF6D_444553540000_.wvu.PrintArea" localSheetId="10" hidden="1">#REF!</definedName>
    <definedName name="Z_B5B3C281_3E7C_11D3_BF6D_444553540000_.wvu.PrintArea" localSheetId="11" hidden="1">#REF!</definedName>
    <definedName name="Z_B5B3C281_3E7C_11D3_BF6D_444553540000_.wvu.PrintArea" localSheetId="12" hidden="1">#REF!</definedName>
    <definedName name="Z_B5B3C281_3E7C_11D3_BF6D_444553540000_.wvu.PrintArea" localSheetId="13" hidden="1">#REF!</definedName>
    <definedName name="Z_B5B3C281_3E7C_11D3_BF6D_444553540000_.wvu.PrintArea" localSheetId="14" hidden="1">#REF!</definedName>
    <definedName name="Z_B5B3C281_3E7C_11D3_BF6D_444553540000_.wvu.PrintArea" localSheetId="17" hidden="1">#REF!</definedName>
    <definedName name="Z_B5B3C281_3E7C_11D3_BF6D_444553540000_.wvu.PrintArea" localSheetId="20" hidden="1">#REF!</definedName>
    <definedName name="Z_B5B3C281_3E7C_11D3_BF6D_444553540000_.wvu.PrintArea" localSheetId="3" hidden="1">#REF!</definedName>
    <definedName name="Z_B5B3C281_3E7C_11D3_BF6D_444553540000_.wvu.PrintArea" localSheetId="4" hidden="1">#REF!</definedName>
    <definedName name="Z_B5B3C281_3E7C_11D3_BF6D_444553540000_.wvu.PrintArea" localSheetId="7" hidden="1">#REF!</definedName>
    <definedName name="Z_B5B3C281_3E7C_11D3_BF6D_444553540000_.wvu.PrintArea" hidden="1">#REF!</definedName>
    <definedName name="Z_B5B3C281_3E7C_11D3_BF6D_444553540000_.wvu.Rows" localSheetId="10" hidden="1">#REF!</definedName>
    <definedName name="Z_B5B3C281_3E7C_11D3_BF6D_444553540000_.wvu.Rows" localSheetId="11" hidden="1">#REF!</definedName>
    <definedName name="Z_B5B3C281_3E7C_11D3_BF6D_444553540000_.wvu.Rows" localSheetId="12" hidden="1">#REF!</definedName>
    <definedName name="Z_B5B3C281_3E7C_11D3_BF6D_444553540000_.wvu.Rows" localSheetId="13" hidden="1">#REF!</definedName>
    <definedName name="Z_B5B3C281_3E7C_11D3_BF6D_444553540000_.wvu.Rows" localSheetId="14" hidden="1">#REF!</definedName>
    <definedName name="Z_B5B3C281_3E7C_11D3_BF6D_444553540000_.wvu.Rows" localSheetId="17" hidden="1">#REF!</definedName>
    <definedName name="Z_B5B3C281_3E7C_11D3_BF6D_444553540000_.wvu.Rows" localSheetId="20" hidden="1">#REF!</definedName>
    <definedName name="Z_B5B3C281_3E7C_11D3_BF6D_444553540000_.wvu.Rows" localSheetId="3" hidden="1">#REF!</definedName>
    <definedName name="Z_B5B3C281_3E7C_11D3_BF6D_444553540000_.wvu.Rows" localSheetId="4" hidden="1">#REF!</definedName>
    <definedName name="Z_B5B3C281_3E7C_11D3_BF6D_444553540000_.wvu.Rows" localSheetId="7" hidden="1">#REF!</definedName>
    <definedName name="Z_B5B3C281_3E7C_11D3_BF6D_444553540000_.wvu.Rows" hidden="1">#REF!</definedName>
    <definedName name="Z_E06AAC6B_EB02_4A68_A314_AB97A5C2BEF4_.wvu.PrintArea" localSheetId="17" hidden="1">#REF!</definedName>
    <definedName name="Z_E06AAC6B_EB02_4A68_A314_AB97A5C2BEF4_.wvu.PrintArea" localSheetId="20" hidden="1">#REF!</definedName>
    <definedName name="Z_E06AAC6B_EB02_4A68_A314_AB97A5C2BEF4_.wvu.PrintArea" localSheetId="3" hidden="1">#REF!</definedName>
    <definedName name="Z_E06AAC6B_EB02_4A68_A314_AB97A5C2BEF4_.wvu.PrintArea" localSheetId="7" hidden="1">#REF!</definedName>
    <definedName name="Z_E06AAC6B_EB02_4A68_A314_AB97A5C2BEF4_.wvu.PrintArea" localSheetId="9" hidden="1">#REF!</definedName>
    <definedName name="Z_E06AAC6B_EB02_4A68_A314_AB97A5C2BEF4_.wvu.PrintArea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1" l="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6" i="31"/>
  <c r="I37" i="29" l="1"/>
  <c r="I26" i="29" s="1"/>
  <c r="I15" i="29" s="1"/>
  <c r="H37" i="29"/>
  <c r="H26" i="29" s="1"/>
  <c r="H15" i="29" s="1"/>
  <c r="G37" i="29"/>
  <c r="G26" i="29" s="1"/>
  <c r="G15" i="29" s="1"/>
  <c r="F37" i="29"/>
  <c r="F26" i="29" s="1"/>
  <c r="F15" i="29" s="1"/>
  <c r="E37" i="29"/>
  <c r="C37" i="29"/>
  <c r="B37" i="29"/>
  <c r="I36" i="29"/>
  <c r="H36" i="29"/>
  <c r="H25" i="29" s="1"/>
  <c r="H14" i="29" s="1"/>
  <c r="G36" i="29"/>
  <c r="G25" i="29" s="1"/>
  <c r="G14" i="29" s="1"/>
  <c r="F36" i="29"/>
  <c r="F25" i="29" s="1"/>
  <c r="F14" i="29" s="1"/>
  <c r="E36" i="29"/>
  <c r="E25" i="29" s="1"/>
  <c r="E14" i="29" s="1"/>
  <c r="C36" i="29"/>
  <c r="B36" i="29"/>
  <c r="I35" i="29"/>
  <c r="H35" i="29"/>
  <c r="G35" i="29"/>
  <c r="G24" i="29" s="1"/>
  <c r="G13" i="29" s="1"/>
  <c r="F35" i="29"/>
  <c r="F24" i="29" s="1"/>
  <c r="F13" i="29" s="1"/>
  <c r="E35" i="29"/>
  <c r="E24" i="29" s="1"/>
  <c r="E13" i="29" s="1"/>
  <c r="C35" i="29"/>
  <c r="C24" i="29" s="1"/>
  <c r="C13" i="29" s="1"/>
  <c r="B35" i="29"/>
  <c r="I34" i="29"/>
  <c r="H34" i="29"/>
  <c r="G34" i="29"/>
  <c r="F34" i="29"/>
  <c r="F23" i="29" s="1"/>
  <c r="F12" i="29" s="1"/>
  <c r="E34" i="29"/>
  <c r="E23" i="29" s="1"/>
  <c r="E12" i="29" s="1"/>
  <c r="C34" i="29"/>
  <c r="C23" i="29" s="1"/>
  <c r="C12" i="29" s="1"/>
  <c r="B34" i="29"/>
  <c r="B23" i="29" s="1"/>
  <c r="B12" i="29" s="1"/>
  <c r="I33" i="29"/>
  <c r="H33" i="29"/>
  <c r="G33" i="29"/>
  <c r="F33" i="29"/>
  <c r="E33" i="29"/>
  <c r="E22" i="29" s="1"/>
  <c r="E11" i="29" s="1"/>
  <c r="C33" i="29"/>
  <c r="C22" i="29" s="1"/>
  <c r="C11" i="29" s="1"/>
  <c r="B33" i="29"/>
  <c r="B22" i="29" s="1"/>
  <c r="B11" i="29" s="1"/>
  <c r="I32" i="29"/>
  <c r="H21" i="29" s="1"/>
  <c r="H10" i="29" s="1"/>
  <c r="H32" i="29"/>
  <c r="G32" i="29"/>
  <c r="F32" i="29"/>
  <c r="E32" i="29"/>
  <c r="C32" i="29"/>
  <c r="C21" i="29" s="1"/>
  <c r="C10" i="29" s="1"/>
  <c r="B32" i="29"/>
  <c r="B21" i="29" s="1"/>
  <c r="B10" i="29" s="1"/>
  <c r="I31" i="29"/>
  <c r="I20" i="29" s="1"/>
  <c r="I9" i="29" s="1"/>
  <c r="H31" i="29"/>
  <c r="H20" i="29" s="1"/>
  <c r="H9" i="29" s="1"/>
  <c r="G31" i="29"/>
  <c r="F31" i="29"/>
  <c r="E31" i="29"/>
  <c r="C31" i="29"/>
  <c r="B31" i="29"/>
  <c r="B20" i="29" s="1"/>
  <c r="B9" i="29" s="1"/>
  <c r="I30" i="29"/>
  <c r="I19" i="29" s="1"/>
  <c r="I8" i="29" s="1"/>
  <c r="H30" i="29"/>
  <c r="H19" i="29" s="1"/>
  <c r="H8" i="29" s="1"/>
  <c r="G30" i="29"/>
  <c r="G19" i="29" s="1"/>
  <c r="G8" i="29" s="1"/>
  <c r="F30" i="29"/>
  <c r="E30" i="29"/>
  <c r="C30" i="29"/>
  <c r="B30" i="29"/>
  <c r="I29" i="29"/>
  <c r="I18" i="29" s="1"/>
  <c r="I7" i="29" s="1"/>
  <c r="H29" i="29"/>
  <c r="H18" i="29" s="1"/>
  <c r="H7" i="29" s="1"/>
  <c r="G29" i="29"/>
  <c r="G18" i="29" s="1"/>
  <c r="G7" i="29" s="1"/>
  <c r="F29" i="29"/>
  <c r="F18" i="29" s="1"/>
  <c r="F7" i="29" s="1"/>
  <c r="E29" i="29"/>
  <c r="C29" i="29"/>
  <c r="B29" i="29"/>
  <c r="I28" i="29"/>
  <c r="H28" i="29"/>
  <c r="H17" i="29" s="1"/>
  <c r="H6" i="29" s="1"/>
  <c r="G28" i="29"/>
  <c r="G17" i="29" s="1"/>
  <c r="G6" i="29" s="1"/>
  <c r="F28" i="29"/>
  <c r="F17" i="29" s="1"/>
  <c r="F6" i="29" s="1"/>
  <c r="E28" i="29"/>
  <c r="E17" i="29" s="1"/>
  <c r="E6" i="29" s="1"/>
  <c r="C28" i="29"/>
  <c r="B28" i="29"/>
  <c r="E26" i="29"/>
  <c r="E15" i="29" s="1"/>
  <c r="C26" i="29"/>
  <c r="C15" i="29" s="1"/>
  <c r="B26" i="29"/>
  <c r="I25" i="29"/>
  <c r="C25" i="29"/>
  <c r="C14" i="29" s="1"/>
  <c r="B25" i="29"/>
  <c r="B14" i="29" s="1"/>
  <c r="I24" i="29"/>
  <c r="H24" i="29"/>
  <c r="B24" i="29"/>
  <c r="B13" i="29" s="1"/>
  <c r="I23" i="29"/>
  <c r="I12" i="29" s="1"/>
  <c r="H23" i="29"/>
  <c r="G23" i="29"/>
  <c r="I22" i="29"/>
  <c r="I11" i="29" s="1"/>
  <c r="H22" i="29"/>
  <c r="H11" i="29" s="1"/>
  <c r="G22" i="29"/>
  <c r="F22" i="29"/>
  <c r="G21" i="29"/>
  <c r="G10" i="29" s="1"/>
  <c r="G20" i="29"/>
  <c r="G9" i="29" s="1"/>
  <c r="F20" i="29"/>
  <c r="F9" i="29" s="1"/>
  <c r="E20" i="29"/>
  <c r="C20" i="29"/>
  <c r="F19" i="29"/>
  <c r="F8" i="29" s="1"/>
  <c r="E19" i="29"/>
  <c r="E8" i="29" s="1"/>
  <c r="C19" i="29"/>
  <c r="B19" i="29"/>
  <c r="E18" i="29"/>
  <c r="E7" i="29" s="1"/>
  <c r="C18" i="29"/>
  <c r="C7" i="29" s="1"/>
  <c r="B18" i="29"/>
  <c r="I17" i="29"/>
  <c r="C17" i="29"/>
  <c r="C6" i="29" s="1"/>
  <c r="B17" i="29"/>
  <c r="B6" i="29" s="1"/>
  <c r="B15" i="29"/>
  <c r="I14" i="29"/>
  <c r="I13" i="29"/>
  <c r="H13" i="29"/>
  <c r="H12" i="29"/>
  <c r="G12" i="29"/>
  <c r="G11" i="29"/>
  <c r="F11" i="29"/>
  <c r="E9" i="29"/>
  <c r="C9" i="29"/>
  <c r="C8" i="29"/>
  <c r="B8" i="29"/>
  <c r="B7" i="29"/>
  <c r="I6" i="29"/>
  <c r="I21" i="29" l="1"/>
  <c r="I10" i="29" s="1"/>
  <c r="E21" i="29"/>
  <c r="E10" i="29" s="1"/>
  <c r="F21" i="29"/>
  <c r="F10" i="29" s="1"/>
  <c r="E34" i="11" l="1"/>
  <c r="F34" i="11"/>
  <c r="D34" i="11"/>
  <c r="J4" i="23" l="1"/>
  <c r="K4" i="23"/>
  <c r="L4" i="23"/>
  <c r="P4" i="23"/>
  <c r="Q4" i="23"/>
  <c r="R4" i="23"/>
  <c r="J5" i="23"/>
  <c r="K5" i="23"/>
  <c r="L5" i="23"/>
  <c r="P5" i="23"/>
  <c r="Q5" i="23"/>
  <c r="R5" i="23"/>
  <c r="J6" i="23"/>
  <c r="K6" i="23"/>
  <c r="L6" i="23"/>
  <c r="P6" i="23"/>
  <c r="Q6" i="23"/>
  <c r="R6" i="23"/>
  <c r="J7" i="23"/>
  <c r="K7" i="23"/>
  <c r="L7" i="23"/>
  <c r="P7" i="23"/>
  <c r="Q7" i="23"/>
  <c r="R7" i="23"/>
  <c r="J8" i="23"/>
  <c r="K8" i="23"/>
  <c r="L8" i="23"/>
  <c r="P8" i="23"/>
  <c r="Q8" i="23"/>
  <c r="R8" i="23"/>
  <c r="J9" i="23"/>
  <c r="K9" i="23"/>
  <c r="L9" i="23"/>
  <c r="P9" i="23"/>
  <c r="Q9" i="23"/>
  <c r="R9" i="23"/>
  <c r="J10" i="23"/>
  <c r="K10" i="23"/>
  <c r="L10" i="23"/>
  <c r="P10" i="23"/>
  <c r="Q10" i="23"/>
  <c r="R10" i="23"/>
  <c r="J11" i="23"/>
  <c r="K11" i="23"/>
  <c r="L11" i="23"/>
  <c r="P11" i="23"/>
  <c r="Q11" i="23"/>
  <c r="R11" i="23"/>
  <c r="J12" i="23"/>
  <c r="K12" i="23"/>
  <c r="L12" i="23"/>
  <c r="P12" i="23"/>
  <c r="Q12" i="23"/>
  <c r="R12" i="23"/>
  <c r="J13" i="23"/>
  <c r="K13" i="23"/>
  <c r="L13" i="23"/>
  <c r="P13" i="23"/>
  <c r="Q13" i="23"/>
  <c r="R13" i="23"/>
  <c r="J14" i="23"/>
  <c r="K14" i="23"/>
  <c r="L14" i="23"/>
  <c r="P14" i="23"/>
  <c r="Q14" i="23"/>
  <c r="R14" i="23"/>
  <c r="J15" i="23"/>
  <c r="K15" i="23"/>
  <c r="L15" i="23"/>
  <c r="P15" i="23"/>
  <c r="Q15" i="23"/>
  <c r="R15" i="23"/>
  <c r="J16" i="23"/>
  <c r="K16" i="23"/>
  <c r="L16" i="23"/>
  <c r="P16" i="23"/>
  <c r="Q16" i="23"/>
  <c r="R16" i="23"/>
  <c r="J17" i="23"/>
  <c r="K17" i="23"/>
  <c r="L17" i="23"/>
  <c r="P17" i="23"/>
  <c r="Q17" i="23"/>
  <c r="R17" i="23"/>
  <c r="J18" i="23"/>
  <c r="K18" i="23"/>
  <c r="L18" i="23"/>
  <c r="P18" i="23"/>
  <c r="Q18" i="23"/>
  <c r="R18" i="23"/>
  <c r="J19" i="23"/>
  <c r="K19" i="23"/>
  <c r="L19" i="23"/>
  <c r="P19" i="23"/>
  <c r="Q19" i="23"/>
  <c r="R19" i="23"/>
  <c r="J20" i="23"/>
  <c r="K20" i="23"/>
  <c r="L20" i="23"/>
  <c r="P20" i="23"/>
  <c r="Q20" i="23"/>
  <c r="R20" i="23"/>
  <c r="J21" i="23"/>
  <c r="K21" i="23"/>
  <c r="L21" i="23"/>
  <c r="P21" i="23"/>
  <c r="Q21" i="23"/>
  <c r="R21" i="23"/>
  <c r="J22" i="23"/>
  <c r="K22" i="23"/>
  <c r="L22" i="23"/>
  <c r="P22" i="23"/>
  <c r="Q22" i="23"/>
  <c r="R22" i="23"/>
  <c r="J23" i="23"/>
  <c r="K23" i="23"/>
  <c r="L23" i="23"/>
  <c r="P23" i="23"/>
  <c r="Q23" i="23"/>
  <c r="R23" i="23"/>
  <c r="J24" i="23"/>
  <c r="K24" i="23"/>
  <c r="L24" i="23"/>
  <c r="P24" i="23"/>
  <c r="Q24" i="23"/>
  <c r="R24" i="23"/>
  <c r="J25" i="23"/>
  <c r="K25" i="23"/>
  <c r="L25" i="23"/>
  <c r="P25" i="23"/>
  <c r="Q25" i="23"/>
  <c r="R25" i="23"/>
  <c r="J26" i="23"/>
  <c r="K26" i="23"/>
  <c r="L26" i="23"/>
  <c r="P26" i="23"/>
  <c r="Q26" i="23"/>
  <c r="R26" i="23"/>
  <c r="J27" i="23"/>
  <c r="K27" i="23"/>
  <c r="L27" i="23"/>
  <c r="P27" i="23"/>
  <c r="Q27" i="23"/>
  <c r="R27" i="23"/>
  <c r="J28" i="23"/>
  <c r="K28" i="23"/>
  <c r="L28" i="23"/>
  <c r="P28" i="23"/>
  <c r="Q28" i="23"/>
  <c r="R28" i="23"/>
  <c r="J29" i="23"/>
  <c r="K29" i="23"/>
  <c r="L29" i="23"/>
  <c r="P29" i="23"/>
  <c r="Q29" i="23"/>
  <c r="R29" i="23"/>
  <c r="J30" i="23"/>
  <c r="K30" i="23"/>
  <c r="L30" i="23"/>
  <c r="P30" i="23"/>
  <c r="Q30" i="23"/>
  <c r="R30" i="23"/>
  <c r="J31" i="23"/>
  <c r="K31" i="23"/>
  <c r="L31" i="23"/>
  <c r="P31" i="23"/>
  <c r="Q31" i="23"/>
  <c r="R31" i="23"/>
  <c r="J32" i="23"/>
  <c r="K32" i="23"/>
  <c r="L32" i="23"/>
  <c r="P32" i="23"/>
  <c r="Q32" i="23"/>
  <c r="R32" i="23"/>
  <c r="J33" i="23"/>
  <c r="K33" i="23"/>
  <c r="L33" i="23"/>
  <c r="P33" i="23"/>
  <c r="Q33" i="23"/>
  <c r="R33" i="23"/>
  <c r="J34" i="23"/>
  <c r="K34" i="23"/>
  <c r="L34" i="23"/>
  <c r="P34" i="23"/>
  <c r="Q34" i="23"/>
  <c r="R34" i="23"/>
  <c r="J35" i="23"/>
  <c r="K35" i="23"/>
  <c r="L35" i="23"/>
  <c r="P35" i="23"/>
  <c r="Q35" i="23"/>
  <c r="R35" i="23"/>
  <c r="J36" i="23"/>
  <c r="K36" i="23"/>
  <c r="L36" i="23"/>
  <c r="P36" i="23"/>
  <c r="Q36" i="23"/>
  <c r="R36" i="23"/>
  <c r="J37" i="23"/>
  <c r="K37" i="23"/>
  <c r="L37" i="23"/>
  <c r="P37" i="23"/>
  <c r="Q37" i="23"/>
  <c r="R37" i="23"/>
  <c r="J38" i="23"/>
  <c r="K38" i="23"/>
  <c r="L38" i="23"/>
  <c r="P38" i="23"/>
  <c r="Q38" i="23"/>
  <c r="R38" i="23"/>
  <c r="J39" i="23"/>
  <c r="K39" i="23"/>
  <c r="L39" i="23"/>
  <c r="P39" i="23"/>
  <c r="Q39" i="23"/>
  <c r="R39" i="23"/>
  <c r="J40" i="23"/>
  <c r="K40" i="23"/>
  <c r="L40" i="23"/>
  <c r="P40" i="23"/>
  <c r="Q40" i="23"/>
  <c r="R40" i="23"/>
  <c r="C41" i="23"/>
  <c r="D41" i="23"/>
  <c r="J41" i="23"/>
  <c r="K41" i="23"/>
  <c r="L41" i="23"/>
  <c r="P41" i="23"/>
  <c r="Q41" i="23"/>
  <c r="R41" i="23"/>
  <c r="C42" i="23"/>
  <c r="D42" i="23"/>
  <c r="J42" i="23"/>
  <c r="K42" i="23"/>
  <c r="L42" i="23"/>
  <c r="P42" i="23"/>
  <c r="Q42" i="23"/>
  <c r="R42" i="23"/>
  <c r="C43" i="23"/>
  <c r="D43" i="23"/>
  <c r="J43" i="23"/>
  <c r="K43" i="23"/>
  <c r="L43" i="23"/>
  <c r="P43" i="23"/>
  <c r="Q43" i="23"/>
  <c r="R43" i="23"/>
  <c r="J44" i="23"/>
  <c r="K44" i="23"/>
  <c r="L44" i="23"/>
  <c r="P44" i="23"/>
  <c r="Q44" i="23"/>
  <c r="R44" i="23"/>
  <c r="J45" i="23"/>
  <c r="K45" i="23"/>
  <c r="L45" i="23"/>
  <c r="P45" i="23"/>
  <c r="Q45" i="23"/>
  <c r="R45" i="23"/>
  <c r="J46" i="23"/>
  <c r="K46" i="23"/>
  <c r="L46" i="23"/>
  <c r="P46" i="23"/>
  <c r="Q46" i="23"/>
  <c r="R46" i="23"/>
  <c r="J47" i="23"/>
  <c r="K47" i="23"/>
  <c r="L47" i="23"/>
  <c r="P47" i="23"/>
  <c r="Q47" i="23"/>
  <c r="R47" i="23"/>
  <c r="J48" i="23"/>
  <c r="K48" i="23"/>
  <c r="L48" i="23"/>
  <c r="P48" i="23"/>
  <c r="Q48" i="23"/>
  <c r="R48" i="23"/>
  <c r="J49" i="23"/>
  <c r="K49" i="23"/>
  <c r="L49" i="23"/>
  <c r="P49" i="23"/>
  <c r="Q49" i="23"/>
  <c r="R49" i="23"/>
  <c r="J50" i="23"/>
  <c r="K50" i="23"/>
  <c r="L50" i="23"/>
  <c r="P50" i="23"/>
  <c r="Q50" i="23"/>
  <c r="R50" i="23"/>
  <c r="J51" i="23"/>
  <c r="K51" i="23"/>
  <c r="L51" i="23"/>
  <c r="P51" i="23"/>
  <c r="Q51" i="23"/>
  <c r="R51" i="23"/>
  <c r="J52" i="23"/>
  <c r="K52" i="23"/>
  <c r="L52" i="23"/>
  <c r="P52" i="23"/>
  <c r="Q52" i="23"/>
  <c r="R52" i="23"/>
  <c r="J53" i="23"/>
  <c r="K53" i="23"/>
  <c r="L53" i="23"/>
  <c r="P53" i="23"/>
  <c r="Q53" i="23"/>
  <c r="R53" i="23"/>
  <c r="J54" i="23"/>
  <c r="K54" i="23"/>
  <c r="L54" i="23"/>
  <c r="P54" i="23"/>
  <c r="Q54" i="23"/>
  <c r="R54" i="23"/>
  <c r="J55" i="23"/>
  <c r="K55" i="23"/>
  <c r="L55" i="23"/>
  <c r="P55" i="23"/>
  <c r="Q55" i="23"/>
  <c r="R55" i="23"/>
  <c r="C5" i="22" l="1"/>
  <c r="D5" i="22"/>
  <c r="C6" i="22"/>
  <c r="D6" i="22"/>
  <c r="C7" i="22"/>
  <c r="D7" i="22"/>
  <c r="C8" i="22"/>
  <c r="D8" i="22"/>
  <c r="C9" i="22"/>
  <c r="D9" i="22"/>
  <c r="C10" i="22"/>
  <c r="D10" i="22"/>
  <c r="C11" i="22"/>
  <c r="D11" i="22"/>
  <c r="C12" i="22"/>
  <c r="D12" i="22"/>
  <c r="C13" i="22"/>
  <c r="D13" i="22"/>
  <c r="C14" i="22"/>
  <c r="D14" i="22"/>
  <c r="C15" i="22"/>
  <c r="D15" i="22"/>
  <c r="C16" i="22"/>
  <c r="D16" i="22"/>
  <c r="C17" i="22"/>
  <c r="D17" i="22"/>
  <c r="C18" i="22"/>
  <c r="D18" i="22"/>
  <c r="C19" i="22"/>
  <c r="D19" i="22"/>
  <c r="C20" i="22"/>
  <c r="D20" i="22"/>
  <c r="C21" i="22"/>
  <c r="D21" i="22"/>
  <c r="C22" i="22"/>
  <c r="D22" i="22"/>
  <c r="C23" i="22"/>
  <c r="D23" i="22"/>
  <c r="C24" i="22"/>
  <c r="D24" i="22"/>
  <c r="C25" i="22"/>
  <c r="D25" i="22"/>
  <c r="C26" i="22"/>
  <c r="D26" i="22"/>
  <c r="C27" i="22"/>
  <c r="D27" i="22"/>
  <c r="C28" i="22"/>
  <c r="D28" i="22"/>
  <c r="C29" i="22"/>
  <c r="D29" i="22"/>
  <c r="C30" i="22"/>
  <c r="D30" i="22"/>
  <c r="C31" i="22"/>
  <c r="D31" i="22"/>
  <c r="C32" i="22"/>
  <c r="D32" i="22"/>
  <c r="C33" i="22"/>
  <c r="D33" i="22"/>
  <c r="C34" i="22"/>
  <c r="D34" i="22"/>
  <c r="C35" i="22"/>
  <c r="D35" i="22"/>
  <c r="C36" i="22"/>
  <c r="D36" i="22"/>
  <c r="C37" i="22"/>
  <c r="D37" i="22"/>
  <c r="C38" i="22"/>
  <c r="D38" i="22"/>
  <c r="C39" i="22"/>
  <c r="D39" i="22"/>
  <c r="C40" i="22"/>
  <c r="D40" i="22"/>
  <c r="C41" i="22"/>
  <c r="D41" i="22"/>
  <c r="C42" i="22"/>
  <c r="D42" i="22"/>
  <c r="C43" i="22"/>
  <c r="D43" i="22"/>
  <c r="C44" i="22"/>
  <c r="D44" i="22"/>
  <c r="C45" i="22"/>
  <c r="D45" i="22"/>
  <c r="C46" i="22"/>
  <c r="D46" i="22"/>
  <c r="C47" i="22"/>
  <c r="D47" i="22"/>
  <c r="C48" i="22"/>
  <c r="D48" i="22"/>
  <c r="C49" i="22"/>
  <c r="D49" i="22"/>
  <c r="C50" i="22"/>
  <c r="D50" i="22"/>
  <c r="C51" i="22"/>
  <c r="D51" i="22"/>
  <c r="C52" i="22"/>
  <c r="D52" i="22"/>
  <c r="C53" i="22"/>
  <c r="D53" i="22"/>
  <c r="C54" i="22"/>
  <c r="D54" i="22"/>
  <c r="E14" i="19"/>
  <c r="F14" i="19"/>
  <c r="G13" i="18"/>
  <c r="G14" i="18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D31" i="11" l="1"/>
  <c r="E31" i="11"/>
  <c r="F31" i="11"/>
  <c r="N14" i="14" l="1"/>
  <c r="M14" i="14"/>
  <c r="O14" i="14" s="1"/>
  <c r="L14" i="14"/>
  <c r="K14" i="14"/>
  <c r="J14" i="14"/>
  <c r="I14" i="14"/>
  <c r="H14" i="14"/>
  <c r="G14" i="14"/>
  <c r="F14" i="14"/>
  <c r="E14" i="14"/>
  <c r="D14" i="14"/>
  <c r="C14" i="14"/>
  <c r="B14" i="14"/>
  <c r="O6" i="14"/>
  <c r="O7" i="14"/>
  <c r="O8" i="14"/>
  <c r="O9" i="14"/>
  <c r="O10" i="14"/>
  <c r="O11" i="14"/>
  <c r="O12" i="14"/>
  <c r="O13" i="14"/>
  <c r="O5" i="14"/>
  <c r="N16" i="14"/>
  <c r="N6" i="14"/>
  <c r="N7" i="14"/>
  <c r="N8" i="14"/>
  <c r="N9" i="14"/>
  <c r="N10" i="14"/>
  <c r="N11" i="14"/>
  <c r="N12" i="14"/>
  <c r="N13" i="14"/>
  <c r="N5" i="14"/>
  <c r="M7" i="8" l="1"/>
  <c r="M8" i="8"/>
  <c r="M9" i="8"/>
  <c r="M10" i="8"/>
  <c r="M6" i="8"/>
  <c r="L7" i="8" l="1"/>
  <c r="L8" i="8"/>
  <c r="L9" i="8"/>
  <c r="L10" i="8"/>
  <c r="L6" i="8"/>
  <c r="E41" i="4" l="1"/>
  <c r="E40" i="4"/>
  <c r="E39" i="4"/>
  <c r="E38" i="4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</calcChain>
</file>

<file path=xl/sharedStrings.xml><?xml version="1.0" encoding="utf-8"?>
<sst xmlns="http://schemas.openxmlformats.org/spreadsheetml/2006/main" count="672" uniqueCount="269">
  <si>
    <t xml:space="preserve">Source: StatsSA GDP quarterly figures. Excel spreadsheet downloaded from www.statssa.gov.za </t>
  </si>
  <si>
    <t>seasonally adjusted</t>
  </si>
  <si>
    <t>Percentage change in the GDP, quarter on quarter</t>
  </si>
  <si>
    <t>GDP  in constant (2022) R trns</t>
  </si>
  <si>
    <t>Seasonally adjusted and annualised, reflated with GDP deflator rebased to 2022</t>
  </si>
  <si>
    <t>Quarterly GDP in constant R trillions (annualised)</t>
  </si>
  <si>
    <t>Q3 2022</t>
  </si>
  <si>
    <t>Q2 2022</t>
  </si>
  <si>
    <t>Q1 2022</t>
  </si>
  <si>
    <t>Q4 2021</t>
  </si>
  <si>
    <t>Q3 2021</t>
  </si>
  <si>
    <t>Quarterly GDP growth by sector</t>
  </si>
  <si>
    <t>Total</t>
  </si>
  <si>
    <t>Private</t>
  </si>
  <si>
    <t>Eskom</t>
  </si>
  <si>
    <t>Q4 2022</t>
  </si>
  <si>
    <t>agriculture</t>
  </si>
  <si>
    <t>mining</t>
  </si>
  <si>
    <t>manufacturing</t>
  </si>
  <si>
    <t>construction</t>
  </si>
  <si>
    <t>logistics</t>
  </si>
  <si>
    <t>other</t>
  </si>
  <si>
    <t>annual change</t>
  </si>
  <si>
    <t xml:space="preserve"> </t>
  </si>
  <si>
    <t>2010 to 2015</t>
  </si>
  <si>
    <t>2015 to 2020</t>
  </si>
  <si>
    <t>quarterly change</t>
  </si>
  <si>
    <t>seasonally adjusted, quarter on quarter</t>
  </si>
  <si>
    <t>agriculture
 (3%)</t>
  </si>
  <si>
    <t xml:space="preserve">mining 
(7%)
</t>
  </si>
  <si>
    <t>manufac-
turing (12%)</t>
  </si>
  <si>
    <t>construction 
(2%)</t>
  </si>
  <si>
    <t>logistics
(7%)</t>
  </si>
  <si>
    <t>other
 (69%)</t>
  </si>
  <si>
    <t>average for 2010 to 2015 and 2015 to 2020, annual for 2020, 2021 and 2022; share of GDP in 2022 in brackets</t>
  </si>
  <si>
    <t>Annual growth by sector</t>
  </si>
  <si>
    <t>Average monthly electricity available for distribution</t>
  </si>
  <si>
    <t>%Eskom (right axis)</t>
  </si>
  <si>
    <t>in thousand GWh</t>
  </si>
  <si>
    <t>average per month</t>
  </si>
  <si>
    <t>actual monthly</t>
  </si>
  <si>
    <t>Source: Trading Economics. Interactive data site. Accessed at https://tradingeconomics.com/commodities  on 9 March 2022</t>
  </si>
  <si>
    <t>petroleum</t>
  </si>
  <si>
    <t>coal</t>
  </si>
  <si>
    <t>platinum</t>
  </si>
  <si>
    <t>gold</t>
  </si>
  <si>
    <t>iron ore</t>
  </si>
  <si>
    <t>9 March 2022</t>
  </si>
  <si>
    <t>24 Feb 2022</t>
  </si>
  <si>
    <t>30 Jan 2022</t>
  </si>
  <si>
    <t>30 Dec 2021</t>
  </si>
  <si>
    <t>30 Sept 2021</t>
  </si>
  <si>
    <t>Index of prices in current US dollars</t>
  </si>
  <si>
    <t xml:space="preserve">International commodity prices </t>
  </si>
  <si>
    <t>Expenditure on GDP in trillions of constant (2022) rand</t>
  </si>
  <si>
    <t>Reflated using implicit deflator rebased to Q3 2022</t>
  </si>
  <si>
    <t>Q1 2020</t>
  </si>
  <si>
    <t>Q2 2020</t>
  </si>
  <si>
    <t>Q3 2020</t>
  </si>
  <si>
    <t>Q4 2020</t>
  </si>
  <si>
    <t>Q1 2021</t>
  </si>
  <si>
    <t>Q2 2021</t>
  </si>
  <si>
    <t>Household consumption</t>
  </si>
  <si>
    <t>Government consumption</t>
  </si>
  <si>
    <t>Investment</t>
  </si>
  <si>
    <t>Exports</t>
  </si>
  <si>
    <t>Less: Imports of goods and services</t>
  </si>
  <si>
    <t>Source: Statistics South Africa excel spreadsheet on GDP</t>
  </si>
  <si>
    <t>Q3</t>
  </si>
  <si>
    <t>Q2</t>
  </si>
  <si>
    <t>Q1</t>
  </si>
  <si>
    <t>Q4</t>
  </si>
  <si>
    <t>investment rate (right axis)</t>
  </si>
  <si>
    <t>Private business enterprises</t>
  </si>
  <si>
    <t>Public corporations</t>
  </si>
  <si>
    <t>General government</t>
  </si>
  <si>
    <t>Value of investment reflated with implicit deflator rebased to 2022</t>
  </si>
  <si>
    <t>Investment rate and investment by public and private sector in constant (2022) rand from 2010</t>
  </si>
  <si>
    <t>annual</t>
  </si>
  <si>
    <t>quarterly</t>
  </si>
  <si>
    <t>Source: TradeMap</t>
  </si>
  <si>
    <t>CPI</t>
  </si>
  <si>
    <t>number (000s)</t>
  </si>
  <si>
    <t>constant 2022 rand mns</t>
  </si>
  <si>
    <t>value</t>
  </si>
  <si>
    <t xml:space="preserve"> Total manufacturing </t>
  </si>
  <si>
    <t xml:space="preserve">Petroleum 
Refineries </t>
  </si>
  <si>
    <t xml:space="preserve">Machinery </t>
  </si>
  <si>
    <t xml:space="preserve">Transport 
Equipment </t>
  </si>
  <si>
    <t xml:space="preserve">Chemicals/
Plastics </t>
  </si>
  <si>
    <t xml:space="preserve">Metals </t>
  </si>
  <si>
    <t xml:space="preserve">Food/
Beverages </t>
  </si>
  <si>
    <t>Q1 2019 = 100</t>
  </si>
  <si>
    <t/>
  </si>
  <si>
    <t>basic steel</t>
  </si>
  <si>
    <t>non-ferrous</t>
  </si>
  <si>
    <t xml:space="preserve">structural </t>
  </si>
  <si>
    <t>other fabricated metal products</t>
  </si>
  <si>
    <t>2019</t>
  </si>
  <si>
    <t>2020</t>
  </si>
  <si>
    <t>2021</t>
  </si>
  <si>
    <t>2022</t>
  </si>
  <si>
    <t xml:space="preserve">Wood/paper </t>
  </si>
  <si>
    <t xml:space="preserve">Glass/Non-
metallic 
mineral </t>
  </si>
  <si>
    <t>CTFL (b)</t>
  </si>
  <si>
    <t xml:space="preserve">Other 
manu-
facturing </t>
  </si>
  <si>
    <t>Source: Statistics South Africa. QLFS trends. Excel spreadsheet downloaded from www.statssa.gov.za</t>
  </si>
  <si>
    <t>Other (right axis, mns)</t>
  </si>
  <si>
    <t>Construction</t>
  </si>
  <si>
    <t>Utilities</t>
  </si>
  <si>
    <t>Manufacturing</t>
  </si>
  <si>
    <t>Agriculture</t>
  </si>
  <si>
    <t>fourth quarter</t>
  </si>
  <si>
    <t>Not seasonally adjusted</t>
  </si>
  <si>
    <t>Employment by sector, fourth quarter 2008 to 2022 and third quarter of 2022</t>
  </si>
  <si>
    <t xml:space="preserve">Source: StatsSA. QLFS database for relevant quarters. </t>
  </si>
  <si>
    <t>TOTAL</t>
  </si>
  <si>
    <t>total</t>
  </si>
  <si>
    <t>domestic</t>
  </si>
  <si>
    <t>informal</t>
  </si>
  <si>
    <t>elementary
 workers</t>
  </si>
  <si>
    <t>skilled produc-
tion workers</t>
  </si>
  <si>
    <t>clerical/service
 workers</t>
  </si>
  <si>
    <t>managers/profes-
sionals/technicians</t>
  </si>
  <si>
    <t>formal</t>
  </si>
  <si>
    <t>Q4 2019</t>
  </si>
  <si>
    <t>Employment by main occupation and sector</t>
  </si>
  <si>
    <t>Furniture, 
and other</t>
  </si>
  <si>
    <t>Transport 
equipment</t>
  </si>
  <si>
    <t>Machinery and 
equipment</t>
  </si>
  <si>
    <t>Metals and 
metal products</t>
  </si>
  <si>
    <t>Glass and non-
metallic minerals</t>
  </si>
  <si>
    <t>Chemicals 
value chain</t>
  </si>
  <si>
    <t>Publishing 
and printing</t>
  </si>
  <si>
    <t>Wood and paper</t>
  </si>
  <si>
    <t>Clothing, textiles 
and footwear</t>
  </si>
  <si>
    <t>Food, beverages
and tobacco</t>
  </si>
  <si>
    <t>Employment by manufacturing industry</t>
  </si>
  <si>
    <t xml:space="preserve">StatsSA. QLFS trends. Excel spreadsheet. Downloaded from www.statssa.gov.za </t>
  </si>
  <si>
    <t>Total ex manufacturing</t>
  </si>
  <si>
    <t>Base</t>
  </si>
  <si>
    <t>Oct-Dec 2022</t>
  </si>
  <si>
    <t>Jul-Sep 2022</t>
  </si>
  <si>
    <t>Apr-Jun 2022</t>
  </si>
  <si>
    <t>Jan-Mar 2022</t>
  </si>
  <si>
    <t>Oct-Dec 2021</t>
  </si>
  <si>
    <t>Jul-Sep 2021</t>
  </si>
  <si>
    <t>Apr-Jun 2021</t>
  </si>
  <si>
    <t>Jan-Mar 2021</t>
  </si>
  <si>
    <t>Oct-Dec 2020</t>
  </si>
  <si>
    <t>Jul-Sep 2020</t>
  </si>
  <si>
    <t>Apr-Jun 2020</t>
  </si>
  <si>
    <t>Jan-Mar 2020</t>
  </si>
  <si>
    <t>Oct-Dec 2019</t>
  </si>
  <si>
    <t>Jul-Sep 2019</t>
  </si>
  <si>
    <t>Apr-Jun 2019</t>
  </si>
  <si>
    <t>Jan-Mar 2019</t>
  </si>
  <si>
    <t>Oct-Dec 2018</t>
  </si>
  <si>
    <t>Jul-Sep 2018</t>
  </si>
  <si>
    <t>Apr-June 2018</t>
  </si>
  <si>
    <t>Jan-Mar 2018</t>
  </si>
  <si>
    <t>Oct-Dec 2016</t>
  </si>
  <si>
    <t>Jul-Sep 2015</t>
  </si>
  <si>
    <t>Apr-Jun 2016</t>
  </si>
  <si>
    <t>Jan-Mar 2016</t>
  </si>
  <si>
    <t>Oct-Dec 2015</t>
  </si>
  <si>
    <t>Apr-Jun 2015</t>
  </si>
  <si>
    <t>Jan-Mar 2015</t>
  </si>
  <si>
    <t>Oct-Dec 2014</t>
  </si>
  <si>
    <t>Jul-Sep 2014</t>
  </si>
  <si>
    <t>Apr-Jun 2014</t>
  </si>
  <si>
    <t>Jan-Mar 2014</t>
  </si>
  <si>
    <t>Oct-Dec 2013</t>
  </si>
  <si>
    <t>Jul-Sep 2013</t>
  </si>
  <si>
    <t>Apr-Jun 2013</t>
  </si>
  <si>
    <t>Jan-Mar 2013</t>
  </si>
  <si>
    <t>Oct-Dec 2012</t>
  </si>
  <si>
    <t>Jul-Sep 2012</t>
  </si>
  <si>
    <t>Apr-Jun 2012</t>
  </si>
  <si>
    <t>Jan-Mar 2012</t>
  </si>
  <si>
    <t>Oct-Dec 2011</t>
  </si>
  <si>
    <t>Jul-Sep 2011</t>
  </si>
  <si>
    <t>Apr-Jun 2011</t>
  </si>
  <si>
    <t>Jan-Mar 2011</t>
  </si>
  <si>
    <t>Oct-Dec 2010</t>
  </si>
  <si>
    <t>Jul-Sep 2010</t>
  </si>
  <si>
    <t>Apr-Jun 2010</t>
  </si>
  <si>
    <t>Jan-Mar 2010</t>
  </si>
  <si>
    <t>Oct-Dec 2009</t>
  </si>
  <si>
    <t>Jul-Sep 2009</t>
  </si>
  <si>
    <t>Apr-Jun 2009</t>
  </si>
  <si>
    <t>Jan-Mar 2009</t>
  </si>
  <si>
    <t>Oct-Dec 2008</t>
  </si>
  <si>
    <t>Jul-Sep 2008</t>
  </si>
  <si>
    <t>Apr-Jun 2008</t>
  </si>
  <si>
    <t>Jan-Mar 2008</t>
  </si>
  <si>
    <t>Indices of employment in manufacturing and the rest of the economy</t>
  </si>
  <si>
    <t>* Figure revised</t>
  </si>
  <si>
    <t>Employed</t>
  </si>
  <si>
    <t>Mining employment</t>
  </si>
  <si>
    <t>global financial crisis</t>
  </si>
  <si>
    <t>recovery</t>
  </si>
  <si>
    <t>pandemic and recovery</t>
  </si>
  <si>
    <t>Source: SARS monthly data</t>
  </si>
  <si>
    <t>Balance</t>
  </si>
  <si>
    <t>Imports</t>
  </si>
  <si>
    <t>Rands/dollar</t>
  </si>
  <si>
    <t>Billions of current U.S. dollars</t>
  </si>
  <si>
    <t>Billions of constant rand - deflated with CPI</t>
  </si>
  <si>
    <t>Nominal rand</t>
  </si>
  <si>
    <t>Balance of Trade</t>
  </si>
  <si>
    <t>USD</t>
  </si>
  <si>
    <t>Mining</t>
  </si>
  <si>
    <t>constant rand</t>
  </si>
  <si>
    <t>Sector, Fourth Quarter</t>
  </si>
  <si>
    <t>Transport equipment</t>
  </si>
  <si>
    <t>Machinery and appliances</t>
  </si>
  <si>
    <t>Metals and metal products</t>
  </si>
  <si>
    <t>Glass and non-metallic mineral products</t>
  </si>
  <si>
    <t>Chemicals, rubber, plastic</t>
  </si>
  <si>
    <t>Paper and publishing</t>
  </si>
  <si>
    <t>Wood products</t>
  </si>
  <si>
    <t>Clothing and footwear</t>
  </si>
  <si>
    <t>Food and beverages</t>
  </si>
  <si>
    <t>IMPORTS</t>
  </si>
  <si>
    <t>EXPORTS</t>
  </si>
  <si>
    <t>Rand</t>
  </si>
  <si>
    <t xml:space="preserve"> Rand </t>
  </si>
  <si>
    <t>Industry</t>
  </si>
  <si>
    <t>Change in Billions</t>
  </si>
  <si>
    <t>% change from Q4 2021</t>
  </si>
  <si>
    <t>Value (billions)</t>
  </si>
  <si>
    <t>Trade by manufacturing subsector</t>
  </si>
  <si>
    <t>Extractive (mostly petrol)</t>
  </si>
  <si>
    <t xml:space="preserve">  </t>
  </si>
  <si>
    <t>Electricity 
&amp; water</t>
  </si>
  <si>
    <t>Trade</t>
  </si>
  <si>
    <t>Logistics</t>
  </si>
  <si>
    <t>Business, real 
estate, finance</t>
  </si>
  <si>
    <t>Social &amp; 
personal services</t>
  </si>
  <si>
    <t>Agriculture, forestry and fishing</t>
  </si>
  <si>
    <t>Mining and quarrying</t>
  </si>
  <si>
    <t>Electricity, gas and water</t>
  </si>
  <si>
    <t>Trade, catering and accommodation</t>
  </si>
  <si>
    <t>Transport, storage and communication</t>
  </si>
  <si>
    <t>Finance, real estate and business services</t>
  </si>
  <si>
    <t>Community, social and personal services</t>
  </si>
  <si>
    <t>CURRENT</t>
  </si>
  <si>
    <t>CONSTANT</t>
  </si>
  <si>
    <t>Other</t>
  </si>
  <si>
    <t>Source: StatsSA, Quarterly Financial Statistics</t>
  </si>
  <si>
    <t xml:space="preserve">Net profit or loss before taxation </t>
  </si>
  <si>
    <t>Third Quarter</t>
  </si>
  <si>
    <t>3 Feb 2020</t>
  </si>
  <si>
    <t>7 June 2022</t>
  </si>
  <si>
    <t>7 June 2021</t>
  </si>
  <si>
    <t>7 Sept 2022</t>
  </si>
  <si>
    <t>6 Dec 2022</t>
  </si>
  <si>
    <t>7 March 2023</t>
  </si>
  <si>
    <t xml:space="preserve">Quarterly manufacturing sales </t>
  </si>
  <si>
    <r>
      <t xml:space="preserve">Quarterly imports of </t>
    </r>
    <r>
      <rPr>
        <b/>
        <sz val="20"/>
        <color rgb="FF44546A"/>
        <rFont val="Calibri"/>
        <family val="2"/>
        <scheme val="minor"/>
      </rPr>
      <t>lithium</t>
    </r>
    <r>
      <rPr>
        <b/>
        <sz val="20"/>
        <color theme="1"/>
        <rFont val="Calibri"/>
        <family val="2"/>
        <scheme val="minor"/>
      </rPr>
      <t>-ion batteries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</si>
  <si>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Constant rand, reflated with CPI rebased to fourth quarter 2022. </t>
  </si>
  <si>
    <t xml:space="preserve">Quarterly sales by manufacturing industry </t>
  </si>
  <si>
    <t>Index of metals sale</t>
  </si>
  <si>
    <t>First quarter 2019 = 100</t>
  </si>
  <si>
    <t>Investment by sector</t>
  </si>
  <si>
    <t>Return on assets</t>
  </si>
  <si>
    <t>constant R bns, reflated with CPI rebased to third quarter 2022</t>
  </si>
  <si>
    <t>billions of constant 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</si>
</sst>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#,##0.0"/>
    <numFmt numFmtId="167" formatCode="0.0"/>
    <numFmt numFmtId="168" formatCode="_-* #,##0_-;\-* #,##0_-;_-* &quot;-&quot;??_-;_-@_-"/>
    <numFmt numFmtId="169" formatCode="[$-1C09]dd\ mmmm\ yyyy;@"/>
    <numFmt numFmtId="170" formatCode="[$-409]mmm\-yy;@"/>
    <numFmt numFmtId="171" formatCode="_-* #,##0.00000_-;\-* #,##0.00000_-;_-* &quot;-&quot;??_-;_-@_-"/>
    <numFmt numFmtId="172" formatCode="_ * #,##0.00_ ;_ * \-#,##0.00_ ;_ * &quot;-&quot;??_ ;_ @_ "/>
    <numFmt numFmtId="173" formatCode="_ * #,##0_ ;_ * \-#,##0_ ;_ * &quot;-&quot;??_ ;_ @_ "/>
    <numFmt numFmtId="174" formatCode="###0"/>
    <numFmt numFmtId="178" formatCode="_ * #,##0.0_ ;_ * \-#,##0.0_ ;_ * &quot;-&quot;??_ ;_ @_ "/>
    <numFmt numFmtId="179" formatCode="_ * #,##0.000_ ;_ * \-#,##0.000_ ;_ * &quot;-&quot;??_ ;_ @_ "/>
    <numFmt numFmtId="180" formatCode="_(* #,##0.00_);_(* \(#,##0.00\);_(* &quot;-&quot;??_);_(@_)"/>
    <numFmt numFmtId="181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44546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0" fillId="0" borderId="0"/>
    <xf numFmtId="0" fontId="10" fillId="0" borderId="0"/>
    <xf numFmtId="0" fontId="19" fillId="0" borderId="0"/>
    <xf numFmtId="172" fontId="19" fillId="0" borderId="0" applyFont="0" applyFill="0" applyBorder="0" applyAlignment="0" applyProtection="0"/>
    <xf numFmtId="180" fontId="1" fillId="0" borderId="0" applyFont="0" applyFill="0" applyBorder="0" applyAlignment="0" applyProtection="0"/>
  </cellStyleXfs>
  <cellXfs count="188">
    <xf numFmtId="0" fontId="0" fillId="0" borderId="0" xfId="0"/>
    <xf numFmtId="3" fontId="2" fillId="0" borderId="0" xfId="0" applyNumberFormat="1" applyFont="1" applyFill="1" applyAlignment="1">
      <alignment horizontal="right" vertical="center"/>
    </xf>
    <xf numFmtId="164" fontId="0" fillId="0" borderId="0" xfId="2" applyNumberFormat="1" applyFont="1"/>
    <xf numFmtId="164" fontId="0" fillId="0" borderId="0" xfId="2" applyNumberFormat="1" applyFont="1" applyFill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NumberFormat="1"/>
    <xf numFmtId="165" fontId="0" fillId="0" borderId="0" xfId="0" applyNumberFormat="1"/>
    <xf numFmtId="9" fontId="0" fillId="0" borderId="0" xfId="2" applyFont="1"/>
    <xf numFmtId="3" fontId="6" fillId="0" borderId="0" xfId="0" applyNumberFormat="1" applyFont="1" applyFill="1" applyAlignment="1">
      <alignment vertical="center"/>
    </xf>
    <xf numFmtId="43" fontId="6" fillId="0" borderId="0" xfId="1" applyFont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43" fontId="6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9" fontId="5" fillId="0" borderId="0" xfId="2" applyFont="1" applyAlignment="1">
      <alignment vertical="center"/>
    </xf>
    <xf numFmtId="164" fontId="2" fillId="0" borderId="0" xfId="2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9" fontId="7" fillId="0" borderId="0" xfId="2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9" fontId="5" fillId="0" borderId="0" xfId="2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9" fontId="8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2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9" fontId="6" fillId="0" borderId="0" xfId="2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vertical="center"/>
    </xf>
    <xf numFmtId="9" fontId="2" fillId="0" borderId="0" xfId="2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9" fontId="2" fillId="0" borderId="0" xfId="2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0" fontId="5" fillId="0" borderId="0" xfId="0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164" fontId="5" fillId="0" borderId="0" xfId="2" applyNumberFormat="1" applyFont="1" applyAlignment="1">
      <alignment vertical="center"/>
    </xf>
    <xf numFmtId="168" fontId="0" fillId="0" borderId="0" xfId="1" applyNumberFormat="1" applyFont="1"/>
    <xf numFmtId="165" fontId="0" fillId="0" borderId="0" xfId="1" applyNumberFormat="1" applyFont="1"/>
    <xf numFmtId="17" fontId="0" fillId="0" borderId="0" xfId="0" applyNumberFormat="1"/>
    <xf numFmtId="164" fontId="0" fillId="0" borderId="0" xfId="0" applyNumberFormat="1"/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NumberFormat="1" applyFont="1"/>
    <xf numFmtId="14" fontId="0" fillId="0" borderId="0" xfId="1" applyNumberFormat="1" applyFont="1"/>
    <xf numFmtId="1" fontId="0" fillId="0" borderId="0" xfId="1" applyNumberFormat="1" applyFont="1"/>
    <xf numFmtId="169" fontId="0" fillId="0" borderId="0" xfId="1" applyNumberFormat="1" applyFont="1"/>
    <xf numFmtId="169" fontId="0" fillId="0" borderId="0" xfId="0" applyNumberFormat="1"/>
    <xf numFmtId="169" fontId="0" fillId="0" borderId="0" xfId="2" applyNumberFormat="1" applyFont="1"/>
    <xf numFmtId="169" fontId="0" fillId="0" borderId="0" xfId="1" quotePrefix="1" applyNumberFormat="1" applyFont="1"/>
    <xf numFmtId="0" fontId="8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70" fontId="5" fillId="0" borderId="0" xfId="0" applyNumberFormat="1" applyFont="1" applyAlignment="1">
      <alignment vertical="center"/>
    </xf>
    <xf numFmtId="168" fontId="0" fillId="0" borderId="0" xfId="0" applyNumberFormat="1"/>
    <xf numFmtId="168" fontId="5" fillId="0" borderId="0" xfId="1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3" fontId="5" fillId="0" borderId="0" xfId="1" applyFont="1" applyAlignment="1">
      <alignment vertical="center"/>
    </xf>
    <xf numFmtId="171" fontId="5" fillId="0" borderId="0" xfId="1" applyNumberFormat="1" applyFont="1" applyAlignment="1">
      <alignment vertical="center"/>
    </xf>
    <xf numFmtId="0" fontId="9" fillId="0" borderId="0" xfId="0" applyFont="1"/>
    <xf numFmtId="168" fontId="5" fillId="0" borderId="0" xfId="1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0" fillId="0" borderId="0" xfId="1" applyNumberFormat="1" applyFont="1"/>
    <xf numFmtId="168" fontId="0" fillId="0" borderId="0" xfId="1" applyNumberFormat="1" applyFont="1" applyAlignment="1"/>
    <xf numFmtId="1" fontId="3" fillId="0" borderId="0" xfId="0" applyNumberFormat="1" applyFont="1"/>
    <xf numFmtId="0" fontId="3" fillId="0" borderId="0" xfId="0" applyFont="1" applyAlignment="1">
      <alignment wrapText="1"/>
    </xf>
    <xf numFmtId="1" fontId="0" fillId="0" borderId="0" xfId="0" applyNumberFormat="1"/>
    <xf numFmtId="168" fontId="3" fillId="0" borderId="0" xfId="1" applyNumberFormat="1" applyFont="1"/>
    <xf numFmtId="168" fontId="11" fillId="0" borderId="0" xfId="1" applyNumberFormat="1" applyFont="1"/>
    <xf numFmtId="168" fontId="12" fillId="0" borderId="0" xfId="1" applyNumberFormat="1" applyFont="1" applyFill="1"/>
    <xf numFmtId="164" fontId="12" fillId="0" borderId="0" xfId="2" applyNumberFormat="1" applyFont="1"/>
    <xf numFmtId="43" fontId="0" fillId="0" borderId="0" xfId="1" applyFont="1"/>
    <xf numFmtId="173" fontId="0" fillId="0" borderId="0" xfId="3" applyNumberFormat="1" applyFont="1"/>
    <xf numFmtId="174" fontId="0" fillId="0" borderId="0" xfId="0" applyNumberFormat="1"/>
    <xf numFmtId="1" fontId="0" fillId="0" borderId="0" xfId="3" applyNumberFormat="1" applyFont="1" applyFill="1"/>
    <xf numFmtId="1" fontId="0" fillId="0" borderId="0" xfId="3" applyNumberFormat="1" applyFont="1"/>
    <xf numFmtId="1" fontId="0" fillId="0" borderId="0" xfId="3" applyNumberFormat="1" applyFont="1" applyFill="1" applyAlignment="1">
      <alignment horizontal="right"/>
    </xf>
    <xf numFmtId="0" fontId="12" fillId="0" borderId="0" xfId="3" applyNumberFormat="1" applyFont="1" applyFill="1"/>
    <xf numFmtId="0" fontId="12" fillId="0" borderId="0" xfId="0" applyFont="1"/>
    <xf numFmtId="0" fontId="0" fillId="0" borderId="0" xfId="0" applyFill="1"/>
    <xf numFmtId="0" fontId="14" fillId="0" borderId="0" xfId="0" applyFont="1"/>
    <xf numFmtId="168" fontId="0" fillId="0" borderId="0" xfId="1" applyNumberFormat="1" applyFont="1" applyAlignment="1">
      <alignment horizontal="left"/>
    </xf>
    <xf numFmtId="168" fontId="0" fillId="0" borderId="0" xfId="2" applyNumberFormat="1" applyFont="1"/>
    <xf numFmtId="168" fontId="0" fillId="0" borderId="0" xfId="1" applyNumberFormat="1" applyFont="1" applyFill="1"/>
    <xf numFmtId="9" fontId="0" fillId="0" borderId="0" xfId="2" applyFont="1" applyFill="1"/>
    <xf numFmtId="168" fontId="0" fillId="0" borderId="0" xfId="1" applyNumberFormat="1" applyFont="1" applyFill="1" applyAlignment="1">
      <alignment horizontal="left"/>
    </xf>
    <xf numFmtId="43" fontId="0" fillId="0" borderId="0" xfId="1" applyNumberFormat="1" applyFont="1" applyFill="1" applyAlignment="1">
      <alignment horizontal="right"/>
    </xf>
    <xf numFmtId="2" fontId="0" fillId="0" borderId="0" xfId="1" applyNumberFormat="1" applyFont="1" applyFill="1" applyAlignment="1">
      <alignment horizontal="right"/>
    </xf>
    <xf numFmtId="168" fontId="0" fillId="0" borderId="0" xfId="1" applyNumberFormat="1" applyFont="1" applyAlignment="1">
      <alignment horizontal="center" vertical="center"/>
    </xf>
    <xf numFmtId="43" fontId="0" fillId="0" borderId="0" xfId="1" applyNumberFormat="1" applyFont="1" applyFill="1"/>
    <xf numFmtId="2" fontId="0" fillId="0" borderId="0" xfId="2" applyNumberFormat="1" applyFont="1" applyFill="1"/>
    <xf numFmtId="2" fontId="0" fillId="0" borderId="0" xfId="0" applyNumberFormat="1" applyFill="1"/>
    <xf numFmtId="2" fontId="0" fillId="0" borderId="0" xfId="1" applyNumberFormat="1" applyFont="1" applyFill="1"/>
    <xf numFmtId="168" fontId="0" fillId="0" borderId="0" xfId="1" applyNumberFormat="1" applyFont="1" applyAlignment="1">
      <alignment horizontal="center"/>
    </xf>
    <xf numFmtId="168" fontId="0" fillId="0" borderId="0" xfId="1" applyNumberFormat="1" applyFont="1" applyFill="1" applyAlignment="1">
      <alignment horizontal="left" wrapText="1"/>
    </xf>
    <xf numFmtId="168" fontId="15" fillId="0" borderId="0" xfId="1" applyNumberFormat="1" applyFont="1" applyFill="1"/>
    <xf numFmtId="168" fontId="16" fillId="0" borderId="0" xfId="1" applyNumberFormat="1" applyFont="1" applyFill="1" applyBorder="1"/>
    <xf numFmtId="0" fontId="15" fillId="0" borderId="0" xfId="0" applyFont="1"/>
    <xf numFmtId="173" fontId="0" fillId="0" borderId="0" xfId="0" applyNumberFormat="1"/>
    <xf numFmtId="9" fontId="12" fillId="0" borderId="0" xfId="2" applyFont="1"/>
    <xf numFmtId="1" fontId="15" fillId="0" borderId="0" xfId="0" applyNumberFormat="1" applyFont="1"/>
    <xf numFmtId="173" fontId="15" fillId="0" borderId="0" xfId="0" applyNumberFormat="1" applyFont="1" applyFill="1"/>
    <xf numFmtId="167" fontId="0" fillId="0" borderId="0" xfId="0" applyNumberFormat="1"/>
    <xf numFmtId="1" fontId="12" fillId="0" borderId="0" xfId="2" applyNumberFormat="1" applyFont="1"/>
    <xf numFmtId="1" fontId="0" fillId="0" borderId="0" xfId="2" applyNumberFormat="1" applyFont="1"/>
    <xf numFmtId="1" fontId="15" fillId="0" borderId="0" xfId="0" applyNumberFormat="1" applyFont="1" applyFill="1"/>
    <xf numFmtId="173" fontId="0" fillId="0" borderId="0" xfId="3" applyNumberFormat="1" applyFont="1" applyFill="1" applyAlignment="1"/>
    <xf numFmtId="1" fontId="15" fillId="0" borderId="0" xfId="2" applyNumberFormat="1" applyFont="1" applyFill="1"/>
    <xf numFmtId="0" fontId="0" fillId="0" borderId="0" xfId="0" applyAlignment="1">
      <alignment horizontal="left" wrapText="1"/>
    </xf>
    <xf numFmtId="0" fontId="17" fillId="0" borderId="0" xfId="0" applyFont="1"/>
    <xf numFmtId="0" fontId="18" fillId="0" borderId="0" xfId="0" applyFont="1"/>
    <xf numFmtId="0" fontId="15" fillId="0" borderId="0" xfId="3" applyNumberFormat="1" applyFont="1" applyFill="1"/>
    <xf numFmtId="0" fontId="15" fillId="0" borderId="0" xfId="0" applyFont="1" applyFill="1"/>
    <xf numFmtId="2" fontId="0" fillId="0" borderId="0" xfId="0" applyNumberFormat="1"/>
    <xf numFmtId="3" fontId="0" fillId="0" borderId="0" xfId="0" applyNumberFormat="1"/>
    <xf numFmtId="173" fontId="15" fillId="0" borderId="0" xfId="0" applyNumberFormat="1" applyFont="1"/>
    <xf numFmtId="9" fontId="15" fillId="0" borderId="0" xfId="2" applyFont="1"/>
    <xf numFmtId="173" fontId="15" fillId="0" borderId="0" xfId="3" applyNumberFormat="1" applyFont="1"/>
    <xf numFmtId="0" fontId="0" fillId="0" borderId="0" xfId="3" applyNumberFormat="1" applyFont="1"/>
    <xf numFmtId="173" fontId="0" fillId="0" borderId="0" xfId="3" applyNumberFormat="1" applyFont="1" applyFill="1"/>
    <xf numFmtId="173" fontId="10" fillId="0" borderId="0" xfId="3" applyNumberFormat="1" applyFont="1"/>
    <xf numFmtId="3" fontId="15" fillId="0" borderId="0" xfId="0" applyNumberFormat="1" applyFont="1"/>
    <xf numFmtId="0" fontId="10" fillId="0" borderId="0" xfId="5"/>
    <xf numFmtId="172" fontId="0" fillId="0" borderId="0" xfId="3" applyFont="1"/>
    <xf numFmtId="0" fontId="20" fillId="0" borderId="0" xfId="6" applyFont="1"/>
    <xf numFmtId="178" fontId="21" fillId="0" borderId="0" xfId="6" applyNumberFormat="1" applyFont="1"/>
    <xf numFmtId="173" fontId="21" fillId="0" borderId="0" xfId="7" applyNumberFormat="1" applyFont="1" applyFill="1" applyBorder="1"/>
    <xf numFmtId="0" fontId="21" fillId="0" borderId="0" xfId="6" applyFont="1"/>
    <xf numFmtId="0" fontId="22" fillId="0" borderId="0" xfId="0" applyFont="1"/>
    <xf numFmtId="178" fontId="21" fillId="0" borderId="0" xfId="3" applyNumberFormat="1" applyFont="1" applyFill="1" applyBorder="1"/>
    <xf numFmtId="173" fontId="22" fillId="0" borderId="0" xfId="3" applyNumberFormat="1" applyFont="1"/>
    <xf numFmtId="2" fontId="21" fillId="0" borderId="0" xfId="6" applyNumberFormat="1" applyFont="1"/>
    <xf numFmtId="9" fontId="22" fillId="0" borderId="0" xfId="2" applyFont="1"/>
    <xf numFmtId="1" fontId="22" fillId="0" borderId="0" xfId="0" applyNumberFormat="1" applyFont="1"/>
    <xf numFmtId="1" fontId="21" fillId="0" borderId="0" xfId="6" applyNumberFormat="1" applyFont="1"/>
    <xf numFmtId="178" fontId="22" fillId="0" borderId="0" xfId="3" applyNumberFormat="1" applyFont="1"/>
    <xf numFmtId="173" fontId="21" fillId="0" borderId="0" xfId="6" applyNumberFormat="1" applyFont="1"/>
    <xf numFmtId="0" fontId="23" fillId="0" borderId="0" xfId="0" applyFont="1"/>
    <xf numFmtId="2" fontId="22" fillId="0" borderId="0" xfId="7" applyNumberFormat="1" applyFont="1" applyFill="1"/>
    <xf numFmtId="2" fontId="22" fillId="0" borderId="0" xfId="7" applyNumberFormat="1" applyFont="1" applyFill="1" applyBorder="1"/>
    <xf numFmtId="2" fontId="24" fillId="0" borderId="0" xfId="6" applyNumberFormat="1" applyFont="1"/>
    <xf numFmtId="0" fontId="21" fillId="0" borderId="0" xfId="7" applyNumberFormat="1" applyFont="1" applyFill="1" applyBorder="1"/>
    <xf numFmtId="173" fontId="20" fillId="0" borderId="0" xfId="7" applyNumberFormat="1" applyFont="1" applyFill="1" applyBorder="1"/>
    <xf numFmtId="0" fontId="20" fillId="0" borderId="0" xfId="7" applyNumberFormat="1" applyFont="1" applyFill="1" applyBorder="1"/>
    <xf numFmtId="0" fontId="13" fillId="0" borderId="0" xfId="0" applyFont="1"/>
    <xf numFmtId="172" fontId="15" fillId="0" borderId="0" xfId="3" applyFont="1"/>
    <xf numFmtId="2" fontId="15" fillId="0" borderId="0" xfId="0" applyNumberFormat="1" applyFont="1"/>
    <xf numFmtId="164" fontId="15" fillId="0" borderId="0" xfId="2" applyNumberFormat="1" applyFont="1"/>
    <xf numFmtId="178" fontId="15" fillId="0" borderId="0" xfId="3" applyNumberFormat="1" applyFont="1"/>
    <xf numFmtId="172" fontId="15" fillId="0" borderId="0" xfId="3" applyFont="1" applyBorder="1"/>
    <xf numFmtId="164" fontId="15" fillId="0" borderId="0" xfId="2" applyNumberFormat="1" applyFont="1" applyBorder="1"/>
    <xf numFmtId="178" fontId="15" fillId="0" borderId="0" xfId="3" applyNumberFormat="1" applyFont="1" applyBorder="1"/>
    <xf numFmtId="178" fontId="15" fillId="0" borderId="1" xfId="3" applyNumberFormat="1" applyFont="1" applyBorder="1"/>
    <xf numFmtId="9" fontId="15" fillId="0" borderId="1" xfId="2" applyFont="1" applyBorder="1"/>
    <xf numFmtId="2" fontId="15" fillId="0" borderId="1" xfId="0" applyNumberFormat="1" applyFont="1" applyBorder="1"/>
    <xf numFmtId="178" fontId="17" fillId="0" borderId="1" xfId="3" applyNumberFormat="1" applyFont="1" applyBorder="1"/>
    <xf numFmtId="167" fontId="15" fillId="0" borderId="0" xfId="0" applyNumberFormat="1" applyFont="1"/>
    <xf numFmtId="178" fontId="17" fillId="0" borderId="0" xfId="3" applyNumberFormat="1" applyFont="1"/>
    <xf numFmtId="178" fontId="17" fillId="0" borderId="0" xfId="3" applyNumberFormat="1" applyFont="1" applyAlignment="1">
      <alignment horizontal="center"/>
    </xf>
    <xf numFmtId="178" fontId="13" fillId="0" borderId="0" xfId="3" applyNumberFormat="1" applyFont="1" applyAlignment="1"/>
    <xf numFmtId="0" fontId="25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3" applyNumberFormat="1" applyFont="1" applyFill="1"/>
    <xf numFmtId="0" fontId="10" fillId="0" borderId="0" xfId="4"/>
    <xf numFmtId="1" fontId="10" fillId="0" borderId="0" xfId="4" applyNumberFormat="1"/>
    <xf numFmtId="173" fontId="15" fillId="0" borderId="0" xfId="3" quotePrefix="1" applyNumberFormat="1" applyFont="1"/>
    <xf numFmtId="179" fontId="0" fillId="0" borderId="0" xfId="3" quotePrefix="1" applyNumberFormat="1" applyFont="1"/>
    <xf numFmtId="172" fontId="0" fillId="0" borderId="0" xfId="3" quotePrefix="1" applyFont="1"/>
    <xf numFmtId="173" fontId="0" fillId="0" borderId="0" xfId="3" quotePrefix="1" applyNumberFormat="1" applyFont="1"/>
    <xf numFmtId="181" fontId="10" fillId="0" borderId="0" xfId="8" quotePrefix="1" applyNumberFormat="1" applyFont="1"/>
    <xf numFmtId="3" fontId="10" fillId="0" borderId="0" xfId="4" applyNumberFormat="1"/>
    <xf numFmtId="173" fontId="13" fillId="0" borderId="0" xfId="3" applyNumberFormat="1" applyFont="1"/>
    <xf numFmtId="173" fontId="13" fillId="0" borderId="0" xfId="3" quotePrefix="1" applyNumberFormat="1" applyFont="1"/>
    <xf numFmtId="0" fontId="13" fillId="0" borderId="0" xfId="3" quotePrefix="1" applyNumberFormat="1" applyFont="1"/>
    <xf numFmtId="0" fontId="13" fillId="0" borderId="0" xfId="3" applyNumberFormat="1" applyFont="1"/>
    <xf numFmtId="0" fontId="9" fillId="0" borderId="0" xfId="4" applyFont="1"/>
    <xf numFmtId="178" fontId="13" fillId="0" borderId="0" xfId="3" applyNumberFormat="1" applyFont="1" applyAlignment="1">
      <alignment horizontal="center"/>
    </xf>
    <xf numFmtId="0" fontId="0" fillId="0" borderId="1" xfId="0" applyBorder="1"/>
  </cellXfs>
  <cellStyles count="9">
    <cellStyle name="Comma" xfId="1" builtinId="3"/>
    <cellStyle name="Comma 2 3" xfId="3"/>
    <cellStyle name="Comma 3 2" xfId="8"/>
    <cellStyle name="Comma 7" xfId="7"/>
    <cellStyle name="Normal" xfId="0" builtinId="0"/>
    <cellStyle name="Normal 2" xfId="4"/>
    <cellStyle name="Normal 8 2" xfId="5"/>
    <cellStyle name="Normal 9" xfId="6"/>
    <cellStyle name="Percent" xfId="2" builtinId="5"/>
  </cellStyles>
  <dxfs count="9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 Quarterly change in GDP'!$B$3</c:f>
              <c:strCache>
                <c:ptCount val="1"/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A4-4B92-8816-65C6E31F7892}"/>
              </c:ext>
            </c:extLst>
          </c:dPt>
          <c:dPt>
            <c:idx val="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A4-4B92-8816-65C6E31F7892}"/>
              </c:ext>
            </c:extLst>
          </c:dPt>
          <c:dPt>
            <c:idx val="1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A4-4B92-8816-65C6E31F7892}"/>
              </c:ext>
            </c:extLst>
          </c:dPt>
          <c:dPt>
            <c:idx val="53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A4-4B92-8816-65C6E31F7892}"/>
              </c:ext>
            </c:extLst>
          </c:dPt>
          <c:dPt>
            <c:idx val="5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A4-4B92-8816-65C6E31F7892}"/>
              </c:ext>
            </c:extLst>
          </c:dPt>
          <c:dPt>
            <c:idx val="58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A4-4B92-8816-65C6E31F7892}"/>
              </c:ext>
            </c:extLst>
          </c:dPt>
          <c:dPt>
            <c:idx val="5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A4-4B92-8816-65C6E31F7892}"/>
              </c:ext>
            </c:extLst>
          </c:dPt>
          <c:dPt>
            <c:idx val="6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A4-4B92-8816-65C6E31F7892}"/>
              </c:ext>
            </c:extLst>
          </c:dPt>
          <c:dPt>
            <c:idx val="6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5A4-4B92-8816-65C6E31F7892}"/>
              </c:ext>
            </c:extLst>
          </c:dPt>
          <c:dPt>
            <c:idx val="7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5A4-4B92-8816-65C6E31F7892}"/>
              </c:ext>
            </c:extLst>
          </c:dPt>
          <c:dPt>
            <c:idx val="8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5A4-4B92-8816-65C6E31F7892}"/>
              </c:ext>
            </c:extLst>
          </c:dPt>
          <c:dPt>
            <c:idx val="8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5A4-4B92-8816-65C6E31F7892}"/>
              </c:ext>
            </c:extLst>
          </c:dPt>
          <c:dPt>
            <c:idx val="8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5A4-4B92-8816-65C6E31F7892}"/>
              </c:ext>
            </c:extLst>
          </c:dPt>
          <c:dPt>
            <c:idx val="8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5A4-4B92-8816-65C6E31F7892}"/>
              </c:ext>
            </c:extLst>
          </c:dPt>
          <c:dPt>
            <c:idx val="9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5A4-4B92-8816-65C6E31F7892}"/>
              </c:ext>
            </c:extLst>
          </c:dPt>
          <c:dPt>
            <c:idx val="9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5A4-4B92-8816-65C6E31F7892}"/>
              </c:ext>
            </c:extLst>
          </c:dPt>
          <c:dPt>
            <c:idx val="96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5A4-4B92-8816-65C6E31F7892}"/>
              </c:ext>
            </c:extLst>
          </c:dPt>
          <c:dPt>
            <c:idx val="9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5A4-4B92-8816-65C6E31F7892}"/>
              </c:ext>
            </c:extLst>
          </c:dPt>
          <c:dPt>
            <c:idx val="10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5A4-4B92-8816-65C6E31F7892}"/>
              </c:ext>
            </c:extLst>
          </c:dPt>
          <c:dPt>
            <c:idx val="10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35A4-4B92-8816-65C6E31F7892}"/>
              </c:ext>
            </c:extLst>
          </c:dPt>
          <c:dPt>
            <c:idx val="10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35A4-4B92-8816-65C6E31F7892}"/>
              </c:ext>
            </c:extLst>
          </c:dPt>
          <c:dPt>
            <c:idx val="11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35A4-4B92-8816-65C6E31F7892}"/>
              </c:ext>
            </c:extLst>
          </c:dPt>
          <c:dPt>
            <c:idx val="11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35A4-4B92-8816-65C6E31F7892}"/>
              </c:ext>
            </c:extLst>
          </c:dPt>
          <c:dPt>
            <c:idx val="114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35A4-4B92-8816-65C6E31F7892}"/>
              </c:ext>
            </c:extLst>
          </c:dPt>
          <c:dPt>
            <c:idx val="115"/>
            <c:invertIfNegative val="0"/>
            <c:bubble3D val="0"/>
            <c:spPr>
              <a:solidFill>
                <a:srgbClr val="ED7D31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35A4-4B92-8816-65C6E31F7892}"/>
              </c:ext>
            </c:extLst>
          </c:dPt>
          <c:cat>
            <c:numRef>
              <c:f>'1. Quarterly change in GDP'!$A$4:$A$119</c:f>
              <c:numCache>
                <c:formatCode>General</c:formatCode>
                <c:ptCount val="116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  <c:pt idx="96">
                  <c:v>2018</c:v>
                </c:pt>
                <c:pt idx="100">
                  <c:v>2019</c:v>
                </c:pt>
                <c:pt idx="104">
                  <c:v>2020</c:v>
                </c:pt>
                <c:pt idx="108">
                  <c:v>2021</c:v>
                </c:pt>
                <c:pt idx="112">
                  <c:v>2022</c:v>
                </c:pt>
              </c:numCache>
            </c:numRef>
          </c:cat>
          <c:val>
            <c:numRef>
              <c:f>'1. Quarterly change in GDP'!$B$4:$B$119</c:f>
              <c:numCache>
                <c:formatCode>0.0%</c:formatCode>
                <c:ptCount val="116"/>
                <c:pt idx="0">
                  <c:v>-4.7133492258155663E-4</c:v>
                </c:pt>
                <c:pt idx="1">
                  <c:v>9.7566198637675239E-3</c:v>
                </c:pt>
                <c:pt idx="2">
                  <c:v>1.1245152337437725E-2</c:v>
                </c:pt>
                <c:pt idx="3">
                  <c:v>1.8582953859177076E-2</c:v>
                </c:pt>
                <c:pt idx="4">
                  <c:v>2.4994674568006303E-3</c:v>
                </c:pt>
                <c:pt idx="5">
                  <c:v>2.8748405134577659E-3</c:v>
                </c:pt>
                <c:pt idx="6">
                  <c:v>6.6346296747230582E-3</c:v>
                </c:pt>
                <c:pt idx="7">
                  <c:v>3.3636667019540933E-3</c:v>
                </c:pt>
                <c:pt idx="8">
                  <c:v>1.8524983038061382E-2</c:v>
                </c:pt>
                <c:pt idx="9">
                  <c:v>1.1913589158366822E-2</c:v>
                </c:pt>
                <c:pt idx="10">
                  <c:v>1.1914841545854538E-2</c:v>
                </c:pt>
                <c:pt idx="11">
                  <c:v>9.3817146318702083E-3</c:v>
                </c:pt>
                <c:pt idx="12">
                  <c:v>4.6421677875430056E-3</c:v>
                </c:pt>
                <c:pt idx="13">
                  <c:v>6.2741089497304614E-3</c:v>
                </c:pt>
                <c:pt idx="14">
                  <c:v>9.9423784325125553E-4</c:v>
                </c:pt>
                <c:pt idx="15">
                  <c:v>1.3815333373434768E-4</c:v>
                </c:pt>
                <c:pt idx="16">
                  <c:v>2.6270385036457622E-3</c:v>
                </c:pt>
                <c:pt idx="17">
                  <c:v>1.414253049444758E-3</c:v>
                </c:pt>
                <c:pt idx="18">
                  <c:v>-2.1903341686316802E-3</c:v>
                </c:pt>
                <c:pt idx="19">
                  <c:v>9.6284345307862118E-4</c:v>
                </c:pt>
                <c:pt idx="20">
                  <c:v>9.6106895421861349E-3</c:v>
                </c:pt>
                <c:pt idx="21">
                  <c:v>7.9589020389099208E-3</c:v>
                </c:pt>
                <c:pt idx="22">
                  <c:v>1.0918972593946474E-2</c:v>
                </c:pt>
                <c:pt idx="23">
                  <c:v>1.0999821584012359E-2</c:v>
                </c:pt>
                <c:pt idx="24">
                  <c:v>1.1688399926261805E-2</c:v>
                </c:pt>
                <c:pt idx="25">
                  <c:v>9.1999078327753558E-3</c:v>
                </c:pt>
                <c:pt idx="26">
                  <c:v>9.9039428763350035E-3</c:v>
                </c:pt>
                <c:pt idx="27">
                  <c:v>8.5095467046614193E-3</c:v>
                </c:pt>
                <c:pt idx="28">
                  <c:v>6.1451184646781343E-3</c:v>
                </c:pt>
                <c:pt idx="29">
                  <c:v>4.9970441205888783E-3</c:v>
                </c:pt>
                <c:pt idx="30">
                  <c:v>2.6574794215044051E-3</c:v>
                </c:pt>
                <c:pt idx="31">
                  <c:v>7.6932290380797852E-3</c:v>
                </c:pt>
                <c:pt idx="32">
                  <c:v>1.0860090271194833E-2</c:v>
                </c:pt>
                <c:pt idx="33">
                  <c:v>1.268859187098248E-2</c:v>
                </c:pt>
                <c:pt idx="34">
                  <c:v>1.1318294922631145E-2</c:v>
                </c:pt>
                <c:pt idx="35">
                  <c:v>8.3198863115938604E-3</c:v>
                </c:pt>
                <c:pt idx="36">
                  <c:v>6.3476230694992086E-3</c:v>
                </c:pt>
                <c:pt idx="37">
                  <c:v>4.8836948048669448E-3</c:v>
                </c:pt>
                <c:pt idx="38">
                  <c:v>5.4269059072238335E-3</c:v>
                </c:pt>
                <c:pt idx="39">
                  <c:v>5.7693128266880223E-3</c:v>
                </c:pt>
                <c:pt idx="40">
                  <c:v>1.513781621841348E-2</c:v>
                </c:pt>
                <c:pt idx="41">
                  <c:v>1.3974499245385852E-2</c:v>
                </c:pt>
                <c:pt idx="42">
                  <c:v>1.6351179575896158E-2</c:v>
                </c:pt>
                <c:pt idx="43">
                  <c:v>1.0679301033353683E-2</c:v>
                </c:pt>
                <c:pt idx="44">
                  <c:v>1.0165997447253661E-2</c:v>
                </c:pt>
                <c:pt idx="45">
                  <c:v>1.7945539735341853E-2</c:v>
                </c:pt>
                <c:pt idx="46">
                  <c:v>1.3636185403031797E-2</c:v>
                </c:pt>
                <c:pt idx="47">
                  <c:v>6.6935606296187888E-3</c:v>
                </c:pt>
                <c:pt idx="48">
                  <c:v>1.7571684316957992E-2</c:v>
                </c:pt>
                <c:pt idx="49">
                  <c:v>1.420243625342521E-2</c:v>
                </c:pt>
                <c:pt idx="50">
                  <c:v>1.3811529745072271E-2</c:v>
                </c:pt>
                <c:pt idx="51">
                  <c:v>1.3828179232528992E-2</c:v>
                </c:pt>
                <c:pt idx="52">
                  <c:v>1.6236720047158926E-2</c:v>
                </c:pt>
                <c:pt idx="53">
                  <c:v>8.1955799541211238E-3</c:v>
                </c:pt>
                <c:pt idx="54">
                  <c:v>1.1719351832540914E-2</c:v>
                </c:pt>
                <c:pt idx="55">
                  <c:v>1.4170797245472766E-2</c:v>
                </c:pt>
                <c:pt idx="56">
                  <c:v>4.200052698526191E-3</c:v>
                </c:pt>
                <c:pt idx="57">
                  <c:v>1.2208871395048337E-2</c:v>
                </c:pt>
                <c:pt idx="58">
                  <c:v>2.3893335016145212E-3</c:v>
                </c:pt>
                <c:pt idx="59">
                  <c:v>-5.6924852404032222E-3</c:v>
                </c:pt>
                <c:pt idx="60">
                  <c:v>-1.5555425976118364E-2</c:v>
                </c:pt>
                <c:pt idx="61">
                  <c:v>-3.4321137221482445E-3</c:v>
                </c:pt>
                <c:pt idx="62">
                  <c:v>2.3190719909904622E-3</c:v>
                </c:pt>
                <c:pt idx="63">
                  <c:v>6.6697167932647794E-3</c:v>
                </c:pt>
                <c:pt idx="64">
                  <c:v>1.1667249068162189E-2</c:v>
                </c:pt>
                <c:pt idx="65">
                  <c:v>8.394119791030441E-3</c:v>
                </c:pt>
                <c:pt idx="66">
                  <c:v>8.9024630823741902E-3</c:v>
                </c:pt>
                <c:pt idx="67">
                  <c:v>9.3078134346717967E-3</c:v>
                </c:pt>
                <c:pt idx="68">
                  <c:v>9.8480169218575497E-3</c:v>
                </c:pt>
                <c:pt idx="69">
                  <c:v>5.596715133178165E-3</c:v>
                </c:pt>
                <c:pt idx="70">
                  <c:v>4.1377111629474772E-3</c:v>
                </c:pt>
                <c:pt idx="71">
                  <c:v>6.8408623596842855E-3</c:v>
                </c:pt>
                <c:pt idx="72">
                  <c:v>5.6684325344733555E-3</c:v>
                </c:pt>
                <c:pt idx="73">
                  <c:v>8.3473352076288698E-3</c:v>
                </c:pt>
                <c:pt idx="74">
                  <c:v>4.0655842081378513E-3</c:v>
                </c:pt>
                <c:pt idx="75">
                  <c:v>4.7694280200252237E-3</c:v>
                </c:pt>
                <c:pt idx="76">
                  <c:v>7.7602471495237246E-3</c:v>
                </c:pt>
                <c:pt idx="77">
                  <c:v>7.2737858352647233E-3</c:v>
                </c:pt>
                <c:pt idx="78">
                  <c:v>4.7445959749718991E-3</c:v>
                </c:pt>
                <c:pt idx="79">
                  <c:v>5.3835202912677627E-3</c:v>
                </c:pt>
                <c:pt idx="80">
                  <c:v>-1.3793495052292215E-3</c:v>
                </c:pt>
                <c:pt idx="81">
                  <c:v>3.9466659953117933E-3</c:v>
                </c:pt>
                <c:pt idx="82">
                  <c:v>4.8057925605449192E-3</c:v>
                </c:pt>
                <c:pt idx="83">
                  <c:v>7.4877563834854222E-3</c:v>
                </c:pt>
                <c:pt idx="84">
                  <c:v>7.2235218227727493E-3</c:v>
                </c:pt>
                <c:pt idx="85">
                  <c:v>-8.442626298788336E-3</c:v>
                </c:pt>
                <c:pt idx="86">
                  <c:v>4.5042400976493813E-3</c:v>
                </c:pt>
                <c:pt idx="87">
                  <c:v>4.3346618430484263E-3</c:v>
                </c:pt>
                <c:pt idx="88">
                  <c:v>2.3886475790231287E-3</c:v>
                </c:pt>
                <c:pt idx="89">
                  <c:v>9.6213852476245698E-4</c:v>
                </c:pt>
                <c:pt idx="90">
                  <c:v>-1.2183101536744623E-4</c:v>
                </c:pt>
                <c:pt idx="91">
                  <c:v>8.4913562659227892E-4</c:v>
                </c:pt>
                <c:pt idx="92">
                  <c:v>4.7212570114938401E-3</c:v>
                </c:pt>
                <c:pt idx="93">
                  <c:v>5.4530290939671655E-3</c:v>
                </c:pt>
                <c:pt idx="94">
                  <c:v>1.8389597941170788E-3</c:v>
                </c:pt>
                <c:pt idx="95">
                  <c:v>3.9336109943264308E-3</c:v>
                </c:pt>
                <c:pt idx="96">
                  <c:v>4.1965915745014737E-3</c:v>
                </c:pt>
                <c:pt idx="97">
                  <c:v>-2.0919103866261501E-3</c:v>
                </c:pt>
                <c:pt idx="98">
                  <c:v>1.2827117482126615E-2</c:v>
                </c:pt>
                <c:pt idx="99">
                  <c:v>3.5277656822134684E-3</c:v>
                </c:pt>
                <c:pt idx="100">
                  <c:v>-9.0593618037269064E-3</c:v>
                </c:pt>
                <c:pt idx="101">
                  <c:v>4.0828392851959272E-3</c:v>
                </c:pt>
                <c:pt idx="102">
                  <c:v>1.3850584054853066E-3</c:v>
                </c:pt>
                <c:pt idx="103">
                  <c:v>-3.457122706568283E-4</c:v>
                </c:pt>
                <c:pt idx="104">
                  <c:v>6.9567850142782106E-6</c:v>
                </c:pt>
                <c:pt idx="105">
                  <c:v>-0.17094183375239813</c:v>
                </c:pt>
                <c:pt idx="106">
                  <c:v>0.13764967346298151</c:v>
                </c:pt>
                <c:pt idx="107">
                  <c:v>2.6969503978032661E-2</c:v>
                </c:pt>
                <c:pt idx="108">
                  <c:v>8.2292431063895055E-3</c:v>
                </c:pt>
                <c:pt idx="109">
                  <c:v>1.3879124843211965E-2</c:v>
                </c:pt>
                <c:pt idx="110">
                  <c:v>-1.8016765742868146E-2</c:v>
                </c:pt>
                <c:pt idx="111">
                  <c:v>1.3694035506086832E-2</c:v>
                </c:pt>
                <c:pt idx="112">
                  <c:v>1.5917994213169084E-2</c:v>
                </c:pt>
                <c:pt idx="113">
                  <c:v>-7.956725362794792E-3</c:v>
                </c:pt>
                <c:pt idx="114">
                  <c:v>1.819612484942823E-2</c:v>
                </c:pt>
                <c:pt idx="115">
                  <c:v>-1.2528368023618452E-2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5A4-4B92-8816-65C6E31F7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 Expenditure on GDP'!$B$6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GDP'!$B$7:$B$11</c:f>
              <c:numCache>
                <c:formatCode>_-* #\ ##0.0_-;\-* #\ ##0.0_-;_-* "-"??_-;_-@_-</c:formatCode>
                <c:ptCount val="5"/>
                <c:pt idx="0">
                  <c:v>4.2995195539445126</c:v>
                </c:pt>
                <c:pt idx="1">
                  <c:v>1.3177659276597755</c:v>
                </c:pt>
                <c:pt idx="2">
                  <c:v>1.0165403541505527</c:v>
                </c:pt>
                <c:pt idx="3">
                  <c:v>2.0824389133434513</c:v>
                </c:pt>
                <c:pt idx="4">
                  <c:v>1.9997502716080056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6-4BAA-8B69-7C1ED0DC353D}"/>
            </c:ext>
          </c:extLst>
        </c:ser>
        <c:ser>
          <c:idx val="1"/>
          <c:order val="1"/>
          <c:tx>
            <c:strRef>
              <c:f>'9. Expenditure on GDP'!$C$6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GDP'!$C$7:$C$11</c:f>
              <c:numCache>
                <c:formatCode>_-* #\ ##0.0_-;\-* #\ ##0.0_-;_-* "-"??_-;_-@_-</c:formatCode>
                <c:ptCount val="5"/>
                <c:pt idx="0">
                  <c:v>3.4184203082483031</c:v>
                </c:pt>
                <c:pt idx="1">
                  <c:v>1.3115878777337384</c:v>
                </c:pt>
                <c:pt idx="2">
                  <c:v>0.79148175908204921</c:v>
                </c:pt>
                <c:pt idx="3">
                  <c:v>1.4598717389526381</c:v>
                </c:pt>
                <c:pt idx="4">
                  <c:v>1.6348753368668325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6-4BAA-8B69-7C1ED0DC353D}"/>
            </c:ext>
          </c:extLst>
        </c:ser>
        <c:ser>
          <c:idx val="2"/>
          <c:order val="2"/>
          <c:tx>
            <c:strRef>
              <c:f>'9. Expenditure on GDP'!$D$6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GDP'!$D$7:$D$11</c:f>
              <c:numCache>
                <c:formatCode>_-* #\ ##0.0_-;\-* #\ ##0.0_-;_-* "-"??_-;_-@_-</c:formatCode>
                <c:ptCount val="5"/>
                <c:pt idx="0">
                  <c:v>4.0269950694388976</c:v>
                </c:pt>
                <c:pt idx="1">
                  <c:v>1.315719545450821</c:v>
                </c:pt>
                <c:pt idx="2">
                  <c:v>0.90302173210790815</c:v>
                </c:pt>
                <c:pt idx="3">
                  <c:v>1.8756240524540571</c:v>
                </c:pt>
                <c:pt idx="4">
                  <c:v>1.6246600920410805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6-4BAA-8B69-7C1ED0DC353D}"/>
            </c:ext>
          </c:extLst>
        </c:ser>
        <c:ser>
          <c:idx val="3"/>
          <c:order val="3"/>
          <c:tx>
            <c:strRef>
              <c:f>'9. Expenditure on GDP'!$E$6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GDP'!$E$7:$E$11</c:f>
              <c:numCache>
                <c:formatCode>_-* #\ ##0.0_-;\-* #\ ##0.0_-;_-* "-"??_-;_-@_-</c:formatCode>
                <c:ptCount val="5"/>
                <c:pt idx="0">
                  <c:v>4.1518548813477745</c:v>
                </c:pt>
                <c:pt idx="1">
                  <c:v>1.3245993779288039</c:v>
                </c:pt>
                <c:pt idx="2">
                  <c:v>0.95053591522821357</c:v>
                </c:pt>
                <c:pt idx="3">
                  <c:v>1.9899658629319799</c:v>
                </c:pt>
                <c:pt idx="4">
                  <c:v>1.8019669165651242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66-4BAA-8B69-7C1ED0DC353D}"/>
            </c:ext>
          </c:extLst>
        </c:ser>
        <c:ser>
          <c:idx val="4"/>
          <c:order val="4"/>
          <c:tx>
            <c:strRef>
              <c:f>'9. Expenditure on GDP'!$F$6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GDP'!$F$7:$F$11</c:f>
              <c:numCache>
                <c:formatCode>_-* #\ ##0.0_-;\-* #\ ##0.0_-;_-* "-"??_-;_-@_-</c:formatCode>
                <c:ptCount val="5"/>
                <c:pt idx="0">
                  <c:v>4.1740752819677152</c:v>
                </c:pt>
                <c:pt idx="1">
                  <c:v>1.3171666360052066</c:v>
                </c:pt>
                <c:pt idx="2">
                  <c:v>0.92083068821500547</c:v>
                </c:pt>
                <c:pt idx="3">
                  <c:v>2.0231613332305054</c:v>
                </c:pt>
                <c:pt idx="4">
                  <c:v>1.922703674429046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66-4BAA-8B69-7C1ED0DC353D}"/>
            </c:ext>
          </c:extLst>
        </c:ser>
        <c:ser>
          <c:idx val="5"/>
          <c:order val="5"/>
          <c:tx>
            <c:strRef>
              <c:f>'9. Expenditure on GDP'!$G$6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GDP'!$G$7:$G$11</c:f>
              <c:numCache>
                <c:formatCode>_-* #\ ##0.0_-;\-* #\ ##0.0_-;_-* "-"??_-;_-@_-</c:formatCode>
                <c:ptCount val="5"/>
                <c:pt idx="0">
                  <c:v>4.240346645978069</c:v>
                </c:pt>
                <c:pt idx="1">
                  <c:v>1.3217989054297818</c:v>
                </c:pt>
                <c:pt idx="2">
                  <c:v>0.91844564149514796</c:v>
                </c:pt>
                <c:pt idx="3">
                  <c:v>2.0835437155834069</c:v>
                </c:pt>
                <c:pt idx="4">
                  <c:v>1.9269595400393846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66-4BAA-8B69-7C1ED0DC353D}"/>
            </c:ext>
          </c:extLst>
        </c:ser>
        <c:ser>
          <c:idx val="6"/>
          <c:order val="6"/>
          <c:tx>
            <c:strRef>
              <c:f>'9. Expenditure on GDP'!$H$6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GDP'!$H$7:$H$11</c:f>
              <c:numCache>
                <c:formatCode>_-* #\ ##0.0_-;\-* #\ ##0.0_-;_-* "-"??_-;_-@_-</c:formatCode>
                <c:ptCount val="5"/>
                <c:pt idx="0">
                  <c:v>4.1237013084256526</c:v>
                </c:pt>
                <c:pt idx="1">
                  <c:v>1.3286688381614185</c:v>
                </c:pt>
                <c:pt idx="2">
                  <c:v>0.90812829153013275</c:v>
                </c:pt>
                <c:pt idx="3">
                  <c:v>1.9402441664111811</c:v>
                </c:pt>
                <c:pt idx="4">
                  <c:v>1.8624059226352019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66-4BAA-8B69-7C1ED0DC353D}"/>
            </c:ext>
          </c:extLst>
        </c:ser>
        <c:ser>
          <c:idx val="7"/>
          <c:order val="7"/>
          <c:tx>
            <c:strRef>
              <c:f>'9. Expenditure on GDP'!$I$6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GDP'!$I$7:$I$11</c:f>
              <c:numCache>
                <c:formatCode>_-* #\ ##0.0_-;\-* #\ ##0.0_-;_-* "-"??_-;_-@_-</c:formatCode>
                <c:ptCount val="5"/>
                <c:pt idx="0">
                  <c:v>4.2468585332199309</c:v>
                </c:pt>
                <c:pt idx="1">
                  <c:v>1.3314632461295077</c:v>
                </c:pt>
                <c:pt idx="2">
                  <c:v>0.92229558537216871</c:v>
                </c:pt>
                <c:pt idx="3">
                  <c:v>2.1007672626741374</c:v>
                </c:pt>
                <c:pt idx="4">
                  <c:v>2.0195997664183922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66-4BAA-8B69-7C1ED0DC353D}"/>
            </c:ext>
          </c:extLst>
        </c:ser>
        <c:ser>
          <c:idx val="8"/>
          <c:order val="8"/>
          <c:tx>
            <c:strRef>
              <c:f>'9. Expenditure on GDP'!$J$6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GDP'!$J$7:$J$11</c:f>
              <c:numCache>
                <c:formatCode>_-* #\ ##0.0_-;\-* #\ ##0.0_-;_-* "-"??_-;_-@_-</c:formatCode>
                <c:ptCount val="5"/>
                <c:pt idx="0">
                  <c:v>4.2891470355971073</c:v>
                </c:pt>
                <c:pt idx="1">
                  <c:v>1.3454713687360547</c:v>
                </c:pt>
                <c:pt idx="2">
                  <c:v>0.95440535024814011</c:v>
                </c:pt>
                <c:pt idx="3">
                  <c:v>2.1779487863917897</c:v>
                </c:pt>
                <c:pt idx="4">
                  <c:v>2.1249138708576845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66-4BAA-8B69-7C1ED0DC353D}"/>
            </c:ext>
          </c:extLst>
        </c:ser>
        <c:ser>
          <c:idx val="9"/>
          <c:order val="9"/>
          <c:tx>
            <c:strRef>
              <c:f>'9. Expenditure on GDP'!$K$6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GDP'!$K$7:$K$11</c:f>
              <c:numCache>
                <c:formatCode>_-* #\ ##0.0_-;\-* #\ ##0.0_-;_-* "-"??_-;_-@_-</c:formatCode>
                <c:ptCount val="5"/>
                <c:pt idx="0">
                  <c:v>4.3079907857084123</c:v>
                </c:pt>
                <c:pt idx="1">
                  <c:v>1.3317722907793914</c:v>
                </c:pt>
                <c:pt idx="2">
                  <c:v>0.95728963232353348</c:v>
                </c:pt>
                <c:pt idx="3">
                  <c:v>2.1755883591281835</c:v>
                </c:pt>
                <c:pt idx="4">
                  <c:v>2.2396470606477674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66-4BAA-8B69-7C1ED0DC353D}"/>
            </c:ext>
          </c:extLst>
        </c:ser>
        <c:ser>
          <c:idx val="10"/>
          <c:order val="10"/>
          <c:tx>
            <c:strRef>
              <c:f>'9. Expenditure on GDP'!$L$6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GDP'!$L$7:$L$11</c:f>
              <c:numCache>
                <c:formatCode>_-* #\ ##0.0_-;\-* #\ ##0.0_-;_-* "-"??_-;_-@_-</c:formatCode>
                <c:ptCount val="5"/>
                <c:pt idx="0">
                  <c:v>4.2944520133791046</c:v>
                </c:pt>
                <c:pt idx="1">
                  <c:v>1.33919530805644</c:v>
                </c:pt>
                <c:pt idx="2">
                  <c:v>0.95976956224927024</c:v>
                </c:pt>
                <c:pt idx="3">
                  <c:v>2.2588175627836855</c:v>
                </c:pt>
                <c:pt idx="4">
                  <c:v>2.2424222205155804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66-4BAA-8B69-7C1ED0DC353D}"/>
            </c:ext>
          </c:extLst>
        </c:ser>
        <c:ser>
          <c:idx val="11"/>
          <c:order val="11"/>
          <c:tx>
            <c:strRef>
              <c:f>'9. Expenditure on GDP'!$M$6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GDP'!$M$7:$M$11</c:f>
              <c:numCache>
                <c:formatCode>_-* #\ ##0.0_-;\-* #\ ##0.0_-;_-* "-"??_-;_-@_-</c:formatCode>
                <c:ptCount val="5"/>
                <c:pt idx="0">
                  <c:v>4.3335081827199069</c:v>
                </c:pt>
                <c:pt idx="1">
                  <c:v>1.3298248699442563</c:v>
                </c:pt>
                <c:pt idx="2">
                  <c:v>0.97229361338088482</c:v>
                </c:pt>
                <c:pt idx="3">
                  <c:v>2.150231547029398</c:v>
                </c:pt>
                <c:pt idx="4">
                  <c:v>2.2235443013203695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66-4BAA-8B69-7C1ED0DC3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'10. Employment by sector'!$A$5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'10. Employment by sector'!$B$3:$N$4</c:f>
              <c:multiLvlStrCache>
                <c:ptCount val="13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Q3</c:v>
                  </c:pt>
                  <c:pt idx="12">
                    <c:v>Q4</c:v>
                  </c:pt>
                </c:lvl>
                <c:lvl>
                  <c:pt idx="0">
                    <c:v>fourth quarter</c:v>
                  </c:pt>
                  <c:pt idx="11">
                    <c:v>2022</c:v>
                  </c:pt>
                </c:lvl>
              </c:multiLvlStrCache>
            </c:multiLvlStrRef>
          </c:cat>
          <c:val>
            <c:numRef>
              <c:f>'10. Employment by sector'!$B$5:$N$5</c:f>
              <c:numCache>
                <c:formatCode>_ * #\ ##0_ ;_ * \-#\ ##0_ ;_ * "-"??_ ;_ @_ </c:formatCode>
                <c:ptCount val="13"/>
                <c:pt idx="0">
                  <c:v>650</c:v>
                </c:pt>
                <c:pt idx="1">
                  <c:v>670</c:v>
                </c:pt>
                <c:pt idx="2">
                  <c:v>720</c:v>
                </c:pt>
                <c:pt idx="3">
                  <c:v>710</c:v>
                </c:pt>
                <c:pt idx="4">
                  <c:v>740</c:v>
                </c:pt>
                <c:pt idx="5">
                  <c:v>860</c:v>
                </c:pt>
                <c:pt idx="6">
                  <c:v>920</c:v>
                </c:pt>
                <c:pt idx="7">
                  <c:v>850</c:v>
                </c:pt>
                <c:pt idx="8">
                  <c:v>850</c:v>
                </c:pt>
                <c:pt idx="9" formatCode="0">
                  <c:v>890</c:v>
                </c:pt>
                <c:pt idx="10" formatCode="0">
                  <c:v>810</c:v>
                </c:pt>
                <c:pt idx="11" formatCode="0">
                  <c:v>870</c:v>
                </c:pt>
                <c:pt idx="12" formatCode="0">
                  <c:v>860.24544473158596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7-4E4F-BA33-C7F38C1C5EA6}"/>
            </c:ext>
          </c:extLst>
        </c:ser>
        <c:ser>
          <c:idx val="2"/>
          <c:order val="1"/>
          <c:tx>
            <c:strRef>
              <c:f>'10. Employment by sector'!$A$6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'10. Employment by sector'!$B$3:$N$4</c:f>
              <c:multiLvlStrCache>
                <c:ptCount val="13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Q3</c:v>
                  </c:pt>
                  <c:pt idx="12">
                    <c:v>Q4</c:v>
                  </c:pt>
                </c:lvl>
                <c:lvl>
                  <c:pt idx="0">
                    <c:v>fourth quarter</c:v>
                  </c:pt>
                  <c:pt idx="11">
                    <c:v>2022</c:v>
                  </c:pt>
                </c:lvl>
              </c:multiLvlStrCache>
            </c:multiLvlStrRef>
          </c:cat>
          <c:val>
            <c:numRef>
              <c:f>'10. Employment by sector'!$B$6:$N$6</c:f>
              <c:numCache>
                <c:formatCode>_ * #\ ##0_ ;_ * \-#\ ##0_ ;_ * "-"??_ ;_ @_ </c:formatCode>
                <c:ptCount val="13"/>
                <c:pt idx="0">
                  <c:v>1890</c:v>
                </c:pt>
                <c:pt idx="1">
                  <c:v>1910</c:v>
                </c:pt>
                <c:pt idx="2">
                  <c:v>1810</c:v>
                </c:pt>
                <c:pt idx="3">
                  <c:v>1770</c:v>
                </c:pt>
                <c:pt idx="4">
                  <c:v>1750</c:v>
                </c:pt>
                <c:pt idx="5">
                  <c:v>1740</c:v>
                </c:pt>
                <c:pt idx="6">
                  <c:v>1730</c:v>
                </c:pt>
                <c:pt idx="7">
                  <c:v>1790</c:v>
                </c:pt>
                <c:pt idx="8">
                  <c:v>1770</c:v>
                </c:pt>
                <c:pt idx="9" formatCode="0">
                  <c:v>1720</c:v>
                </c:pt>
                <c:pt idx="10" formatCode="0">
                  <c:v>1490</c:v>
                </c:pt>
                <c:pt idx="11" formatCode="0">
                  <c:v>1630</c:v>
                </c:pt>
                <c:pt idx="12" formatCode="0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7-4E4F-BA33-C7F38C1C5EA6}"/>
            </c:ext>
          </c:extLst>
        </c:ser>
        <c:ser>
          <c:idx val="1"/>
          <c:order val="2"/>
          <c:tx>
            <c:strRef>
              <c:f>'10. Employment by sector'!$A$7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elete val="1"/>
          </c:dLbls>
          <c:cat>
            <c:multiLvlStrRef>
              <c:f>'10. Employment by sector'!$B$3:$N$4</c:f>
              <c:multiLvlStrCache>
                <c:ptCount val="13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Q3</c:v>
                  </c:pt>
                  <c:pt idx="12">
                    <c:v>Q4</c:v>
                  </c:pt>
                </c:lvl>
                <c:lvl>
                  <c:pt idx="0">
                    <c:v>fourth quarter</c:v>
                  </c:pt>
                  <c:pt idx="11">
                    <c:v>2022</c:v>
                  </c:pt>
                </c:lvl>
              </c:multiLvlStrCache>
            </c:multiLvlStrRef>
          </c:cat>
          <c:val>
            <c:numRef>
              <c:f>'10. Employment by sector'!$B$7:$M$7</c:f>
              <c:numCache>
                <c:formatCode>_ * #\ ##0_ ;_ * \-#\ ##0_ ;_ * "-"??_ ;_ @_ </c:formatCode>
                <c:ptCount val="12"/>
                <c:pt idx="0">
                  <c:v>100</c:v>
                </c:pt>
                <c:pt idx="1">
                  <c:v>90</c:v>
                </c:pt>
                <c:pt idx="2">
                  <c:v>100</c:v>
                </c:pt>
                <c:pt idx="3">
                  <c:v>130</c:v>
                </c:pt>
                <c:pt idx="4">
                  <c:v>100</c:v>
                </c:pt>
                <c:pt idx="5">
                  <c:v>120</c:v>
                </c:pt>
                <c:pt idx="6">
                  <c:v>130</c:v>
                </c:pt>
                <c:pt idx="7">
                  <c:v>150</c:v>
                </c:pt>
                <c:pt idx="8">
                  <c:v>130</c:v>
                </c:pt>
                <c:pt idx="9" formatCode="0">
                  <c:v>120</c:v>
                </c:pt>
                <c:pt idx="10" formatCode="0">
                  <c:v>100</c:v>
                </c:pt>
                <c:pt idx="11" formatCode="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7-4E4F-BA33-C7F38C1C5EA6}"/>
            </c:ext>
          </c:extLst>
        </c:ser>
        <c:ser>
          <c:idx val="3"/>
          <c:order val="3"/>
          <c:tx>
            <c:strRef>
              <c:f>'10. Employment by sector'!$A$8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'10. Employment by sector'!$B$3:$N$4</c:f>
              <c:multiLvlStrCache>
                <c:ptCount val="13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Q3</c:v>
                  </c:pt>
                  <c:pt idx="12">
                    <c:v>Q4</c:v>
                  </c:pt>
                </c:lvl>
                <c:lvl>
                  <c:pt idx="0">
                    <c:v>fourth quarter</c:v>
                  </c:pt>
                  <c:pt idx="11">
                    <c:v>2022</c:v>
                  </c:pt>
                </c:lvl>
              </c:multiLvlStrCache>
            </c:multiLvlStrRef>
          </c:cat>
          <c:val>
            <c:numRef>
              <c:f>'10. Employment by sector'!$B$8:$N$8</c:f>
              <c:numCache>
                <c:formatCode>_ * #\ ##0_ ;_ * \-#\ ##0_ ;_ * "-"??_ ;_ @_ </c:formatCode>
                <c:ptCount val="13"/>
                <c:pt idx="0">
                  <c:v>1110</c:v>
                </c:pt>
                <c:pt idx="1">
                  <c:v>1110</c:v>
                </c:pt>
                <c:pt idx="2">
                  <c:v>1130</c:v>
                </c:pt>
                <c:pt idx="3">
                  <c:v>1200</c:v>
                </c:pt>
                <c:pt idx="4">
                  <c:v>1330</c:v>
                </c:pt>
                <c:pt idx="5">
                  <c:v>1440</c:v>
                </c:pt>
                <c:pt idx="6">
                  <c:v>1480</c:v>
                </c:pt>
                <c:pt idx="7">
                  <c:v>1390</c:v>
                </c:pt>
                <c:pt idx="8">
                  <c:v>1480</c:v>
                </c:pt>
                <c:pt idx="9" formatCode="0">
                  <c:v>1350</c:v>
                </c:pt>
                <c:pt idx="10" formatCode="0">
                  <c:v>1170</c:v>
                </c:pt>
                <c:pt idx="11" formatCode="0">
                  <c:v>1220</c:v>
                </c:pt>
                <c:pt idx="12" formatCode="0">
                  <c:v>1211.6661697814986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7-4E4F-BA33-C7F38C1C5EA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100906496"/>
        <c:axId val="100908032"/>
      </c:barChart>
      <c:lineChart>
        <c:grouping val="stacked"/>
        <c:varyColors val="0"/>
        <c:ser>
          <c:idx val="4"/>
          <c:order val="4"/>
          <c:tx>
            <c:strRef>
              <c:f>'10. Employment by sector'!$A$9</c:f>
              <c:strCache>
                <c:ptCount val="1"/>
                <c:pt idx="0">
                  <c:v>Other (right axis, mns)</c:v>
                </c:pt>
              </c:strCache>
            </c:strRef>
          </c:tx>
          <c:spPr>
            <a:ln w="38100">
              <a:solidFill>
                <a:srgbClr val="5B9BD5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'10. Employment by sector'!$B$4:$N$4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Q3</c:v>
                </c:pt>
                <c:pt idx="12">
                  <c:v>Q4</c:v>
                </c:pt>
              </c:strCache>
            </c:strRef>
          </c:cat>
          <c:val>
            <c:numRef>
              <c:f>'10. Employment by sector'!$B$9:$N$9</c:f>
              <c:numCache>
                <c:formatCode>_ * #\ ##0_ ;_ * \-#\ ##0_ ;_ * "-"??_ ;_ @_ </c:formatCode>
                <c:ptCount val="13"/>
                <c:pt idx="0">
                  <c:v>10.15</c:v>
                </c:pt>
                <c:pt idx="1">
                  <c:v>10.56</c:v>
                </c:pt>
                <c:pt idx="2">
                  <c:v>10.76</c:v>
                </c:pt>
                <c:pt idx="3">
                  <c:v>11.37</c:v>
                </c:pt>
                <c:pt idx="4">
                  <c:v>11.4</c:v>
                </c:pt>
                <c:pt idx="5">
                  <c:v>11.86</c:v>
                </c:pt>
                <c:pt idx="6">
                  <c:v>11.81</c:v>
                </c:pt>
                <c:pt idx="7">
                  <c:v>11.99</c:v>
                </c:pt>
                <c:pt idx="8">
                  <c:v>12.3</c:v>
                </c:pt>
                <c:pt idx="9">
                  <c:v>12.34</c:v>
                </c:pt>
                <c:pt idx="10">
                  <c:v>11.45</c:v>
                </c:pt>
                <c:pt idx="11">
                  <c:v>11.93</c:v>
                </c:pt>
                <c:pt idx="12">
                  <c:v>12.078088385486915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A27-4E4F-BA33-C7F38C1C5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185327"/>
        <c:axId val="737176591"/>
      </c:lineChart>
      <c:catAx>
        <c:axId val="10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8032"/>
        <c:crosses val="autoZero"/>
        <c:auto val="1"/>
        <c:lblAlgn val="ctr"/>
        <c:lblOffset val="100"/>
        <c:noMultiLvlLbl val="0"/>
      </c:catAx>
      <c:valAx>
        <c:axId val="100908032"/>
        <c:scaling>
          <c:orientation val="minMax"/>
          <c:max val="7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thousands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6496"/>
        <c:crosses val="autoZero"/>
        <c:crossBetween val="between"/>
      </c:valAx>
      <c:valAx>
        <c:axId val="737176591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millions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737185327"/>
        <c:crosses val="max"/>
        <c:crossBetween val="between"/>
      </c:valAx>
      <c:catAx>
        <c:axId val="7371853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717659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'11. Employment by occupation'!$C$2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occupation'!$C$3:$C$8</c:f>
              <c:numCache>
                <c:formatCode>0.00</c:formatCode>
                <c:ptCount val="6"/>
                <c:pt idx="0">
                  <c:v>3.4550924533948799</c:v>
                </c:pt>
                <c:pt idx="1">
                  <c:v>3.7325051088749222</c:v>
                </c:pt>
                <c:pt idx="2">
                  <c:v>2.3169255515334379</c:v>
                </c:pt>
                <c:pt idx="3">
                  <c:v>2.5839806803839425</c:v>
                </c:pt>
                <c:pt idx="4">
                  <c:v>3.0430448664814604</c:v>
                </c:pt>
                <c:pt idx="5">
                  <c:v>1.012536802848699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9-4141-B393-DDD86EF5D01B}"/>
            </c:ext>
          </c:extLst>
        </c:ser>
        <c:ser>
          <c:idx val="1"/>
          <c:order val="1"/>
          <c:tx>
            <c:strRef>
              <c:f>'11. Employment by occupation'!$D$2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occupation'!$D$3:$D$8</c:f>
              <c:numCache>
                <c:formatCode>0.00</c:formatCode>
                <c:ptCount val="6"/>
                <c:pt idx="0">
                  <c:v>3.3605945669605619</c:v>
                </c:pt>
                <c:pt idx="1">
                  <c:v>3.4280706332667386</c:v>
                </c:pt>
                <c:pt idx="2">
                  <c:v>2.0585009589968015</c:v>
                </c:pt>
                <c:pt idx="3">
                  <c:v>2.2682514748193303</c:v>
                </c:pt>
                <c:pt idx="4">
                  <c:v>2.6640981235772951</c:v>
                </c:pt>
                <c:pt idx="5">
                  <c:v>0.89660093567299448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9-4141-B393-DDD86EF5D01B}"/>
            </c:ext>
          </c:extLst>
        </c:ser>
        <c:ser>
          <c:idx val="2"/>
          <c:order val="2"/>
          <c:tx>
            <c:strRef>
              <c:f>'11. Employment by occupation'!$E$2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occupation'!$E$3:$E$8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5C9-4141-B393-DDD86EF5D01B}"/>
            </c:ext>
          </c:extLst>
        </c:ser>
        <c:ser>
          <c:idx val="3"/>
          <c:order val="3"/>
          <c:tx>
            <c:strRef>
              <c:f>'11. Employment by occupation'!$F$2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occupation'!$F$3:$F$8</c:f>
              <c:numCache>
                <c:formatCode>0.00</c:formatCode>
                <c:ptCount val="6"/>
                <c:pt idx="0">
                  <c:v>3.6475311846867875</c:v>
                </c:pt>
                <c:pt idx="1">
                  <c:v>3.4317303534663397</c:v>
                </c:pt>
                <c:pt idx="2">
                  <c:v>2.0271099385161095</c:v>
                </c:pt>
                <c:pt idx="3">
                  <c:v>2.4547977943037123</c:v>
                </c:pt>
                <c:pt idx="4">
                  <c:v>3.1167007402995988</c:v>
                </c:pt>
                <c:pt idx="5">
                  <c:v>0.82559077461183195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C9-4141-B393-DDD86EF5D01B}"/>
            </c:ext>
          </c:extLst>
        </c:ser>
        <c:ser>
          <c:idx val="4"/>
          <c:order val="4"/>
          <c:tx>
            <c:strRef>
              <c:f>'11. Employment by occupation'!$G$2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occupation'!$G$3:$G$8</c:f>
              <c:numCache>
                <c:formatCode>0.00</c:formatCode>
                <c:ptCount val="6"/>
                <c:pt idx="0">
                  <c:v>3.7024294524636421</c:v>
                </c:pt>
                <c:pt idx="1">
                  <c:v>3.4430647294392185</c:v>
                </c:pt>
                <c:pt idx="2">
                  <c:v>2.0400792515227302</c:v>
                </c:pt>
                <c:pt idx="3">
                  <c:v>2.5028447181837508</c:v>
                </c:pt>
                <c:pt idx="4">
                  <c:v>3.0997413266358884</c:v>
                </c:pt>
                <c:pt idx="5">
                  <c:v>0.86327683726755944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C9-4141-B393-DDD86EF5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3"/>
        <c:overlap val="41"/>
        <c:axId val="2102045503"/>
        <c:axId val="2102050079"/>
        <c:extLst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600"/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'12. Empl by mfg industry'!$B$3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4BACC6">
                  <a:lumMod val="50000"/>
                </a:srgb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40-484D-AA7F-9E0A1E728060}"/>
              </c:ext>
            </c:extLst>
          </c:dPt>
          <c:cat>
            <c:strRef>
              <c:f>'12. Empl by mfg industry'!$A$4:$A$13</c:f>
              <c:strCache>
                <c:ptCount val="10"/>
                <c:pt idx="0">
                  <c:v>Furniture, 
and other</c:v>
                </c:pt>
                <c:pt idx="1">
                  <c:v>Publishing 
and printing</c:v>
                </c:pt>
                <c:pt idx="2">
                  <c:v>Glass and non-
metallic minerals</c:v>
                </c:pt>
                <c:pt idx="3">
                  <c:v>Wood and paper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Chemicals 
value chain</c:v>
                </c:pt>
                <c:pt idx="7">
                  <c:v>Clothing, textiles 
and footwear</c:v>
                </c:pt>
                <c:pt idx="8">
                  <c:v>Metals and 
metal products</c:v>
                </c:pt>
                <c:pt idx="9">
                  <c:v>Food, beverages
and tobacco</c:v>
                </c:pt>
              </c:strCache>
            </c:strRef>
          </c:cat>
          <c:val>
            <c:numRef>
              <c:f>'12. Empl by mfg industry'!$B$4:$B$13</c:f>
              <c:numCache>
                <c:formatCode>_-* #\ ##0_-;\-* #\ ##0_-;_-* "-"??_-;_-@_-</c:formatCode>
                <c:ptCount val="10"/>
                <c:pt idx="0">
                  <c:v>76.700999999999993</c:v>
                </c:pt>
                <c:pt idx="1">
                  <c:v>53.244</c:v>
                </c:pt>
                <c:pt idx="2">
                  <c:v>127.631</c:v>
                </c:pt>
                <c:pt idx="3">
                  <c:v>117.991</c:v>
                </c:pt>
                <c:pt idx="4">
                  <c:v>103.16</c:v>
                </c:pt>
                <c:pt idx="5">
                  <c:v>139.83199999999999</c:v>
                </c:pt>
                <c:pt idx="6">
                  <c:v>224.86099999999999</c:v>
                </c:pt>
                <c:pt idx="7">
                  <c:v>241.37700000000001</c:v>
                </c:pt>
                <c:pt idx="8">
                  <c:v>244.578</c:v>
                </c:pt>
                <c:pt idx="9">
                  <c:v>366.05200000000002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8-4A0F-A37F-115A150F3252}"/>
            </c:ext>
          </c:extLst>
        </c:ser>
        <c:ser>
          <c:idx val="5"/>
          <c:order val="1"/>
          <c:tx>
            <c:strRef>
              <c:f>'12. Empl by mfg industry'!$C$3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Furniture, 
and other</c:v>
                </c:pt>
                <c:pt idx="1">
                  <c:v>Publishing 
and printing</c:v>
                </c:pt>
                <c:pt idx="2">
                  <c:v>Glass and non-
metallic minerals</c:v>
                </c:pt>
                <c:pt idx="3">
                  <c:v>Wood and paper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Chemicals 
value chain</c:v>
                </c:pt>
                <c:pt idx="7">
                  <c:v>Clothing, textiles 
and footwear</c:v>
                </c:pt>
                <c:pt idx="8">
                  <c:v>Metals and 
metal products</c:v>
                </c:pt>
                <c:pt idx="9">
                  <c:v>Food, beverages
and tobacco</c:v>
                </c:pt>
              </c:strCache>
            </c:strRef>
          </c:cat>
          <c:val>
            <c:numRef>
              <c:f>'12. Empl by mfg industry'!$C$4:$C$13</c:f>
              <c:numCache>
                <c:formatCode>_ * #\ ##0_ ;_ * \-#\ ##0_ ;_ * "-"??_ ;_ @_ </c:formatCode>
                <c:ptCount val="10"/>
                <c:pt idx="0">
                  <c:v>85.724552013100009</c:v>
                </c:pt>
                <c:pt idx="1">
                  <c:v>48.17813297882001</c:v>
                </c:pt>
                <c:pt idx="2">
                  <c:v>75.353441659809974</c:v>
                </c:pt>
                <c:pt idx="3">
                  <c:v>80.558616647539992</c:v>
                </c:pt>
                <c:pt idx="4">
                  <c:v>82.208356691140011</c:v>
                </c:pt>
                <c:pt idx="5">
                  <c:v>122.56274671994002</c:v>
                </c:pt>
                <c:pt idx="6">
                  <c:v>235.366463012135</c:v>
                </c:pt>
                <c:pt idx="7">
                  <c:v>219.64426167574715</c:v>
                </c:pt>
                <c:pt idx="8">
                  <c:v>205.55878200124994</c:v>
                </c:pt>
                <c:pt idx="9">
                  <c:v>358.81742276894983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8-4A0F-A37F-115A150F3252}"/>
            </c:ext>
          </c:extLst>
        </c:ser>
        <c:ser>
          <c:idx val="9"/>
          <c:order val="2"/>
          <c:tx>
            <c:strRef>
              <c:f>'12. Empl by mfg industry'!$D$3</c:f>
              <c:strCache>
                <c:ptCount val="1"/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Furniture, 
and other</c:v>
                </c:pt>
                <c:pt idx="1">
                  <c:v>Publishing 
and printing</c:v>
                </c:pt>
                <c:pt idx="2">
                  <c:v>Glass and non-
metallic minerals</c:v>
                </c:pt>
                <c:pt idx="3">
                  <c:v>Wood and paper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Chemicals 
value chain</c:v>
                </c:pt>
                <c:pt idx="7">
                  <c:v>Clothing, textiles 
and footwear</c:v>
                </c:pt>
                <c:pt idx="8">
                  <c:v>Metals and 
metal products</c:v>
                </c:pt>
                <c:pt idx="9">
                  <c:v>Food, beverages
and tobacco</c:v>
                </c:pt>
              </c:strCache>
            </c:strRef>
          </c:cat>
          <c:val>
            <c:numRef>
              <c:f>'12. Empl by mfg industry'!$D$4:$D$13</c:f>
              <c:numCache>
                <c:formatCode>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BDD8-4A0F-A37F-115A150F3252}"/>
            </c:ext>
          </c:extLst>
        </c:ser>
        <c:ser>
          <c:idx val="1"/>
          <c:order val="3"/>
          <c:tx>
            <c:strRef>
              <c:f>'12. Empl by mfg industry'!$E$3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Furniture, 
and other</c:v>
                </c:pt>
                <c:pt idx="1">
                  <c:v>Publishing 
and printing</c:v>
                </c:pt>
                <c:pt idx="2">
                  <c:v>Glass and non-
metallic minerals</c:v>
                </c:pt>
                <c:pt idx="3">
                  <c:v>Wood and paper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Chemicals 
value chain</c:v>
                </c:pt>
                <c:pt idx="7">
                  <c:v>Clothing, textiles 
and footwear</c:v>
                </c:pt>
                <c:pt idx="8">
                  <c:v>Metals and 
metal products</c:v>
                </c:pt>
                <c:pt idx="9">
                  <c:v>Food, beverages
and tobacco</c:v>
                </c:pt>
              </c:strCache>
            </c:strRef>
          </c:cat>
          <c:val>
            <c:numRef>
              <c:f>'12. Empl by mfg industry'!$E$4:$E$13</c:f>
              <c:numCache>
                <c:formatCode>0</c:formatCode>
                <c:ptCount val="10"/>
                <c:pt idx="0">
                  <c:v>43.334000000000003</c:v>
                </c:pt>
                <c:pt idx="1">
                  <c:v>75.753</c:v>
                </c:pt>
                <c:pt idx="2">
                  <c:v>90.614000000000004</c:v>
                </c:pt>
                <c:pt idx="3">
                  <c:v>71.186000000000007</c:v>
                </c:pt>
                <c:pt idx="4">
                  <c:v>109.00700000000001</c:v>
                </c:pt>
                <c:pt idx="5">
                  <c:v>131.79</c:v>
                </c:pt>
                <c:pt idx="6">
                  <c:v>230.53700000000001</c:v>
                </c:pt>
                <c:pt idx="7">
                  <c:v>231.53299999999999</c:v>
                </c:pt>
                <c:pt idx="8">
                  <c:v>267.85899999999998</c:v>
                </c:pt>
                <c:pt idx="9">
                  <c:v>357.28100000000001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D8-4A0F-A37F-115A150F3252}"/>
            </c:ext>
          </c:extLst>
        </c:ser>
        <c:ser>
          <c:idx val="0"/>
          <c:order val="4"/>
          <c:tx>
            <c:strRef>
              <c:f>'12. Empl by mfg industry'!$F$3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Furniture, 
and other</c:v>
                </c:pt>
                <c:pt idx="1">
                  <c:v>Publishing 
and printing</c:v>
                </c:pt>
                <c:pt idx="2">
                  <c:v>Glass and non-
metallic minerals</c:v>
                </c:pt>
                <c:pt idx="3">
                  <c:v>Wood and paper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Chemicals 
value chain</c:v>
                </c:pt>
                <c:pt idx="7">
                  <c:v>Clothing, textiles 
and footwear</c:v>
                </c:pt>
                <c:pt idx="8">
                  <c:v>Metals and 
metal products</c:v>
                </c:pt>
                <c:pt idx="9">
                  <c:v>Food, beverages
and tobacco</c:v>
                </c:pt>
              </c:strCache>
            </c:strRef>
          </c:cat>
          <c:val>
            <c:numRef>
              <c:f>'12. Empl by mfg industry'!$F$4:$F$13</c:f>
              <c:numCache>
                <c:formatCode>0</c:formatCode>
                <c:ptCount val="10"/>
                <c:pt idx="0">
                  <c:v>43.878139921550002</c:v>
                </c:pt>
                <c:pt idx="1">
                  <c:v>62.12637940818999</c:v>
                </c:pt>
                <c:pt idx="2">
                  <c:v>90.20491789771998</c:v>
                </c:pt>
                <c:pt idx="3">
                  <c:v>95.200165627570044</c:v>
                </c:pt>
                <c:pt idx="4">
                  <c:v>111.5662438503</c:v>
                </c:pt>
                <c:pt idx="5">
                  <c:v>127.64497440403001</c:v>
                </c:pt>
                <c:pt idx="6">
                  <c:v>234.36488076725601</c:v>
                </c:pt>
                <c:pt idx="7">
                  <c:v>237.90498142431792</c:v>
                </c:pt>
                <c:pt idx="8">
                  <c:v>242.86608753501994</c:v>
                </c:pt>
                <c:pt idx="9">
                  <c:v>359.74764217524319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D8-4A0F-A37F-115A150F3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31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'13. Empl in mfg vs. non-mfg'!$A$5</c:f>
              <c:strCache>
                <c:ptCount val="1"/>
                <c:pt idx="0">
                  <c:v>Base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'13. Empl in mfg vs. non-mfg'!$B$3:$BI$4</c:f>
              <c:multiLvlStrCache>
                <c:ptCount val="60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</c:lvl>
                <c:lvl>
                  <c:pt idx="0">
                    <c:v>global financial crisis</c:v>
                  </c:pt>
                  <c:pt idx="8">
                    <c:v>recovery</c:v>
                  </c:pt>
                  <c:pt idx="49">
                    <c:v>pandemic and recovery</c:v>
                  </c:pt>
                  <c:pt idx="59">
                    <c:v> </c:v>
                  </c:pt>
                </c:lvl>
              </c:multiLvlStrCache>
            </c:multiLvlStrRef>
          </c:cat>
          <c:val>
            <c:numRef>
              <c:f>'13. Empl in mfg vs. non-mfg'!$B$5:$BI$5</c:f>
              <c:numCache>
                <c:formatCode>_ * #\ ##0_ ;_ * \-#\ ##0_ ;_ * "-"??_ ;_ @_ 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EEE-4D5A-9076-C0A8ECBD296C}"/>
            </c:ext>
          </c:extLst>
        </c:ser>
        <c:ser>
          <c:idx val="2"/>
          <c:order val="1"/>
          <c:tx>
            <c:strRef>
              <c:f>'13. Empl in mfg vs. non-mfg'!$A$6</c:f>
              <c:strCache>
                <c:ptCount val="1"/>
                <c:pt idx="0">
                  <c:v>Manufacturing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53"/>
            <c:bubble3D val="0"/>
            <c:spPr>
              <a:ln>
                <a:solidFill>
                  <a:sysClr val="windowText" lastClr="00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5-8EEE-4D5A-9076-C0A8ECBD296C}"/>
              </c:ext>
            </c:extLst>
          </c:dPt>
          <c:dPt>
            <c:idx val="54"/>
            <c:bubble3D val="0"/>
            <c:spPr>
              <a:ln>
                <a:solidFill>
                  <a:sysClr val="windowText" lastClr="00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6-8EEE-4D5A-9076-C0A8ECBD296C}"/>
              </c:ext>
            </c:extLst>
          </c:dPt>
          <c:dPt>
            <c:idx val="55"/>
            <c:bubble3D val="0"/>
            <c:spPr>
              <a:ln>
                <a:solidFill>
                  <a:sysClr val="windowText" lastClr="00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3-8EEE-4D5A-9076-C0A8ECBD296C}"/>
              </c:ext>
            </c:extLst>
          </c:dPt>
          <c:dPt>
            <c:idx val="56"/>
            <c:bubble3D val="0"/>
            <c:spPr>
              <a:ln>
                <a:solidFill>
                  <a:sysClr val="windowText" lastClr="00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4-8EEE-4D5A-9076-C0A8ECBD296C}"/>
              </c:ext>
            </c:extLst>
          </c:dPt>
          <c:cat>
            <c:multiLvlStrRef>
              <c:f>'13. Empl in mfg vs. non-mfg'!$B$3:$BI$4</c:f>
              <c:multiLvlStrCache>
                <c:ptCount val="60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</c:lvl>
                <c:lvl>
                  <c:pt idx="0">
                    <c:v>global financial crisis</c:v>
                  </c:pt>
                  <c:pt idx="8">
                    <c:v>recovery</c:v>
                  </c:pt>
                  <c:pt idx="49">
                    <c:v>pandemic and recovery</c:v>
                  </c:pt>
                  <c:pt idx="59">
                    <c:v> </c:v>
                  </c:pt>
                </c:lvl>
              </c:multiLvlStrCache>
            </c:multiLvlStrRef>
          </c:cat>
          <c:val>
            <c:numRef>
              <c:f>'13. Empl in mfg vs. non-mfg'!$B$6:$BI$6</c:f>
              <c:numCache>
                <c:formatCode>_ * #\ ##0_ ;_ * \-#\ ##0_ ;_ * "-"??_ ;_ @_ </c:formatCode>
                <c:ptCount val="60"/>
                <c:pt idx="0">
                  <c:v>100</c:v>
                </c:pt>
                <c:pt idx="1">
                  <c:v>99.416815108848652</c:v>
                </c:pt>
                <c:pt idx="2">
                  <c:v>97.350246847756537</c:v>
                </c:pt>
                <c:pt idx="3">
                  <c:v>99.330945876920779</c:v>
                </c:pt>
                <c:pt idx="4">
                  <c:v>96.2185343855908</c:v>
                </c:pt>
                <c:pt idx="5">
                  <c:v>96.232680515496199</c:v>
                </c:pt>
                <c:pt idx="6">
                  <c:v>88.353741857368234</c:v>
                </c:pt>
                <c:pt idx="7">
                  <c:v>89.340634413858382</c:v>
                </c:pt>
                <c:pt idx="8">
                  <c:v>87.449184837843433</c:v>
                </c:pt>
                <c:pt idx="9">
                  <c:v>85.561578809686523</c:v>
                </c:pt>
                <c:pt idx="10">
                  <c:v>85.949646539455145</c:v>
                </c:pt>
                <c:pt idx="11">
                  <c:v>89.451281491554468</c:v>
                </c:pt>
                <c:pt idx="12">
                  <c:v>90.266583579055677</c:v>
                </c:pt>
                <c:pt idx="13">
                  <c:v>86.78327389149419</c:v>
                </c:pt>
                <c:pt idx="14">
                  <c:v>86.978848883819651</c:v>
                </c:pt>
                <c:pt idx="15">
                  <c:v>90.435989131074436</c:v>
                </c:pt>
                <c:pt idx="16">
                  <c:v>87.038078201555123</c:v>
                </c:pt>
                <c:pt idx="17">
                  <c:v>84.369510125257108</c:v>
                </c:pt>
                <c:pt idx="18">
                  <c:v>86.807381316404928</c:v>
                </c:pt>
                <c:pt idx="19">
                  <c:v>85.941372172286847</c:v>
                </c:pt>
                <c:pt idx="20">
                  <c:v>87.917187617573433</c:v>
                </c:pt>
                <c:pt idx="21">
                  <c:v>87.047456711501241</c:v>
                </c:pt>
                <c:pt idx="22">
                  <c:v>84.224105122238726</c:v>
                </c:pt>
                <c:pt idx="23">
                  <c:v>83.661493886692256</c:v>
                </c:pt>
                <c:pt idx="24">
                  <c:v>85.453145914671609</c:v>
                </c:pt>
                <c:pt idx="25">
                  <c:v>82.633087453494696</c:v>
                </c:pt>
                <c:pt idx="26">
                  <c:v>82.43761318187552</c:v>
                </c:pt>
                <c:pt idx="27">
                  <c:v>82.859318444856072</c:v>
                </c:pt>
                <c:pt idx="28">
                  <c:v>84.241728153874433</c:v>
                </c:pt>
                <c:pt idx="29">
                  <c:v>83.17301641925809</c:v>
                </c:pt>
                <c:pt idx="30">
                  <c:v>84.037614692946661</c:v>
                </c:pt>
                <c:pt idx="31">
                  <c:v>82.325790419829019</c:v>
                </c:pt>
                <c:pt idx="32">
                  <c:v>77.89904614213404</c:v>
                </c:pt>
                <c:pt idx="33">
                  <c:v>81.06420748790822</c:v>
                </c:pt>
                <c:pt idx="34">
                  <c:v>79.721997543334012</c:v>
                </c:pt>
                <c:pt idx="35">
                  <c:v>81.815294299576252</c:v>
                </c:pt>
                <c:pt idx="36">
                  <c:v>84.77134258550295</c:v>
                </c:pt>
                <c:pt idx="37">
                  <c:v>85.22514883289027</c:v>
                </c:pt>
                <c:pt idx="38">
                  <c:v>82.840993010741542</c:v>
                </c:pt>
                <c:pt idx="39">
                  <c:v>84.811385238996365</c:v>
                </c:pt>
                <c:pt idx="40">
                  <c:v>87.577199886306516</c:v>
                </c:pt>
                <c:pt idx="41">
                  <c:v>82.606470401255166</c:v>
                </c:pt>
                <c:pt idx="42">
                  <c:v>81.399108296164371</c:v>
                </c:pt>
                <c:pt idx="43">
                  <c:v>83.654271705079822</c:v>
                </c:pt>
                <c:pt idx="44">
                  <c:v>84.312355198127747</c:v>
                </c:pt>
                <c:pt idx="45">
                  <c:v>84.752922859375502</c:v>
                </c:pt>
                <c:pt idx="46">
                  <c:v>83.355667649783555</c:v>
                </c:pt>
                <c:pt idx="47">
                  <c:v>81.484922853490474</c:v>
                </c:pt>
                <c:pt idx="48">
                  <c:v>80.795764240113527</c:v>
                </c:pt>
                <c:pt idx="49">
                  <c:v>68.953950549984228</c:v>
                </c:pt>
                <c:pt idx="50">
                  <c:v>69.132443726935051</c:v>
                </c:pt>
                <c:pt idx="51">
                  <c:v>70.60253283028473</c:v>
                </c:pt>
                <c:pt idx="52">
                  <c:v>70.923609729753466</c:v>
                </c:pt>
                <c:pt idx="53">
                  <c:v>67.00886480926836</c:v>
                </c:pt>
                <c:pt idx="54">
                  <c:v>66.391093696677174</c:v>
                </c:pt>
                <c:pt idx="55">
                  <c:v>62.350975768829599</c:v>
                </c:pt>
                <c:pt idx="56">
                  <c:v>74.811451791084068</c:v>
                </c:pt>
                <c:pt idx="57">
                  <c:v>71.376553465834803</c:v>
                </c:pt>
                <c:pt idx="58">
                  <c:v>77.22437301778389</c:v>
                </c:pt>
                <c:pt idx="59">
                  <c:v>78.438442081443981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EEE-4D5A-9076-C0A8ECBD296C}"/>
            </c:ext>
          </c:extLst>
        </c:ser>
        <c:ser>
          <c:idx val="1"/>
          <c:order val="2"/>
          <c:tx>
            <c:strRef>
              <c:f>'13. Empl in mfg vs. non-mfg'!$A$7</c:f>
              <c:strCache>
                <c:ptCount val="1"/>
                <c:pt idx="0">
                  <c:v>Total ex manufacturing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53"/>
            <c:bubble3D val="0"/>
            <c:spPr>
              <a:ln w="19050">
                <a:solidFill>
                  <a:sysClr val="windowText" lastClr="00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9-8EEE-4D5A-9076-C0A8ECBD296C}"/>
              </c:ext>
            </c:extLst>
          </c:dPt>
          <c:dPt>
            <c:idx val="54"/>
            <c:bubble3D val="0"/>
            <c:spPr>
              <a:ln w="19050">
                <a:solidFill>
                  <a:sysClr val="windowText" lastClr="00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7-8EEE-4D5A-9076-C0A8ECBD296C}"/>
              </c:ext>
            </c:extLst>
          </c:dPt>
          <c:dPt>
            <c:idx val="55"/>
            <c:bubble3D val="0"/>
            <c:spPr>
              <a:ln w="19050">
                <a:solidFill>
                  <a:sysClr val="windowText" lastClr="00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8-8EEE-4D5A-9076-C0A8ECBD296C}"/>
              </c:ext>
            </c:extLst>
          </c:dPt>
          <c:cat>
            <c:multiLvlStrRef>
              <c:f>'13. Empl in mfg vs. non-mfg'!$B$3:$BI$4</c:f>
              <c:multiLvlStrCache>
                <c:ptCount val="60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</c:lvl>
                <c:lvl>
                  <c:pt idx="0">
                    <c:v>global financial crisis</c:v>
                  </c:pt>
                  <c:pt idx="8">
                    <c:v>recovery</c:v>
                  </c:pt>
                  <c:pt idx="49">
                    <c:v>pandemic and recovery</c:v>
                  </c:pt>
                  <c:pt idx="59">
                    <c:v> </c:v>
                  </c:pt>
                </c:lvl>
              </c:multiLvlStrCache>
            </c:multiLvlStrRef>
          </c:cat>
          <c:val>
            <c:numRef>
              <c:f>'13. Empl in mfg vs. non-mfg'!$B$7:$BI$7</c:f>
              <c:numCache>
                <c:formatCode>_ * #\ ##0_ ;_ * \-#\ ##0_ ;_ * "-"??_ ;_ @_ </c:formatCode>
                <c:ptCount val="60"/>
                <c:pt idx="0">
                  <c:v>100</c:v>
                </c:pt>
                <c:pt idx="1">
                  <c:v>101.29045841176602</c:v>
                </c:pt>
                <c:pt idx="2">
                  <c:v>101.35248623208383</c:v>
                </c:pt>
                <c:pt idx="3">
                  <c:v>102.79954680739314</c:v>
                </c:pt>
                <c:pt idx="4">
                  <c:v>102.08981354763935</c:v>
                </c:pt>
                <c:pt idx="5">
                  <c:v>99.989936415360958</c:v>
                </c:pt>
                <c:pt idx="6">
                  <c:v>97.062774634476995</c:v>
                </c:pt>
                <c:pt idx="7">
                  <c:v>98.055786597880527</c:v>
                </c:pt>
                <c:pt idx="8">
                  <c:v>96.953685508968192</c:v>
                </c:pt>
                <c:pt idx="9">
                  <c:v>97.370001165657712</c:v>
                </c:pt>
                <c:pt idx="10">
                  <c:v>95.997939798541495</c:v>
                </c:pt>
                <c:pt idx="11">
                  <c:v>97.429314561209921</c:v>
                </c:pt>
                <c:pt idx="12">
                  <c:v>97.333815860156122</c:v>
                </c:pt>
                <c:pt idx="13">
                  <c:v>98.078216981383235</c:v>
                </c:pt>
                <c:pt idx="14">
                  <c:v>99.639476202806577</c:v>
                </c:pt>
                <c:pt idx="15">
                  <c:v>100.81612132438585</c:v>
                </c:pt>
                <c:pt idx="16">
                  <c:v>100.9735199927176</c:v>
                </c:pt>
                <c:pt idx="17">
                  <c:v>101.80329218931115</c:v>
                </c:pt>
                <c:pt idx="18">
                  <c:v>103.26461176692013</c:v>
                </c:pt>
                <c:pt idx="19">
                  <c:v>103.10657335297077</c:v>
                </c:pt>
                <c:pt idx="20">
                  <c:v>103.04823632702815</c:v>
                </c:pt>
                <c:pt idx="21">
                  <c:v>104.27751224370314</c:v>
                </c:pt>
                <c:pt idx="22">
                  <c:v>107.55432398604306</c:v>
                </c:pt>
                <c:pt idx="23">
                  <c:v>108.7938547693162</c:v>
                </c:pt>
                <c:pt idx="24">
                  <c:v>107.49753074048454</c:v>
                </c:pt>
                <c:pt idx="25">
                  <c:v>108.30061470991473</c:v>
                </c:pt>
                <c:pt idx="26">
                  <c:v>108.51521509221004</c:v>
                </c:pt>
                <c:pt idx="27">
                  <c:v>110.09019488257019</c:v>
                </c:pt>
                <c:pt idx="28">
                  <c:v>110.98763023895444</c:v>
                </c:pt>
                <c:pt idx="29">
                  <c:v>112.77360212222796</c:v>
                </c:pt>
                <c:pt idx="30">
                  <c:v>114.0163146529942</c:v>
                </c:pt>
                <c:pt idx="31">
                  <c:v>115.84791208937834</c:v>
                </c:pt>
                <c:pt idx="32">
                  <c:v>113.81899635296018</c:v>
                </c:pt>
                <c:pt idx="33">
                  <c:v>112.22979438293666</c:v>
                </c:pt>
                <c:pt idx="34">
                  <c:v>114.79408497046846</c:v>
                </c:pt>
                <c:pt idx="35">
                  <c:v>116.34539525200569</c:v>
                </c:pt>
                <c:pt idx="36">
                  <c:v>117.00436297854178</c:v>
                </c:pt>
                <c:pt idx="37">
                  <c:v>116.01361553174337</c:v>
                </c:pt>
                <c:pt idx="38">
                  <c:v>117.1680347357039</c:v>
                </c:pt>
                <c:pt idx="39">
                  <c:v>116.66306410295245</c:v>
                </c:pt>
                <c:pt idx="40">
                  <c:v>117.86457330252131</c:v>
                </c:pt>
                <c:pt idx="41">
                  <c:v>117.98810159677228</c:v>
                </c:pt>
                <c:pt idx="42">
                  <c:v>118.94345722391586</c:v>
                </c:pt>
                <c:pt idx="43">
                  <c:v>119.76292947575151</c:v>
                </c:pt>
                <c:pt idx="44">
                  <c:v>117.72538538707438</c:v>
                </c:pt>
                <c:pt idx="45">
                  <c:v>117.82247705533555</c:v>
                </c:pt>
                <c:pt idx="46">
                  <c:v>118.56724133985051</c:v>
                </c:pt>
                <c:pt idx="47">
                  <c:v>119.25484243171496</c:v>
                </c:pt>
                <c:pt idx="48">
                  <c:v>119.06693000797375</c:v>
                </c:pt>
                <c:pt idx="49">
                  <c:v>102.96882345922246</c:v>
                </c:pt>
                <c:pt idx="50">
                  <c:v>107.34060786972086</c:v>
                </c:pt>
                <c:pt idx="51">
                  <c:v>109.78773655447557</c:v>
                </c:pt>
                <c:pt idx="52">
                  <c:v>109.50397149841442</c:v>
                </c:pt>
                <c:pt idx="53">
                  <c:v>109.73825648740774</c:v>
                </c:pt>
                <c:pt idx="54">
                  <c:v>104.49318192738654</c:v>
                </c:pt>
                <c:pt idx="55">
                  <c:v>107.31172469500314</c:v>
                </c:pt>
                <c:pt idx="56">
                  <c:v>108.17965570187499</c:v>
                </c:pt>
                <c:pt idx="57">
                  <c:v>114.02224257220253</c:v>
                </c:pt>
                <c:pt idx="58">
                  <c:v>114.671911058077</c:v>
                </c:pt>
                <c:pt idx="59">
                  <c:v>114.46396264841574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EEE-4D5A-9076-C0A8ECBD2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36736"/>
        <c:axId val="169243008"/>
      </c:lineChart>
      <c:catAx>
        <c:axId val="1692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9243008"/>
        <c:crosses val="autoZero"/>
        <c:auto val="1"/>
        <c:lblAlgn val="ctr"/>
        <c:lblOffset val="100"/>
        <c:noMultiLvlLbl val="0"/>
      </c:catAx>
      <c:valAx>
        <c:axId val="169243008"/>
        <c:scaling>
          <c:orientation val="minMax"/>
          <c:max val="120"/>
          <c:min val="6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Q1 2008 = 100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692367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Mining employment'!$B$3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'14. Mining employment'!$A$4:$A$52</c:f>
              <c:numCache>
                <c:formatCode>General</c:formatCode>
                <c:ptCount val="49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'14. Mining employment'!$B$4:$B$52</c:f>
              <c:numCache>
                <c:formatCode>_ * #\ ##0_ ;_ * \-#\ ##0_ ;_ * "-"??_ ;_ @_ </c:formatCode>
                <c:ptCount val="49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453000</c:v>
                </c:pt>
                <c:pt idx="43">
                  <c:v>452000</c:v>
                </c:pt>
                <c:pt idx="44">
                  <c:v>459000</c:v>
                </c:pt>
                <c:pt idx="45" formatCode="#,##0">
                  <c:v>457000</c:v>
                </c:pt>
                <c:pt idx="46" formatCode="#,##0">
                  <c:v>465000</c:v>
                </c:pt>
                <c:pt idx="47" formatCode="#,##0">
                  <c:v>458000</c:v>
                </c:pt>
                <c:pt idx="48">
                  <c:v>460000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0-449E-9C9D-1DFED7B69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ax val="55000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6979456"/>
        <c:crosses val="autoZero"/>
        <c:crossBetween val="between"/>
        <c:maj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 15. Exports, Imports, BOT'!$L$3</c:f>
              <c:strCache>
                <c:ptCount val="1"/>
                <c:pt idx="0">
                  <c:v>Balance</c:v>
                </c:pt>
              </c:strCache>
            </c:strRef>
          </c:tx>
          <c:spPr>
            <a:ln w="6350">
              <a:solidFill>
                <a:sysClr val="windowText" lastClr="000000"/>
              </a:solidFill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 15. Exports, Imports, BOT'!$H$4:$I$55</c15:sqref>
                  </c15:fullRef>
                </c:ext>
              </c:extLst>
              <c:f>' 15. Exports, Imports, BOT'!$H$12:$I$55</c:f>
              <c:multiLvlStrCache>
                <c:ptCount val="4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15. Exports, Imports, BOT'!$L$4:$L$55</c15:sqref>
                  </c15:fullRef>
                </c:ext>
              </c:extLst>
              <c:f>' 15. Exports, Imports, BOT'!$L$12:$L$55</c:f>
              <c:numCache>
                <c:formatCode>_ * #\ ##0.0_ ;_ * \-#\ ##0.0_ ;_ * "-"??_ ;_ @_ </c:formatCode>
                <c:ptCount val="44"/>
                <c:pt idx="0">
                  <c:v>-45.703506996770727</c:v>
                </c:pt>
                <c:pt idx="1">
                  <c:v>-41.682673382820838</c:v>
                </c:pt>
                <c:pt idx="2">
                  <c:v>-55.025959537572248</c:v>
                </c:pt>
                <c:pt idx="3">
                  <c:v>-53.64128209109731</c:v>
                </c:pt>
                <c:pt idx="4">
                  <c:v>-69.451893075356338</c:v>
                </c:pt>
                <c:pt idx="5">
                  <c:v>-56.573081658291414</c:v>
                </c:pt>
                <c:pt idx="6">
                  <c:v>-70.385510885700285</c:v>
                </c:pt>
                <c:pt idx="7">
                  <c:v>-13.430176643768448</c:v>
                </c:pt>
                <c:pt idx="8">
                  <c:v>-43.399860336538552</c:v>
                </c:pt>
                <c:pt idx="9">
                  <c:v>-30.710373525247746</c:v>
                </c:pt>
                <c:pt idx="10">
                  <c:v>-51.931743016759697</c:v>
                </c:pt>
                <c:pt idx="11">
                  <c:v>-30.123576172782123</c:v>
                </c:pt>
                <c:pt idx="12">
                  <c:v>-48.781728406466641</c:v>
                </c:pt>
                <c:pt idx="13">
                  <c:v>12.976204012623953</c:v>
                </c:pt>
                <c:pt idx="14">
                  <c:v>-17.285918222222165</c:v>
                </c:pt>
                <c:pt idx="15">
                  <c:v>-18.020389282550923</c:v>
                </c:pt>
                <c:pt idx="16">
                  <c:v>-22.675722463139607</c:v>
                </c:pt>
                <c:pt idx="17">
                  <c:v>41.873631210191036</c:v>
                </c:pt>
                <c:pt idx="18">
                  <c:v>4.5870218120804225</c:v>
                </c:pt>
                <c:pt idx="19">
                  <c:v>8.5778374896092942</c:v>
                </c:pt>
                <c:pt idx="20">
                  <c:v>6.5430081532819031</c:v>
                </c:pt>
                <c:pt idx="21">
                  <c:v>32.342585483871005</c:v>
                </c:pt>
                <c:pt idx="22">
                  <c:v>25.379008603441378</c:v>
                </c:pt>
                <c:pt idx="23">
                  <c:v>42.118024206349162</c:v>
                </c:pt>
                <c:pt idx="24">
                  <c:v>-22.921652625391857</c:v>
                </c:pt>
                <c:pt idx="25">
                  <c:v>21.041177537630233</c:v>
                </c:pt>
                <c:pt idx="26">
                  <c:v>0.63880144817079554</c:v>
                </c:pt>
                <c:pt idx="27">
                  <c:v>19.598502269288929</c:v>
                </c:pt>
                <c:pt idx="28">
                  <c:v>-5.0564027830011469</c:v>
                </c:pt>
                <c:pt idx="29">
                  <c:v>4.3965114560236316</c:v>
                </c:pt>
                <c:pt idx="30">
                  <c:v>7.0165098828696841</c:v>
                </c:pt>
                <c:pt idx="31">
                  <c:v>27.156620488516182</c:v>
                </c:pt>
                <c:pt idx="32">
                  <c:v>40.297856371490298</c:v>
                </c:pt>
                <c:pt idx="33">
                  <c:v>34.093751353302082</c:v>
                </c:pt>
                <c:pt idx="34">
                  <c:v>124.33260298295454</c:v>
                </c:pt>
                <c:pt idx="35">
                  <c:v>116.95418727915199</c:v>
                </c:pt>
                <c:pt idx="36">
                  <c:v>107.71173244848057</c:v>
                </c:pt>
                <c:pt idx="37">
                  <c:v>176.64569879518069</c:v>
                </c:pt>
                <c:pt idx="38">
                  <c:v>110.18015069420926</c:v>
                </c:pt>
                <c:pt idx="39">
                  <c:v>100.59742649127509</c:v>
                </c:pt>
                <c:pt idx="40">
                  <c:v>65.014774241492717</c:v>
                </c:pt>
                <c:pt idx="41">
                  <c:v>73.567079858532452</c:v>
                </c:pt>
                <c:pt idx="42">
                  <c:v>51.129453662256992</c:v>
                </c:pt>
                <c:pt idx="43">
                  <c:v>7.4199256030000242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B-42AB-AF34-467324FB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 15. Exports, Imports, BOT'!$J$3</c:f>
              <c:strCache>
                <c:ptCount val="1"/>
                <c:pt idx="0">
                  <c:v>Exports</c:v>
                </c:pt>
              </c:strCache>
            </c:strRef>
          </c:tx>
          <c:spPr>
            <a:ln w="34925">
              <a:solidFill>
                <a:sysClr val="windowText" lastClr="000000">
                  <a:lumMod val="50000"/>
                  <a:lumOff val="50000"/>
                </a:sysClr>
              </a:solidFill>
            </a:ln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 15. Exports, Imports, BOT'!$H$4:$I$55</c15:sqref>
                  </c15:fullRef>
                </c:ext>
              </c:extLst>
              <c:f>' 15. Exports, Imports, BOT'!$H$12:$I$55</c:f>
              <c:multiLvlStrCache>
                <c:ptCount val="4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15. Exports, Imports, BOT'!$J$4:$J$55</c15:sqref>
                  </c15:fullRef>
                </c:ext>
              </c:extLst>
              <c:f>' 15. Exports, Imports, BOT'!$J$12:$J$55</c:f>
              <c:numCache>
                <c:formatCode>_ * #\ ##0_ ;_ * \-#\ ##0_ ;_ * "-"??_ ;_ @_ </c:formatCode>
                <c:ptCount val="44"/>
                <c:pt idx="0">
                  <c:v>295.95639289558665</c:v>
                </c:pt>
                <c:pt idx="1">
                  <c:v>300.17951829268287</c:v>
                </c:pt>
                <c:pt idx="2">
                  <c:v>305.89173462953227</c:v>
                </c:pt>
                <c:pt idx="3">
                  <c:v>309.66006625258797</c:v>
                </c:pt>
                <c:pt idx="4">
                  <c:v>291.9991621690429</c:v>
                </c:pt>
                <c:pt idx="5">
                  <c:v>323.10474698492459</c:v>
                </c:pt>
                <c:pt idx="6">
                  <c:v>353.85420188025728</c:v>
                </c:pt>
                <c:pt idx="7">
                  <c:v>387.40209470068692</c:v>
                </c:pt>
                <c:pt idx="8">
                  <c:v>369.86932692307687</c:v>
                </c:pt>
                <c:pt idx="9">
                  <c:v>355.83849032562534</c:v>
                </c:pt>
                <c:pt idx="10">
                  <c:v>365.04576978584731</c:v>
                </c:pt>
                <c:pt idx="11">
                  <c:v>387.36808987459352</c:v>
                </c:pt>
                <c:pt idx="12">
                  <c:v>347.15879030023086</c:v>
                </c:pt>
                <c:pt idx="13">
                  <c:v>381.14689427412077</c:v>
                </c:pt>
                <c:pt idx="14">
                  <c:v>388.57576688888884</c:v>
                </c:pt>
                <c:pt idx="15">
                  <c:v>380.59403387953944</c:v>
                </c:pt>
                <c:pt idx="16">
                  <c:v>358.58140416305292</c:v>
                </c:pt>
                <c:pt idx="17">
                  <c:v>410.44672590233546</c:v>
                </c:pt>
                <c:pt idx="18">
                  <c:v>382.98378733221472</c:v>
                </c:pt>
                <c:pt idx="19">
                  <c:v>373.52889630091431</c:v>
                </c:pt>
                <c:pt idx="20">
                  <c:v>351.1004985731758</c:v>
                </c:pt>
                <c:pt idx="21">
                  <c:v>385.2027467741936</c:v>
                </c:pt>
                <c:pt idx="22">
                  <c:v>383.06803821528609</c:v>
                </c:pt>
                <c:pt idx="23">
                  <c:v>412.93677857142853</c:v>
                </c:pt>
                <c:pt idx="24">
                  <c:v>338.02677860501569</c:v>
                </c:pt>
                <c:pt idx="25">
                  <c:v>372.92556175221915</c:v>
                </c:pt>
                <c:pt idx="26">
                  <c:v>411.9902915396342</c:v>
                </c:pt>
                <c:pt idx="27">
                  <c:v>415.84026475037825</c:v>
                </c:pt>
                <c:pt idx="28">
                  <c:v>352.10764009025951</c:v>
                </c:pt>
                <c:pt idx="29">
                  <c:v>384.48274390243898</c:v>
                </c:pt>
                <c:pt idx="30">
                  <c:v>402.08672401171305</c:v>
                </c:pt>
                <c:pt idx="31">
                  <c:v>400.17048122493622</c:v>
                </c:pt>
                <c:pt idx="32">
                  <c:v>378.5707235421167</c:v>
                </c:pt>
                <c:pt idx="33">
                  <c:v>315.73009022013713</c:v>
                </c:pt>
                <c:pt idx="34">
                  <c:v>441.30437144886361</c:v>
                </c:pt>
                <c:pt idx="35">
                  <c:v>466.6525300353357</c:v>
                </c:pt>
                <c:pt idx="36">
                  <c:v>457.54033705902901</c:v>
                </c:pt>
                <c:pt idx="37">
                  <c:v>538.08364371772802</c:v>
                </c:pt>
                <c:pt idx="38">
                  <c:v>499.77270064341343</c:v>
                </c:pt>
                <c:pt idx="39">
                  <c:v>510.09555707722018</c:v>
                </c:pt>
                <c:pt idx="40">
                  <c:v>485.19809752582887</c:v>
                </c:pt>
                <c:pt idx="41">
                  <c:v>536.7486550311769</c:v>
                </c:pt>
                <c:pt idx="42">
                  <c:v>547.3970757520085</c:v>
                </c:pt>
                <c:pt idx="43">
                  <c:v>494.80158773400001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0CB-42AB-AF34-467324FB6BEE}"/>
            </c:ext>
          </c:extLst>
        </c:ser>
        <c:ser>
          <c:idx val="1"/>
          <c:order val="1"/>
          <c:tx>
            <c:strRef>
              <c:f>' 15. Exports, Imports, BOT'!$K$3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 15. Exports, Imports, BOT'!$H$4:$I$55</c15:sqref>
                  </c15:fullRef>
                </c:ext>
              </c:extLst>
              <c:f>' 15. Exports, Imports, BOT'!$H$12:$I$55</c:f>
              <c:multiLvlStrCache>
                <c:ptCount val="4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15. Exports, Imports, BOT'!$K$4:$K$55</c15:sqref>
                  </c15:fullRef>
                </c:ext>
              </c:extLst>
              <c:f>' 15. Exports, Imports, BOT'!$K$12:$K$55</c:f>
              <c:numCache>
                <c:formatCode>_ * #\ ##0_ ;_ * \-#\ ##0_ ;_ * "-"??_ ;_ @_ </c:formatCode>
                <c:ptCount val="44"/>
                <c:pt idx="0">
                  <c:v>341.65989989235737</c:v>
                </c:pt>
                <c:pt idx="1">
                  <c:v>341.86219167550371</c:v>
                </c:pt>
                <c:pt idx="2">
                  <c:v>360.91769416710451</c:v>
                </c:pt>
                <c:pt idx="3">
                  <c:v>363.30134834368528</c:v>
                </c:pt>
                <c:pt idx="4">
                  <c:v>361.45105524439924</c:v>
                </c:pt>
                <c:pt idx="5">
                  <c:v>379.677828643216</c:v>
                </c:pt>
                <c:pt idx="6">
                  <c:v>424.23971276595756</c:v>
                </c:pt>
                <c:pt idx="7">
                  <c:v>400.83227134445536</c:v>
                </c:pt>
                <c:pt idx="8">
                  <c:v>413.26918725961542</c:v>
                </c:pt>
                <c:pt idx="9">
                  <c:v>386.54886385087309</c:v>
                </c:pt>
                <c:pt idx="10">
                  <c:v>416.97751280260701</c:v>
                </c:pt>
                <c:pt idx="11">
                  <c:v>417.49166604737565</c:v>
                </c:pt>
                <c:pt idx="12">
                  <c:v>395.9405187066975</c:v>
                </c:pt>
                <c:pt idx="13">
                  <c:v>368.17069026149682</c:v>
                </c:pt>
                <c:pt idx="14">
                  <c:v>405.861685111111</c:v>
                </c:pt>
                <c:pt idx="15">
                  <c:v>398.61442316209036</c:v>
                </c:pt>
                <c:pt idx="16">
                  <c:v>381.25712662619253</c:v>
                </c:pt>
                <c:pt idx="17">
                  <c:v>368.57309469214442</c:v>
                </c:pt>
                <c:pt idx="18">
                  <c:v>378.3967655201343</c:v>
                </c:pt>
                <c:pt idx="19">
                  <c:v>364.95105881130502</c:v>
                </c:pt>
                <c:pt idx="20">
                  <c:v>344.5574904198939</c:v>
                </c:pt>
                <c:pt idx="21">
                  <c:v>352.86016129032259</c:v>
                </c:pt>
                <c:pt idx="22">
                  <c:v>357.68902961184472</c:v>
                </c:pt>
                <c:pt idx="23">
                  <c:v>370.81875436507937</c:v>
                </c:pt>
                <c:pt idx="24">
                  <c:v>360.94843123040755</c:v>
                </c:pt>
                <c:pt idx="25">
                  <c:v>351.88438421458892</c:v>
                </c:pt>
                <c:pt idx="26">
                  <c:v>411.3514900914634</c:v>
                </c:pt>
                <c:pt idx="27">
                  <c:v>396.24176248108932</c:v>
                </c:pt>
                <c:pt idx="28">
                  <c:v>357.16404287326066</c:v>
                </c:pt>
                <c:pt idx="29">
                  <c:v>380.08623244641535</c:v>
                </c:pt>
                <c:pt idx="30">
                  <c:v>395.07021412884336</c:v>
                </c:pt>
                <c:pt idx="31">
                  <c:v>373.01386073642004</c:v>
                </c:pt>
                <c:pt idx="32">
                  <c:v>338.2728671706264</c:v>
                </c:pt>
                <c:pt idx="33">
                  <c:v>281.63633886683505</c:v>
                </c:pt>
                <c:pt idx="34">
                  <c:v>316.97176846590907</c:v>
                </c:pt>
                <c:pt idx="35">
                  <c:v>349.69834275618371</c:v>
                </c:pt>
                <c:pt idx="36">
                  <c:v>349.82860461054844</c:v>
                </c:pt>
                <c:pt idx="37">
                  <c:v>361.43794492254733</c:v>
                </c:pt>
                <c:pt idx="38">
                  <c:v>389.59254994920417</c:v>
                </c:pt>
                <c:pt idx="39">
                  <c:v>409.49813058594509</c:v>
                </c:pt>
                <c:pt idx="40">
                  <c:v>420.18332328433615</c:v>
                </c:pt>
                <c:pt idx="41">
                  <c:v>463.18157517264444</c:v>
                </c:pt>
                <c:pt idx="42">
                  <c:v>496.26762208975151</c:v>
                </c:pt>
                <c:pt idx="43">
                  <c:v>487.38166213099998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0CB-42AB-AF34-467324FB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1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  <c:min val="-1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billions of constant (2022) rand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 15. Exports, Imports, BOT'!$R$3</c:f>
              <c:strCache>
                <c:ptCount val="1"/>
                <c:pt idx="0">
                  <c:v>Balance</c:v>
                </c:pt>
              </c:strCache>
            </c:strRef>
          </c:tx>
          <c:spPr>
            <a:ln w="6350">
              <a:solidFill>
                <a:sysClr val="windowText" lastClr="000000"/>
              </a:solidFill>
            </a:ln>
          </c:spPr>
          <c:invertIfNegative val="0"/>
          <c:cat>
            <c:multiLvlStrRef>
              <c:f>' 15. Exports, Imports, BOT'!$N$4:$O$55</c:f>
              <c:multiLvlStrCache>
                <c:ptCount val="5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 15. Exports, Imports, BOT'!$R$4:$R$55</c:f>
              <c:numCache>
                <c:formatCode>_ * #\ ##0.0_ ;_ * \-#\ ##0.0_ ;_ * "-"??_ ;_ @_ </c:formatCode>
                <c:ptCount val="52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2.2769882659713154</c:v>
                </c:pt>
                <c:pt idx="41">
                  <c:v>1.6421727019498604</c:v>
                </c:pt>
                <c:pt idx="42">
                  <c:v>6.4602010644589001</c:v>
                </c:pt>
                <c:pt idx="43">
                  <c:v>6.5945083014048578</c:v>
                </c:pt>
                <c:pt idx="44">
                  <c:v>6.4316844919786043</c:v>
                </c:pt>
                <c:pt idx="45">
                  <c:v>11.323267326732669</c:v>
                </c:pt>
                <c:pt idx="46">
                  <c:v>6.937917743059824</c:v>
                </c:pt>
                <c:pt idx="47">
                  <c:v>6.0779205238805964</c:v>
                </c:pt>
                <c:pt idx="48">
                  <c:v>4.0326591731717372</c:v>
                </c:pt>
                <c:pt idx="49">
                  <c:v>4.5701380397415257</c:v>
                </c:pt>
                <c:pt idx="50">
                  <c:v>2.97783403068361</c:v>
                </c:pt>
                <c:pt idx="51">
                  <c:v>0.42086929115144756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C-4DBF-817B-0526EADB7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 15. Exports, Imports, BOT'!$P$3</c:f>
              <c:strCache>
                <c:ptCount val="1"/>
                <c:pt idx="0">
                  <c:v>Exports</c:v>
                </c:pt>
              </c:strCache>
            </c:strRef>
          </c:tx>
          <c:spPr>
            <a:ln w="38100">
              <a:solidFill>
                <a:sysClr val="windowText" lastClr="000000">
                  <a:lumMod val="50000"/>
                  <a:lumOff val="50000"/>
                </a:sysClr>
              </a:solidFill>
            </a:ln>
          </c:spPr>
          <c:marker>
            <c:symbol val="none"/>
          </c:marker>
          <c:cat>
            <c:multiLvlStrRef>
              <c:f>' 15. Exports, Imports, BOT'!$N$4:$O$55</c:f>
              <c:multiLvlStrCache>
                <c:ptCount val="5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 15. Exports, Imports, BOT'!$P$4:$P$55</c:f>
              <c:numCache>
                <c:formatCode>_ * #\ ##0_ ;_ * \-#\ ##0_ ;_ * "-"??_ ;_ @_ </c:formatCode>
                <c:ptCount val="52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21.390743155149934</c:v>
                </c:pt>
                <c:pt idx="41">
                  <c:v>15.20757660167131</c:v>
                </c:pt>
                <c:pt idx="42">
                  <c:v>22.929745712596098</c:v>
                </c:pt>
                <c:pt idx="43">
                  <c:v>26.312388250319287</c:v>
                </c:pt>
                <c:pt idx="44">
                  <c:v>27.3206550802139</c:v>
                </c:pt>
                <c:pt idx="45">
                  <c:v>34.492008486562938</c:v>
                </c:pt>
                <c:pt idx="46">
                  <c:v>31.470113858476509</c:v>
                </c:pt>
                <c:pt idx="47">
                  <c:v>30.819081199545749</c:v>
                </c:pt>
                <c:pt idx="48">
                  <c:v>30.095291133753946</c:v>
                </c:pt>
                <c:pt idx="49">
                  <c:v>33.343928437219027</c:v>
                </c:pt>
                <c:pt idx="50">
                  <c:v>31.880990773705662</c:v>
                </c:pt>
                <c:pt idx="51">
                  <c:v>28.065886995689169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CEC-4DBF-817B-0526EADB7183}"/>
            </c:ext>
          </c:extLst>
        </c:ser>
        <c:ser>
          <c:idx val="1"/>
          <c:order val="1"/>
          <c:tx>
            <c:strRef>
              <c:f>' 15. Exports, Imports, BOT'!$Q$3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 15. Exports, Imports, BOT'!$N$4:$O$55</c:f>
              <c:multiLvlStrCache>
                <c:ptCount val="5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 15. Exports, Imports, BOT'!$Q$4:$Q$55</c:f>
              <c:numCache>
                <c:formatCode>_ * #\ ##0_ ;_ * \-#\ ##0_ ;_ * "-"??_ ;_ @_ </c:formatCode>
                <c:ptCount val="52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19.113754889178619</c:v>
                </c:pt>
                <c:pt idx="41">
                  <c:v>13.565403899721449</c:v>
                </c:pt>
                <c:pt idx="42">
                  <c:v>16.469544648137198</c:v>
                </c:pt>
                <c:pt idx="43">
                  <c:v>19.71787994891443</c:v>
                </c:pt>
                <c:pt idx="44">
                  <c:v>20.888970588235296</c:v>
                </c:pt>
                <c:pt idx="45">
                  <c:v>23.168741159830269</c:v>
                </c:pt>
                <c:pt idx="46">
                  <c:v>24.532196115416685</c:v>
                </c:pt>
                <c:pt idx="47">
                  <c:v>24.741160675665153</c:v>
                </c:pt>
                <c:pt idx="48">
                  <c:v>26.062631960582209</c:v>
                </c:pt>
                <c:pt idx="49">
                  <c:v>28.773790397477502</c:v>
                </c:pt>
                <c:pt idx="50">
                  <c:v>28.903156743022052</c:v>
                </c:pt>
                <c:pt idx="51">
                  <c:v>27.645017704537722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CEC-4DBF-817B-0526EADB7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1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  <c:max val="35"/>
          <c:min val="-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billions of current U.S. dollars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'16-17 Sector imports &amp; exports'!$B$4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2D-4B83-B174-F6B82EDE40E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2D-4B83-B174-F6B82EDE40E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2D-4B83-B174-F6B82EDE40E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2D-4B83-B174-F6B82EDE40E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2D-4B83-B174-F6B82EDE40EA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2D-4B83-B174-F6B82EDE40EA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2D-4B83-B174-F6B82EDE40EA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E2D-4B83-B174-F6B82EDE40EA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E2D-4B83-B174-F6B82EDE40EA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E2D-4B83-B174-F6B82EDE40EA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E2D-4B83-B174-F6B82EDE40EA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E2D-4B83-B174-F6B82EDE40EA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E2D-4B83-B174-F6B82EDE40E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E2D-4B83-B174-F6B82EDE40EA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E2D-4B83-B174-F6B82EDE40EA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E2D-4B83-B174-F6B82EDE40EA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E2D-4B83-B174-F6B82EDE40EA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9E2D-4B83-B174-F6B82EDE40EA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9E2D-4B83-B174-F6B82EDE40EA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9E2D-4B83-B174-F6B82EDE40EA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9E2D-4B83-B174-F6B82EDE40EA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9E2D-4B83-B174-F6B82EDE40EA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9E2D-4B83-B174-F6B82EDE40EA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9E2D-4B83-B174-F6B82EDE40EA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9E2D-4B83-B174-F6B82EDE40EA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9E2D-4B83-B174-F6B82EDE40EA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9E2D-4B83-B174-F6B82EDE40EA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9E2D-4B83-B174-F6B82EDE40EA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9E2D-4B83-B174-F6B82EDE40EA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9E2D-4B83-B174-F6B82EDE40EA}"/>
              </c:ext>
            </c:extLst>
          </c:dPt>
          <c:cat>
            <c:multiLvlStrRef>
              <c:f>'16-17 Sector imports &amp; exports'!$C$2:$AQ$3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'16-17 Sector imports &amp; exports'!$C$4:$AQ$4</c:f>
              <c:numCache>
                <c:formatCode>_ * #\ ##0_ ;_ * \-#\ ##0_ ;_ * "-"??_ ;_ @_ </c:formatCode>
                <c:ptCount val="41"/>
                <c:pt idx="0">
                  <c:v>9.4323614492753602</c:v>
                </c:pt>
                <c:pt idx="1">
                  <c:v>11.50821049753964</c:v>
                </c:pt>
                <c:pt idx="2">
                  <c:v>9.6196449275362301</c:v>
                </c:pt>
                <c:pt idx="3">
                  <c:v>15.877645485770364</c:v>
                </c:pt>
                <c:pt idx="4">
                  <c:v>17.49367301439851</c:v>
                </c:pt>
                <c:pt idx="5">
                  <c:v>20.35998250664305</c:v>
                </c:pt>
                <c:pt idx="6">
                  <c:v>19.287279717373231</c:v>
                </c:pt>
                <c:pt idx="7">
                  <c:v>18.801013293650794</c:v>
                </c:pt>
                <c:pt idx="8">
                  <c:v>20.178772125567324</c:v>
                </c:pt>
                <c:pt idx="9">
                  <c:v>19.981650200510394</c:v>
                </c:pt>
                <c:pt idx="10">
                  <c:v>22.270672968197879</c:v>
                </c:pt>
                <c:pt idx="11">
                  <c:v>24.887942024128687</c:v>
                </c:pt>
                <c:pt idx="12">
                  <c:v>28.092400000000001</c:v>
                </c:pt>
                <c:pt idx="14">
                  <c:v>149.14453565217394</c:v>
                </c:pt>
                <c:pt idx="15">
                  <c:v>174.3080166757791</c:v>
                </c:pt>
                <c:pt idx="16">
                  <c:v>118.82421376811592</c:v>
                </c:pt>
                <c:pt idx="17">
                  <c:v>167.53720755642786</c:v>
                </c:pt>
                <c:pt idx="18">
                  <c:v>153.81573548536926</c:v>
                </c:pt>
                <c:pt idx="19">
                  <c:v>144.87763906111604</c:v>
                </c:pt>
                <c:pt idx="20">
                  <c:v>151.03715689941811</c:v>
                </c:pt>
                <c:pt idx="21">
                  <c:v>181.70518571428568</c:v>
                </c:pt>
                <c:pt idx="22">
                  <c:v>175.30380257186081</c:v>
                </c:pt>
                <c:pt idx="23">
                  <c:v>179.41188060517686</c:v>
                </c:pt>
                <c:pt idx="24">
                  <c:v>223.80447049469964</c:v>
                </c:pt>
                <c:pt idx="25">
                  <c:v>264.89657959115283</c:v>
                </c:pt>
                <c:pt idx="26">
                  <c:v>237.26290000000003</c:v>
                </c:pt>
                <c:pt idx="28">
                  <c:v>145.96814840579708</c:v>
                </c:pt>
                <c:pt idx="29">
                  <c:v>151.73353171131762</c:v>
                </c:pt>
                <c:pt idx="30">
                  <c:v>181.21620755693581</c:v>
                </c:pt>
                <c:pt idx="31">
                  <c:v>203.98724165848876</c:v>
                </c:pt>
                <c:pt idx="32">
                  <c:v>216.05868137482582</c:v>
                </c:pt>
                <c:pt idx="33">
                  <c:v>215.35641231178036</c:v>
                </c:pt>
                <c:pt idx="34">
                  <c:v>203.20445968412295</c:v>
                </c:pt>
                <c:pt idx="35">
                  <c:v>212.05322896825393</c:v>
                </c:pt>
                <c:pt idx="36">
                  <c:v>219.8245739409985</c:v>
                </c:pt>
                <c:pt idx="37">
                  <c:v>200.25115749179733</c:v>
                </c:pt>
                <c:pt idx="38">
                  <c:v>220.57749982332152</c:v>
                </c:pt>
                <c:pt idx="39">
                  <c:v>219.09010522788205</c:v>
                </c:pt>
                <c:pt idx="40">
                  <c:v>229.44630000000001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9E2D-4B83-B174-F6B82EDE4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Exports in billions of U.S. dollars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'16-17 Sector imports &amp; exports'!$B$8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E0-46F4-8C76-772DB193C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E0-46F4-8C76-772DB193C41E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E0-46F4-8C76-772DB193C41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E0-46F4-8C76-772DB193C41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E0-46F4-8C76-772DB193C41E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E0-46F4-8C76-772DB193C41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E0-46F4-8C76-772DB193C41E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E0-46F4-8C76-772DB193C41E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5E0-46F4-8C76-772DB193C41E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5E0-46F4-8C76-772DB193C41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5E0-46F4-8C76-772DB193C41E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5E0-46F4-8C76-772DB193C41E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5E0-46F4-8C76-772DB193C41E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5E0-46F4-8C76-772DB193C41E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5E0-46F4-8C76-772DB193C41E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5E0-46F4-8C76-772DB193C41E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5E0-46F4-8C76-772DB193C41E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5E0-46F4-8C76-772DB193C41E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5E0-46F4-8C76-772DB193C41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5E0-46F4-8C76-772DB193C41E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5E0-46F4-8C76-772DB193C41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5E0-46F4-8C76-772DB193C41E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5E0-46F4-8C76-772DB193C41E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5E0-46F4-8C76-772DB193C41E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5E0-46F4-8C76-772DB193C41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C5E0-46F4-8C76-772DB193C41E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C5E0-46F4-8C76-772DB193C41E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C5E0-46F4-8C76-772DB193C41E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C5E0-46F4-8C76-772DB193C41E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C5E0-46F4-8C76-772DB193C41E}"/>
              </c:ext>
            </c:extLst>
          </c:dPt>
          <c:cat>
            <c:multiLvlStrRef>
              <c:f>'16-17 Sector imports &amp; exports'!$C$6:$AQ$7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'16-17 Sector imports &amp; exports'!$C$8:$AQ$8</c:f>
              <c:numCache>
                <c:formatCode>_ * #\ ##0_ ;_ * \-#\ ##0_ ;_ * "-"??_ ;_ @_ </c:formatCode>
                <c:ptCount val="41"/>
                <c:pt idx="0">
                  <c:v>0.73561912605559177</c:v>
                </c:pt>
                <c:pt idx="1">
                  <c:v>0.81196871879784815</c:v>
                </c:pt>
                <c:pt idx="2">
                  <c:v>0.66757041623527713</c:v>
                </c:pt>
                <c:pt idx="3">
                  <c:v>0.99440582283705226</c:v>
                </c:pt>
                <c:pt idx="4">
                  <c:v>1.0467631376249442</c:v>
                </c:pt>
                <c:pt idx="5">
                  <c:v>1.0031563505355456</c:v>
                </c:pt>
                <c:pt idx="6">
                  <c:v>1.0422658271337157</c:v>
                </c:pt>
                <c:pt idx="7">
                  <c:v>1.086581547408997</c:v>
                </c:pt>
                <c:pt idx="8">
                  <c:v>1.1661488295331561</c:v>
                </c:pt>
                <c:pt idx="9">
                  <c:v>1.162676075968849</c:v>
                </c:pt>
                <c:pt idx="10">
                  <c:v>1.2553505492241352</c:v>
                </c:pt>
                <c:pt idx="11">
                  <c:v>1.507761664942791</c:v>
                </c:pt>
                <c:pt idx="12">
                  <c:v>1.592708813455959</c:v>
                </c:pt>
                <c:pt idx="14">
                  <c:v>11.621645004497273</c:v>
                </c:pt>
                <c:pt idx="15">
                  <c:v>12.285155601039484</c:v>
                </c:pt>
                <c:pt idx="16">
                  <c:v>8.228638850193061</c:v>
                </c:pt>
                <c:pt idx="17">
                  <c:v>10.491171528794331</c:v>
                </c:pt>
                <c:pt idx="18">
                  <c:v>9.2119808638110996</c:v>
                </c:pt>
                <c:pt idx="19">
                  <c:v>7.16207254757337</c:v>
                </c:pt>
                <c:pt idx="20">
                  <c:v>8.1607600161280978</c:v>
                </c:pt>
                <c:pt idx="21">
                  <c:v>10.474056529289777</c:v>
                </c:pt>
                <c:pt idx="22">
                  <c:v>10.142805059610916</c:v>
                </c:pt>
                <c:pt idx="23">
                  <c:v>10.433196413190707</c:v>
                </c:pt>
                <c:pt idx="24">
                  <c:v>12.601996195901565</c:v>
                </c:pt>
                <c:pt idx="25">
                  <c:v>16.015683236715578</c:v>
                </c:pt>
                <c:pt idx="26">
                  <c:v>13.461141313434851</c:v>
                </c:pt>
                <c:pt idx="28">
                  <c:v>11.370406958993064</c:v>
                </c:pt>
                <c:pt idx="29">
                  <c:v>10.69869336663824</c:v>
                </c:pt>
                <c:pt idx="30">
                  <c:v>12.571568191973229</c:v>
                </c:pt>
                <c:pt idx="31">
                  <c:v>12.772717185578204</c:v>
                </c:pt>
                <c:pt idx="32">
                  <c:v>12.961685235532658</c:v>
                </c:pt>
                <c:pt idx="33">
                  <c:v>10.687951275188851</c:v>
                </c:pt>
                <c:pt idx="34">
                  <c:v>10.974344154766046</c:v>
                </c:pt>
                <c:pt idx="35">
                  <c:v>12.208126407313314</c:v>
                </c:pt>
                <c:pt idx="36">
                  <c:v>12.71685186374571</c:v>
                </c:pt>
                <c:pt idx="37">
                  <c:v>11.62885155456884</c:v>
                </c:pt>
                <c:pt idx="38">
                  <c:v>12.433825971374748</c:v>
                </c:pt>
                <c:pt idx="39">
                  <c:v>13.234226317713009</c:v>
                </c:pt>
                <c:pt idx="40">
                  <c:v>13.028781979736035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C5E0-46F4-8C76-772DB193C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billions of U.S. dollars</a:t>
                </a:r>
                <a:endParaRPr lang="en-ZA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2.6417069026781207E-2"/>
              <c:y val="0.16210021258654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 Quarterly GDP in R trns'!$C$4</c:f>
              <c:strCache>
                <c:ptCount val="1"/>
                <c:pt idx="0">
                  <c:v>GDP  in constant (2022) R trns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4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F6-4999-9ACD-B482D7B5CC0F}"/>
              </c:ext>
            </c:extLst>
          </c:dPt>
          <c:dPt>
            <c:idx val="4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F6-4999-9ACD-B482D7B5CC0F}"/>
              </c:ext>
            </c:extLst>
          </c:dPt>
          <c:dPt>
            <c:idx val="4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F6-4999-9ACD-B482D7B5CC0F}"/>
              </c:ext>
            </c:extLst>
          </c:dPt>
          <c:dPt>
            <c:idx val="4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F6-4999-9ACD-B482D7B5CC0F}"/>
              </c:ext>
            </c:extLst>
          </c:dPt>
          <c:dPt>
            <c:idx val="4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F6-4999-9ACD-B482D7B5CC0F}"/>
              </c:ext>
            </c:extLst>
          </c:dPt>
          <c:dPt>
            <c:idx val="4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9F6-4999-9ACD-B482D7B5CC0F}"/>
              </c:ext>
            </c:extLst>
          </c:dPt>
          <c:dPt>
            <c:idx val="4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9F6-4999-9ACD-B482D7B5CC0F}"/>
              </c:ext>
            </c:extLst>
          </c:dPt>
          <c:dPt>
            <c:idx val="4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9F6-4999-9ACD-B482D7B5CC0F}"/>
              </c:ext>
            </c:extLst>
          </c:dPt>
          <c:dPt>
            <c:idx val="4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9F6-4999-9ACD-B482D7B5CC0F}"/>
              </c:ext>
            </c:extLst>
          </c:dPt>
          <c:dPt>
            <c:idx val="5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9F6-4999-9ACD-B482D7B5CC0F}"/>
              </c:ext>
            </c:extLst>
          </c:dPt>
          <c:dPt>
            <c:idx val="5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9F6-4999-9ACD-B482D7B5CC0F}"/>
              </c:ext>
            </c:extLst>
          </c:dPt>
          <c:cat>
            <c:multiLvlStrRef>
              <c:f>'2. Quarterly GDP in R trns'!$A$5:$B$56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'2. Quarterly GDP in R trns'!$C$5:$C$56</c:f>
              <c:numCache>
                <c:formatCode>_-* #\ ##0.0_-;\-* #\ ##0.0_-;_-* "-"??_-;_-@_-</c:formatCode>
                <c:ptCount val="52"/>
                <c:pt idx="0">
                  <c:v>5.746896895481683</c:v>
                </c:pt>
                <c:pt idx="1">
                  <c:v>5.7951370364490566</c:v>
                </c:pt>
                <c:pt idx="2">
                  <c:v>5.8467280299733453</c:v>
                </c:pt>
                <c:pt idx="3">
                  <c:v>5.9011482836796016</c:v>
                </c:pt>
                <c:pt idx="4">
                  <c:v>5.9592628918356709</c:v>
                </c:pt>
                <c:pt idx="5">
                  <c:v>5.9926151886449945</c:v>
                </c:pt>
                <c:pt idx="6">
                  <c:v>6.0174108994063005</c:v>
                </c:pt>
                <c:pt idx="7">
                  <c:v>6.0585751791308038</c:v>
                </c:pt>
                <c:pt idx="8">
                  <c:v>6.0929178037887404</c:v>
                </c:pt>
                <c:pt idx="9">
                  <c:v>6.1437774310894957</c:v>
                </c:pt>
                <c:pt idx="10">
                  <c:v>6.1687554755916469</c:v>
                </c:pt>
                <c:pt idx="11">
                  <c:v>6.1981769108056159</c:v>
                </c:pt>
                <c:pt idx="12">
                  <c:v>6.24627629550994</c:v>
                </c:pt>
                <c:pt idx="13">
                  <c:v>6.2917103715513703</c:v>
                </c:pt>
                <c:pt idx="14">
                  <c:v>6.3215619952559212</c:v>
                </c:pt>
                <c:pt idx="15">
                  <c:v>6.3555942525298885</c:v>
                </c:pt>
                <c:pt idx="16">
                  <c:v>6.3468276667422234</c:v>
                </c:pt>
                <c:pt idx="17">
                  <c:v>6.3718764756726598</c:v>
                </c:pt>
                <c:pt idx="18">
                  <c:v>6.4024983922361569</c:v>
                </c:pt>
                <c:pt idx="19">
                  <c:v>6.4504387404428787</c:v>
                </c:pt>
                <c:pt idx="20">
                  <c:v>6.4970336254509267</c:v>
                </c:pt>
                <c:pt idx="21">
                  <c:v>6.4421815985005839</c:v>
                </c:pt>
                <c:pt idx="22">
                  <c:v>6.4711987311728878</c:v>
                </c:pt>
                <c:pt idx="23">
                  <c:v>6.4992491893916862</c:v>
                </c:pt>
                <c:pt idx="24">
                  <c:v>6.514773605233394</c:v>
                </c:pt>
                <c:pt idx="25">
                  <c:v>6.5210417198990953</c:v>
                </c:pt>
                <c:pt idx="26">
                  <c:v>6.5202472547651054</c:v>
                </c:pt>
                <c:pt idx="27">
                  <c:v>6.5257838290033172</c:v>
                </c:pt>
                <c:pt idx="28">
                  <c:v>6.5565937316614917</c:v>
                </c:pt>
                <c:pt idx="29">
                  <c:v>6.5923470280375653</c:v>
                </c:pt>
                <c:pt idx="30">
                  <c:v>6.6044700891709942</c:v>
                </c:pt>
                <c:pt idx="31">
                  <c:v>6.6304495053254575</c:v>
                </c:pt>
                <c:pt idx="32">
                  <c:v>6.6582747938546634</c:v>
                </c:pt>
                <c:pt idx="33">
                  <c:v>6.6443462796563866</c:v>
                </c:pt>
                <c:pt idx="34">
                  <c:v>6.7295740899774721</c:v>
                </c:pt>
                <c:pt idx="35">
                  <c:v>6.7533144505080065</c:v>
                </c:pt>
                <c:pt idx="36">
                  <c:v>6.6921337315265195</c:v>
                </c:pt>
                <c:pt idx="37">
                  <c:v>6.7194566380273795</c:v>
                </c:pt>
                <c:pt idx="38">
                  <c:v>6.7287634779241712</c:v>
                </c:pt>
                <c:pt idx="39">
                  <c:v>6.7264372618235058</c:v>
                </c:pt>
                <c:pt idx="40">
                  <c:v>6.7264840562014481</c:v>
                </c:pt>
                <c:pt idx="41">
                  <c:v>5.5766465369281031</c:v>
                </c:pt>
                <c:pt idx="42">
                  <c:v>6.3442701117547236</c:v>
                </c:pt>
                <c:pt idx="43">
                  <c:v>6.5153719297714074</c:v>
                </c:pt>
                <c:pt idx="44">
                  <c:v>6.5689885093100431</c:v>
                </c:pt>
                <c:pt idx="45">
                  <c:v>6.6601603209243816</c:v>
                </c:pt>
                <c:pt idx="46">
                  <c:v>6.5401657726123403</c:v>
                </c:pt>
                <c:pt idx="47">
                  <c:v>6.6297270349181892</c:v>
                </c:pt>
                <c:pt idx="48">
                  <c:v>6.7352589914949084</c:v>
                </c:pt>
                <c:pt idx="49">
                  <c:v>6.681668385452288</c:v>
                </c:pt>
                <c:pt idx="50">
                  <c:v>6.803248857596456</c:v>
                </c:pt>
                <c:pt idx="51">
                  <c:v>6.7180152521522247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F6-4999-9ACD-B482D7B5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'16-17 Sector imports &amp; exports'!$B$12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72-4DC4-995D-7B3FF52C35C9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72-4DC4-995D-7B3FF52C35C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72-4DC4-995D-7B3FF52C35C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72-4DC4-995D-7B3FF52C35C9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72-4DC4-995D-7B3FF52C35C9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72-4DC4-995D-7B3FF52C35C9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72-4DC4-995D-7B3FF52C35C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072-4DC4-995D-7B3FF52C35C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072-4DC4-995D-7B3FF52C35C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072-4DC4-995D-7B3FF52C35C9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072-4DC4-995D-7B3FF52C35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072-4DC4-995D-7B3FF52C35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072-4DC4-995D-7B3FF52C35C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072-4DC4-995D-7B3FF52C35C9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072-4DC4-995D-7B3FF52C35C9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072-4DC4-995D-7B3FF52C35C9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072-4DC4-995D-7B3FF52C35C9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072-4DC4-995D-7B3FF52C35C9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072-4DC4-995D-7B3FF52C35C9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072-4DC4-995D-7B3FF52C35C9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6072-4DC4-995D-7B3FF52C35C9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072-4DC4-995D-7B3FF52C35C9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6072-4DC4-995D-7B3FF52C35C9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6072-4DC4-995D-7B3FF52C35C9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072-4DC4-995D-7B3FF52C35C9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6072-4DC4-995D-7B3FF52C35C9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6072-4DC4-995D-7B3FF52C35C9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6072-4DC4-995D-7B3FF52C35C9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6072-4DC4-995D-7B3FF52C35C9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6072-4DC4-995D-7B3FF52C35C9}"/>
              </c:ext>
            </c:extLst>
          </c:dPt>
          <c:cat>
            <c:multiLvlStrRef>
              <c:f>'16-17 Sector imports &amp; exports'!$C$10:$AQ$11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Extractive (mostly petrol)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'16-17 Sector imports &amp; exports'!$C$12:$AQ$12</c:f>
              <c:numCache>
                <c:formatCode>_ * #\ ##0_ ;_ * \-#\ ##0_ ;_ * "-"??_ ;_ @_ </c:formatCode>
                <c:ptCount val="41"/>
                <c:pt idx="0">
                  <c:v>7.2163594202898551</c:v>
                </c:pt>
                <c:pt idx="1">
                  <c:v>11.359087752870419</c:v>
                </c:pt>
                <c:pt idx="2">
                  <c:v>12.09157582815735</c:v>
                </c:pt>
                <c:pt idx="3">
                  <c:v>11.800627576054955</c:v>
                </c:pt>
                <c:pt idx="4">
                  <c:v>11.270346028797027</c:v>
                </c:pt>
                <c:pt idx="5">
                  <c:v>14.271192205491586</c:v>
                </c:pt>
                <c:pt idx="6">
                  <c:v>13.786295511221944</c:v>
                </c:pt>
                <c:pt idx="7">
                  <c:v>12.372826190476191</c:v>
                </c:pt>
                <c:pt idx="8">
                  <c:v>12.817939296520425</c:v>
                </c:pt>
                <c:pt idx="9">
                  <c:v>12.472509296390813</c:v>
                </c:pt>
                <c:pt idx="10">
                  <c:v>12.854428268551235</c:v>
                </c:pt>
                <c:pt idx="11">
                  <c:v>12.540743967828419</c:v>
                </c:pt>
                <c:pt idx="12">
                  <c:v>12.773299999999999</c:v>
                </c:pt>
                <c:pt idx="14">
                  <c:v>57.66677536231883</c:v>
                </c:pt>
                <c:pt idx="15">
                  <c:v>81.875571350464725</c:v>
                </c:pt>
                <c:pt idx="16">
                  <c:v>83.045332298136657</c:v>
                </c:pt>
                <c:pt idx="17">
                  <c:v>91.261824582924447</c:v>
                </c:pt>
                <c:pt idx="18">
                  <c:v>99.920824663260575</c:v>
                </c:pt>
                <c:pt idx="19">
                  <c:v>60.274865146147029</c:v>
                </c:pt>
                <c:pt idx="20">
                  <c:v>59.407459060681624</c:v>
                </c:pt>
                <c:pt idx="21">
                  <c:v>60.731443253968251</c:v>
                </c:pt>
                <c:pt idx="22">
                  <c:v>81.964723335854771</c:v>
                </c:pt>
                <c:pt idx="23">
                  <c:v>75.745378600072911</c:v>
                </c:pt>
                <c:pt idx="24">
                  <c:v>47.415200353356894</c:v>
                </c:pt>
                <c:pt idx="25">
                  <c:v>78.811422587131403</c:v>
                </c:pt>
                <c:pt idx="26">
                  <c:v>122.05699999999999</c:v>
                </c:pt>
                <c:pt idx="28">
                  <c:v>210.82768695652177</c:v>
                </c:pt>
                <c:pt idx="29">
                  <c:v>266.90623182066707</c:v>
                </c:pt>
                <c:pt idx="30">
                  <c:v>268.16444021739125</c:v>
                </c:pt>
                <c:pt idx="31">
                  <c:v>297.76981918547597</c:v>
                </c:pt>
                <c:pt idx="32">
                  <c:v>306.30049535531816</c:v>
                </c:pt>
                <c:pt idx="33">
                  <c:v>324.06836581045172</c:v>
                </c:pt>
                <c:pt idx="34">
                  <c:v>291.75730423940149</c:v>
                </c:pt>
                <c:pt idx="35">
                  <c:v>297.86837579365073</c:v>
                </c:pt>
                <c:pt idx="36">
                  <c:v>301.49788956127082</c:v>
                </c:pt>
                <c:pt idx="37">
                  <c:v>285.38217353262843</c:v>
                </c:pt>
                <c:pt idx="38">
                  <c:v>289.42860088339222</c:v>
                </c:pt>
                <c:pt idx="39">
                  <c:v>318.12707556970514</c:v>
                </c:pt>
                <c:pt idx="40">
                  <c:v>352.55170000000004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6072-4DC4-995D-7B3FF52C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Imports in billions of U.S. dollars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'16-17 Sector imports &amp; exports'!$B$16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14-4E86-8EDB-CBE411AB771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14-4E86-8EDB-CBE411AB7714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14-4E86-8EDB-CBE411AB7714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14-4E86-8EDB-CBE411AB7714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014-4E86-8EDB-CBE411AB771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014-4E86-8EDB-CBE411AB7714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014-4E86-8EDB-CBE411AB7714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014-4E86-8EDB-CBE411AB7714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014-4E86-8EDB-CBE411AB771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014-4E86-8EDB-CBE411AB7714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014-4E86-8EDB-CBE411AB7714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014-4E86-8EDB-CBE411AB7714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014-4E86-8EDB-CBE411AB7714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014-4E86-8EDB-CBE411AB7714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014-4E86-8EDB-CBE411AB7714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014-4E86-8EDB-CBE411AB7714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014-4E86-8EDB-CBE411AB7714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014-4E86-8EDB-CBE411AB7714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014-4E86-8EDB-CBE411AB7714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014-4E86-8EDB-CBE411AB7714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014-4E86-8EDB-CBE411AB7714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014-4E86-8EDB-CBE411AB7714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8014-4E86-8EDB-CBE411AB7714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8014-4E86-8EDB-CBE411AB7714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8014-4E86-8EDB-CBE411AB7714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8014-4E86-8EDB-CBE411AB7714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8014-4E86-8EDB-CBE411AB7714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8014-4E86-8EDB-CBE411AB7714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8014-4E86-8EDB-CBE411AB7714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8014-4E86-8EDB-CBE411AB7714}"/>
              </c:ext>
            </c:extLst>
          </c:dPt>
          <c:cat>
            <c:multiLvlStrRef>
              <c:f>'16-17 Sector imports &amp; exports'!$C$14:$AQ$15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Extractive (mostly petrol)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'16-17 Sector imports &amp; exports'!$C$16:$AQ$16</c:f>
              <c:numCache>
                <c:formatCode>_ * #\ ##0_ ;_ * \-#\ ##0_ ;_ * "-"??_ ;_ @_ </c:formatCode>
                <c:ptCount val="41"/>
                <c:pt idx="0">
                  <c:v>0.56217209129213463</c:v>
                </c:pt>
                <c:pt idx="1">
                  <c:v>0.80088679223160464</c:v>
                </c:pt>
                <c:pt idx="2">
                  <c:v>0.8378768620050705</c:v>
                </c:pt>
                <c:pt idx="3">
                  <c:v>0.74041206449981645</c:v>
                </c:pt>
                <c:pt idx="4">
                  <c:v>0.67667948051838178</c:v>
                </c:pt>
                <c:pt idx="5">
                  <c:v>0.70649326764142362</c:v>
                </c:pt>
                <c:pt idx="6">
                  <c:v>0.74453587558299539</c:v>
                </c:pt>
                <c:pt idx="7">
                  <c:v>0.71297265358108353</c:v>
                </c:pt>
                <c:pt idx="8">
                  <c:v>0.7409559617664192</c:v>
                </c:pt>
                <c:pt idx="9">
                  <c:v>0.72427341700276726</c:v>
                </c:pt>
                <c:pt idx="10">
                  <c:v>0.72324402120560094</c:v>
                </c:pt>
                <c:pt idx="11">
                  <c:v>0.7591816051074004</c:v>
                </c:pt>
                <c:pt idx="12">
                  <c:v>0.72329871924798095</c:v>
                </c:pt>
                <c:pt idx="14">
                  <c:v>4.4935270683788371</c:v>
                </c:pt>
                <c:pt idx="15">
                  <c:v>5.7730361767706038</c:v>
                </c:pt>
                <c:pt idx="16">
                  <c:v>5.7607914178038451</c:v>
                </c:pt>
                <c:pt idx="17">
                  <c:v>5.719248548823848</c:v>
                </c:pt>
                <c:pt idx="18">
                  <c:v>6.0038376138007328</c:v>
                </c:pt>
                <c:pt idx="19">
                  <c:v>2.9907529988569208</c:v>
                </c:pt>
                <c:pt idx="20">
                  <c:v>3.210021864381841</c:v>
                </c:pt>
                <c:pt idx="21">
                  <c:v>3.5101708321279657</c:v>
                </c:pt>
                <c:pt idx="22">
                  <c:v>4.7381920987072039</c:v>
                </c:pt>
                <c:pt idx="23">
                  <c:v>4.4068345541569247</c:v>
                </c:pt>
                <c:pt idx="24">
                  <c:v>2.67915930600366</c:v>
                </c:pt>
                <c:pt idx="25">
                  <c:v>4.7515218034195641</c:v>
                </c:pt>
                <c:pt idx="26">
                  <c:v>6.9122359284893085</c:v>
                </c:pt>
                <c:pt idx="28">
                  <c:v>16.418721127724236</c:v>
                </c:pt>
                <c:pt idx="29">
                  <c:v>18.834416209572105</c:v>
                </c:pt>
                <c:pt idx="30">
                  <c:v>18.594284593638193</c:v>
                </c:pt>
                <c:pt idx="31">
                  <c:v>18.67305406911737</c:v>
                </c:pt>
                <c:pt idx="32">
                  <c:v>18.38783982354823</c:v>
                </c:pt>
                <c:pt idx="33">
                  <c:v>16.161838887061336</c:v>
                </c:pt>
                <c:pt idx="34">
                  <c:v>15.754548975254272</c:v>
                </c:pt>
                <c:pt idx="35">
                  <c:v>17.138963836070854</c:v>
                </c:pt>
                <c:pt idx="36">
                  <c:v>17.431582813521462</c:v>
                </c:pt>
                <c:pt idx="37">
                  <c:v>16.565243974203639</c:v>
                </c:pt>
                <c:pt idx="38">
                  <c:v>16.288688067055602</c:v>
                </c:pt>
                <c:pt idx="39">
                  <c:v>19.245131623059589</c:v>
                </c:pt>
                <c:pt idx="40">
                  <c:v>20.00852900331331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8014-4E86-8EDB-CBE411AB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billions of U.S. dollars</a:t>
                </a:r>
                <a:endParaRPr lang="en-ZA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'18. World mining prices'!$B$5</c:f>
              <c:strCache>
                <c:ptCount val="1"/>
                <c:pt idx="0">
                  <c:v>3 Feb 2020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'18. World mining prices'!$B$6:$B$10</c:f>
              <c:numCache>
                <c:formatCode>_-* #\ ##0_-;\-* #\ ##0_-;_-* "-"??_-;_-@_-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4-41CC-B9CC-D134C190C2C2}"/>
            </c:ext>
          </c:extLst>
        </c:ser>
        <c:ser>
          <c:idx val="1"/>
          <c:order val="1"/>
          <c:tx>
            <c:strRef>
              <c:f>'18. World mining prices'!$C$5</c:f>
              <c:strCache>
                <c:ptCount val="1"/>
                <c:pt idx="0">
                  <c:v>7 June 2021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'18. World mining prices'!$C$6:$C$10</c:f>
              <c:numCache>
                <c:formatCode>_-* #\ ##0_-;\-* #\ ##0_-;_-* "-"??_-;_-@_-</c:formatCode>
                <c:ptCount val="5"/>
                <c:pt idx="0">
                  <c:v>245.78313253012047</c:v>
                </c:pt>
                <c:pt idx="1">
                  <c:v>120.11385199240988</c:v>
                </c:pt>
                <c:pt idx="2">
                  <c:v>121.55440414507773</c:v>
                </c:pt>
                <c:pt idx="3">
                  <c:v>174.28571428571428</c:v>
                </c:pt>
                <c:pt idx="4">
                  <c:v>135.84905660377359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4-41CC-B9CC-D134C190C2C2}"/>
            </c:ext>
          </c:extLst>
        </c:ser>
        <c:ser>
          <c:idx val="3"/>
          <c:order val="3"/>
          <c:tx>
            <c:strRef>
              <c:f>'18. World mining prices'!$E$5</c:f>
              <c:strCache>
                <c:ptCount val="1"/>
                <c:pt idx="0">
                  <c:v>30 Dec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'18. World mining prices'!$E$6:$E$10</c:f>
              <c:numCache>
                <c:formatCode>_-* #\ ##0_-;\-* #\ ##0_-;_-* "-"??_-;_-@_-</c:formatCode>
                <c:ptCount val="5"/>
                <c:pt idx="0">
                  <c:v>120.48192771084338</c:v>
                </c:pt>
                <c:pt idx="1">
                  <c:v>115.62302340290955</c:v>
                </c:pt>
                <c:pt idx="2">
                  <c:v>100</c:v>
                </c:pt>
                <c:pt idx="3">
                  <c:v>240</c:v>
                </c:pt>
                <c:pt idx="4">
                  <c:v>149.0566037735849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94-41CC-B9CC-D134C190C2C2}"/>
            </c:ext>
          </c:extLst>
        </c:ser>
        <c:ser>
          <c:idx val="5"/>
          <c:order val="5"/>
          <c:tx>
            <c:strRef>
              <c:f>'18. World mining prices'!$G$5</c:f>
              <c:strCache>
                <c:ptCount val="1"/>
                <c:pt idx="0">
                  <c:v>24 Feb 2022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'18. World mining prices'!$G$6:$G$10</c:f>
              <c:numCache>
                <c:formatCode>_-* #\ ##0_-;\-* #\ ##0_-;_-* "-"??_-;_-@_-</c:formatCode>
                <c:ptCount val="5"/>
                <c:pt idx="0">
                  <c:v>162.77108433734938</c:v>
                </c:pt>
                <c:pt idx="1">
                  <c:v>120.49335863377608</c:v>
                </c:pt>
                <c:pt idx="2">
                  <c:v>109.22279792746114</c:v>
                </c:pt>
                <c:pt idx="3">
                  <c:v>341.42857142857139</c:v>
                </c:pt>
                <c:pt idx="4">
                  <c:v>175.47169811320757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94-41CC-B9CC-D134C190C2C2}"/>
            </c:ext>
          </c:extLst>
        </c:ser>
        <c:ser>
          <c:idx val="7"/>
          <c:order val="7"/>
          <c:tx>
            <c:strRef>
              <c:f>'18. World mining prices'!$I$5</c:f>
              <c:strCache>
                <c:ptCount val="1"/>
                <c:pt idx="0">
                  <c:v>7 June 2022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'18. World mining prices'!$I$6:$I$10</c:f>
              <c:numCache>
                <c:formatCode>_-* #\ ##0_-;\-* #\ ##0_-;_-* "-"??_-;_-@_-</c:formatCode>
                <c:ptCount val="5"/>
                <c:pt idx="0">
                  <c:v>175.90361445783131</c:v>
                </c:pt>
                <c:pt idx="1">
                  <c:v>117.14104996837445</c:v>
                </c:pt>
                <c:pt idx="2">
                  <c:v>104.76683937823834</c:v>
                </c:pt>
                <c:pt idx="3">
                  <c:v>575.71428571428567</c:v>
                </c:pt>
                <c:pt idx="4">
                  <c:v>228.30188679245285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94-41CC-B9CC-D134C190C2C2}"/>
            </c:ext>
          </c:extLst>
        </c:ser>
        <c:ser>
          <c:idx val="9"/>
          <c:order val="9"/>
          <c:tx>
            <c:strRef>
              <c:f>'18. World mining prices'!$K$5</c:f>
              <c:strCache>
                <c:ptCount val="1"/>
                <c:pt idx="0">
                  <c:v>6 Dec 2022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'18. World mining prices'!$K$6:$K$10</c:f>
              <c:numCache>
                <c:formatCode>_-* #\ ##0_-;\-* #\ ##0_-;_-* "-"??_-;_-@_-</c:formatCode>
                <c:ptCount val="5"/>
                <c:pt idx="0">
                  <c:v>131.92771084337349</c:v>
                </c:pt>
                <c:pt idx="1">
                  <c:v>112.12144212523721</c:v>
                </c:pt>
                <c:pt idx="2">
                  <c:v>102.47150259067357</c:v>
                </c:pt>
                <c:pt idx="3">
                  <c:v>572.14285714285711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94-41CC-B9CC-D134C190C2C2}"/>
            </c:ext>
          </c:extLst>
        </c:ser>
        <c:ser>
          <c:idx val="10"/>
          <c:order val="10"/>
          <c:tx>
            <c:strRef>
              <c:f>'18. World mining prices'!$L$5</c:f>
              <c:strCache>
                <c:ptCount val="1"/>
                <c:pt idx="0">
                  <c:v>7 March 2023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'18. World mining prices'!$L$6:$L$10</c:f>
              <c:numCache>
                <c:formatCode>_-* #\ ##0_-;\-* #\ ##0_-;_-* "-"??_-;_-@_-</c:formatCode>
                <c:ptCount val="5"/>
                <c:pt idx="0">
                  <c:v>140.55555555555554</c:v>
                </c:pt>
                <c:pt idx="1">
                  <c:v>116.34980988593155</c:v>
                </c:pt>
                <c:pt idx="2">
                  <c:v>97.338792221084958</c:v>
                </c:pt>
                <c:pt idx="3">
                  <c:v>258.57142857142861</c:v>
                </c:pt>
                <c:pt idx="4">
                  <c:v>150.9433962264151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94-41CC-B9CC-D134C190C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'18. World mining prices'!$D$5</c15:sqref>
                        </c15:formulaRef>
                      </c:ext>
                    </c:extLst>
                    <c:strCache>
                      <c:ptCount val="1"/>
                      <c:pt idx="0">
                        <c:v>30 Sept 2021</c:v>
                      </c:pt>
                    </c:strCache>
                  </c:strRef>
                </c:tx>
                <c:spPr>
                  <a:solidFill>
                    <a:srgbClr val="4F81BD">
                      <a:lumMod val="60000"/>
                      <a:lumOff val="40000"/>
                    </a:srgbClr>
                  </a:solidFill>
                  <a:ln w="3175"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'18. World mining prices'!$A$6:$A$10</c15:sqref>
                        </c15:formulaRef>
                      </c:ext>
                    </c:extLst>
                    <c:strCache>
                      <c:ptCount val="5"/>
                      <c:pt idx="0">
                        <c:v>iron ore</c:v>
                      </c:pt>
                      <c:pt idx="1">
                        <c:v>gold</c:v>
                      </c:pt>
                      <c:pt idx="2">
                        <c:v>platinum</c:v>
                      </c:pt>
                      <c:pt idx="3">
                        <c:v>coal</c:v>
                      </c:pt>
                      <c:pt idx="4">
                        <c:v>petroleum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'18. World mining prices'!$D$6:$D$10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137.34939759036143</c:v>
                      </c:pt>
                      <c:pt idx="1">
                        <c:v>109.42441492726122</c:v>
                      </c:pt>
                      <c:pt idx="2">
                        <c:v>99.170984455958546</c:v>
                      </c:pt>
                      <c:pt idx="3">
                        <c:v>311.42857142857144</c:v>
                      </c:pt>
                      <c:pt idx="4">
                        <c:v>147.16981132075472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594-41CC-B9CC-D134C190C2C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'18. World mining prices'!$F$5</c15:sqref>
                        </c15:formulaRef>
                      </c:ext>
                    </c:extLst>
                    <c:strCache>
                      <c:ptCount val="1"/>
                      <c:pt idx="0">
                        <c:v>30 Jan 2022</c:v>
                      </c:pt>
                    </c:strCache>
                  </c:strRef>
                </c:tx>
                <c:spPr>
                  <a:solidFill>
                    <a:srgbClr val="4BACC6">
                      <a:lumMod val="20000"/>
                      <a:lumOff val="80000"/>
                    </a:srgbClr>
                  </a:solidFill>
                  <a:ln>
                    <a:solidFill>
                      <a:sysClr val="windowText" lastClr="000000">
                        <a:lumMod val="85000"/>
                        <a:lumOff val="15000"/>
                      </a:sysClr>
                    </a:solidFill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'18. World mining prices'!$A$6:$A$10</c15:sqref>
                        </c15:formulaRef>
                      </c:ext>
                    </c:extLst>
                    <c:strCache>
                      <c:ptCount val="5"/>
                      <c:pt idx="0">
                        <c:v>iron ore</c:v>
                      </c:pt>
                      <c:pt idx="1">
                        <c:v>gold</c:v>
                      </c:pt>
                      <c:pt idx="2">
                        <c:v>platinum</c:v>
                      </c:pt>
                      <c:pt idx="3">
                        <c:v>coal</c:v>
                      </c:pt>
                      <c:pt idx="4">
                        <c:v>petroleum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'18. World mining prices'!$F$6:$F$10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170.84337349397592</c:v>
                      </c:pt>
                      <c:pt idx="1">
                        <c:v>113.34598355471222</c:v>
                      </c:pt>
                      <c:pt idx="2">
                        <c:v>105.07772020725388</c:v>
                      </c:pt>
                      <c:pt idx="3">
                        <c:v>318.42857142857144</c:v>
                      </c:pt>
                      <c:pt idx="4">
                        <c:v>167.9245283018868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594-41CC-B9CC-D134C190C2C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'18. World mining prices'!$H$5</c15:sqref>
                        </c15:formulaRef>
                      </c:ext>
                    </c:extLst>
                    <c:strCache>
                      <c:ptCount val="1"/>
                      <c:pt idx="0">
                        <c:v>9 March 2022</c:v>
                      </c:pt>
                    </c:strCache>
                  </c:strRef>
                </c:tx>
                <c:spPr>
                  <a:solidFill>
                    <a:srgbClr val="C0504D">
                      <a:lumMod val="60000"/>
                      <a:lumOff val="40000"/>
                    </a:srgbClr>
                  </a:solidFill>
                  <a:ln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'18. World mining prices'!$A$6:$A$10</c15:sqref>
                        </c15:formulaRef>
                      </c:ext>
                    </c:extLst>
                    <c:strCache>
                      <c:ptCount val="5"/>
                      <c:pt idx="0">
                        <c:v>iron ore</c:v>
                      </c:pt>
                      <c:pt idx="1">
                        <c:v>gold</c:v>
                      </c:pt>
                      <c:pt idx="2">
                        <c:v>platinum</c:v>
                      </c:pt>
                      <c:pt idx="3">
                        <c:v>coal</c:v>
                      </c:pt>
                      <c:pt idx="4">
                        <c:v>petroleum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'18. World mining prices'!$H$6:$H$10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188.55421686746988</c:v>
                      </c:pt>
                      <c:pt idx="1">
                        <c:v>130.04427577482608</c:v>
                      </c:pt>
                      <c:pt idx="2">
                        <c:v>121.34715025906735</c:v>
                      </c:pt>
                      <c:pt idx="3">
                        <c:v>578.57142857142856</c:v>
                      </c:pt>
                      <c:pt idx="4">
                        <c:v>201.88679245283021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594-41CC-B9CC-D134C190C2C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'18. World mining prices'!$J$5</c15:sqref>
                        </c15:formulaRef>
                      </c:ext>
                    </c:extLst>
                    <c:strCache>
                      <c:ptCount val="1"/>
                      <c:pt idx="0">
                        <c:v>7 Sept 2022</c:v>
                      </c:pt>
                    </c:strCache>
                  </c:strRef>
                </c:tx>
                <c:spPr>
                  <a:solidFill>
                    <a:srgbClr val="F79646">
                      <a:lumMod val="60000"/>
                      <a:lumOff val="40000"/>
                    </a:srgbClr>
                  </a:solidFill>
                  <a:ln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'18. World mining prices'!$A$6:$A$10</c15:sqref>
                        </c15:formulaRef>
                      </c:ext>
                    </c:extLst>
                    <c:strCache>
                      <c:ptCount val="5"/>
                      <c:pt idx="0">
                        <c:v>iron ore</c:v>
                      </c:pt>
                      <c:pt idx="1">
                        <c:v>gold</c:v>
                      </c:pt>
                      <c:pt idx="2">
                        <c:v>platinum</c:v>
                      </c:pt>
                      <c:pt idx="3">
                        <c:v>coal</c:v>
                      </c:pt>
                      <c:pt idx="4">
                        <c:v>petroleum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'18. World mining prices'!$J$6:$J$10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118.67469879518073</c:v>
                      </c:pt>
                      <c:pt idx="1">
                        <c:v>108.96268184693231</c:v>
                      </c:pt>
                      <c:pt idx="2">
                        <c:v>90.362694300518129</c:v>
                      </c:pt>
                      <c:pt idx="3">
                        <c:v>627.14285714285711</c:v>
                      </c:pt>
                      <c:pt idx="4">
                        <c:v>166.98113207547169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594-41CC-B9CC-D134C190C2C2}"/>
                  </c:ext>
                </c:extLst>
              </c15:ser>
            </c15:filteredBarSeries>
          </c:ext>
        </c:extLst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3 February 2020 = 100</a:t>
                </a:r>
              </a:p>
            </c:rich>
          </c:tx>
          <c:layout>
            <c:manualLayout>
              <c:xMode val="edge"/>
              <c:yMode val="edge"/>
              <c:x val="1.2296015768161044E-2"/>
              <c:y val="0.331184590844110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'19. Investment rate'!$D$7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'19. Investment rate'!$A$8:$C$29</c:f>
              <c:multiLvlStrCache>
                <c:ptCount val="22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  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  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  <c:pt idx="21">
                    <c:v>Q4</c:v>
                  </c:pt>
                </c:lvl>
                <c:lvl>
                  <c:pt idx="4">
                    <c:v>  </c:v>
                  </c:pt>
                  <c:pt idx="9">
                    <c:v>  </c:v>
                  </c:pt>
                  <c:pt idx="10">
                    <c:v>2020</c:v>
                  </c:pt>
                  <c:pt idx="14">
                    <c:v>2021</c:v>
                  </c:pt>
                  <c:pt idx="18">
                    <c:v>2022</c:v>
                  </c:pt>
                </c:lvl>
                <c:lvl>
                  <c:pt idx="0">
                    <c:v>annual</c:v>
                  </c:pt>
                  <c:pt idx="10">
                    <c:v>quarterly</c:v>
                  </c:pt>
                </c:lvl>
              </c:multiLvlStrCache>
            </c:multiLvlStrRef>
          </c:cat>
          <c:val>
            <c:numRef>
              <c:f>'19. Investment rate'!$D$8:$D$29</c:f>
              <c:numCache>
                <c:formatCode>_-* #\ ##0_-;\-* #\ ##0_-;_-* "-"??_-;_-@_-</c:formatCode>
                <c:ptCount val="22"/>
                <c:pt idx="0">
                  <c:v>106.99318998576818</c:v>
                </c:pt>
                <c:pt idx="1">
                  <c:v>128.05107229668121</c:v>
                </c:pt>
                <c:pt idx="2">
                  <c:v>176.76483802899912</c:v>
                </c:pt>
                <c:pt idx="3">
                  <c:v>219.38978303977436</c:v>
                </c:pt>
                <c:pt idx="4">
                  <c:v>0</c:v>
                </c:pt>
                <c:pt idx="5">
                  <c:v>176.87664326981471</c:v>
                </c:pt>
                <c:pt idx="6">
                  <c:v>168.81642436298827</c:v>
                </c:pt>
                <c:pt idx="7">
                  <c:v>164.68023719773282</c:v>
                </c:pt>
                <c:pt idx="8">
                  <c:v>164.74410424895092</c:v>
                </c:pt>
                <c:pt idx="10">
                  <c:v>162.54006561577589</c:v>
                </c:pt>
                <c:pt idx="11">
                  <c:v>166.91724269990689</c:v>
                </c:pt>
                <c:pt idx="12">
                  <c:v>173.90712130557685</c:v>
                </c:pt>
                <c:pt idx="13">
                  <c:v>182.02753132894799</c:v>
                </c:pt>
                <c:pt idx="14">
                  <c:v>178.094984695992</c:v>
                </c:pt>
                <c:pt idx="15">
                  <c:v>170.50129266734515</c:v>
                </c:pt>
                <c:pt idx="16">
                  <c:v>162.10371389333724</c:v>
                </c:pt>
                <c:pt idx="17">
                  <c:v>157.89911649368165</c:v>
                </c:pt>
                <c:pt idx="18">
                  <c:v>163.37880870413113</c:v>
                </c:pt>
                <c:pt idx="19">
                  <c:v>163.21664297108654</c:v>
                </c:pt>
                <c:pt idx="20">
                  <c:v>168.98977909595277</c:v>
                </c:pt>
                <c:pt idx="21">
                  <c:v>173.2731761773511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3-4A9D-BD7A-881D542461DD}"/>
            </c:ext>
          </c:extLst>
        </c:ser>
        <c:ser>
          <c:idx val="1"/>
          <c:order val="1"/>
          <c:tx>
            <c:strRef>
              <c:f>'19. Investment rate'!$E$7</c:f>
              <c:strCache>
                <c:ptCount val="1"/>
                <c:pt idx="0">
                  <c:v>Public corporations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'19. Investment rate'!$A$8:$C$29</c:f>
              <c:multiLvlStrCache>
                <c:ptCount val="22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  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  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  <c:pt idx="21">
                    <c:v>Q4</c:v>
                  </c:pt>
                </c:lvl>
                <c:lvl>
                  <c:pt idx="4">
                    <c:v>  </c:v>
                  </c:pt>
                  <c:pt idx="9">
                    <c:v>  </c:v>
                  </c:pt>
                  <c:pt idx="10">
                    <c:v>2020</c:v>
                  </c:pt>
                  <c:pt idx="14">
                    <c:v>2021</c:v>
                  </c:pt>
                  <c:pt idx="18">
                    <c:v>2022</c:v>
                  </c:pt>
                </c:lvl>
                <c:lvl>
                  <c:pt idx="0">
                    <c:v>annual</c:v>
                  </c:pt>
                  <c:pt idx="10">
                    <c:v>quarterly</c:v>
                  </c:pt>
                </c:lvl>
              </c:multiLvlStrCache>
            </c:multiLvlStrRef>
          </c:cat>
          <c:val>
            <c:numRef>
              <c:f>'19. Investment rate'!$E$8:$E$29</c:f>
              <c:numCache>
                <c:formatCode>_-* #\ ##0_-;\-* #\ ##0_-;_-* "-"??_-;_-@_-</c:formatCode>
                <c:ptCount val="22"/>
                <c:pt idx="0">
                  <c:v>46.567497275817722</c:v>
                </c:pt>
                <c:pt idx="1">
                  <c:v>72.600473391612084</c:v>
                </c:pt>
                <c:pt idx="2">
                  <c:v>160.0327563351448</c:v>
                </c:pt>
                <c:pt idx="3">
                  <c:v>189.86594798454712</c:v>
                </c:pt>
                <c:pt idx="4">
                  <c:v>0</c:v>
                </c:pt>
                <c:pt idx="5">
                  <c:v>118.78228700218247</c:v>
                </c:pt>
                <c:pt idx="6">
                  <c:v>89.564425499881992</c:v>
                </c:pt>
                <c:pt idx="7">
                  <c:v>94.618192207599705</c:v>
                </c:pt>
                <c:pt idx="8">
                  <c:v>91.186982091131384</c:v>
                </c:pt>
                <c:pt idx="10">
                  <c:v>108.15191865854824</c:v>
                </c:pt>
                <c:pt idx="11">
                  <c:v>80.117635467099646</c:v>
                </c:pt>
                <c:pt idx="12">
                  <c:v>88.661890011265498</c:v>
                </c:pt>
                <c:pt idx="13">
                  <c:v>92.23306233341863</c:v>
                </c:pt>
                <c:pt idx="14">
                  <c:v>96.494288328169233</c:v>
                </c:pt>
                <c:pt idx="15">
                  <c:v>97.790716051991467</c:v>
                </c:pt>
                <c:pt idx="16">
                  <c:v>97.791985185234822</c:v>
                </c:pt>
                <c:pt idx="17">
                  <c:v>97.918011624888223</c:v>
                </c:pt>
                <c:pt idx="18">
                  <c:v>95.301822091582579</c:v>
                </c:pt>
                <c:pt idx="19">
                  <c:v>93.877548773572144</c:v>
                </c:pt>
                <c:pt idx="20">
                  <c:v>94.43583687056362</c:v>
                </c:pt>
                <c:pt idx="21">
                  <c:v>92.237113677719194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3-4A9D-BD7A-881D542461DD}"/>
            </c:ext>
          </c:extLst>
        </c:ser>
        <c:ser>
          <c:idx val="2"/>
          <c:order val="2"/>
          <c:tx>
            <c:strRef>
              <c:f>'19. Investment rate'!$F$7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'19. Investment rate'!$A$8:$C$29</c:f>
              <c:multiLvlStrCache>
                <c:ptCount val="22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  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  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  <c:pt idx="21">
                    <c:v>Q4</c:v>
                  </c:pt>
                </c:lvl>
                <c:lvl>
                  <c:pt idx="4">
                    <c:v>  </c:v>
                  </c:pt>
                  <c:pt idx="9">
                    <c:v>  </c:v>
                  </c:pt>
                  <c:pt idx="10">
                    <c:v>2020</c:v>
                  </c:pt>
                  <c:pt idx="14">
                    <c:v>2021</c:v>
                  </c:pt>
                  <c:pt idx="18">
                    <c:v>2022</c:v>
                  </c:pt>
                </c:lvl>
                <c:lvl>
                  <c:pt idx="0">
                    <c:v>annual</c:v>
                  </c:pt>
                  <c:pt idx="10">
                    <c:v>quarterly</c:v>
                  </c:pt>
                </c:lvl>
              </c:multiLvlStrCache>
            </c:multiLvlStrRef>
          </c:cat>
          <c:val>
            <c:numRef>
              <c:f>'19. Investment rate'!$F$8:$F$29</c:f>
              <c:numCache>
                <c:formatCode>_-* #\ ##0_-;\-* #\ ##0_-;_-* "-"??_-;_-@_-</c:formatCode>
                <c:ptCount val="22"/>
                <c:pt idx="0">
                  <c:v>374.77925347942829</c:v>
                </c:pt>
                <c:pt idx="1">
                  <c:v>574.40963681344113</c:v>
                </c:pt>
                <c:pt idx="2">
                  <c:v>640.77335756582704</c:v>
                </c:pt>
                <c:pt idx="3">
                  <c:v>710.56950175851102</c:v>
                </c:pt>
                <c:pt idx="4">
                  <c:v>0</c:v>
                </c:pt>
                <c:pt idx="5">
                  <c:v>745.28197136569042</c:v>
                </c:pt>
                <c:pt idx="6">
                  <c:v>630.58768340507606</c:v>
                </c:pt>
                <c:pt idx="7">
                  <c:v>631.45057273039265</c:v>
                </c:pt>
                <c:pt idx="8">
                  <c:v>677.28155491685504</c:v>
                </c:pt>
                <c:pt idx="10">
                  <c:v>745.63638981198062</c:v>
                </c:pt>
                <c:pt idx="11">
                  <c:v>543.97320069654279</c:v>
                </c:pt>
                <c:pt idx="12">
                  <c:v>640.19807781860857</c:v>
                </c:pt>
                <c:pt idx="13">
                  <c:v>676.05834831155971</c:v>
                </c:pt>
                <c:pt idx="14">
                  <c:v>645.75389640900687</c:v>
                </c:pt>
                <c:pt idx="15">
                  <c:v>649.69222576865036</c:v>
                </c:pt>
                <c:pt idx="16">
                  <c:v>647.80996770549962</c:v>
                </c:pt>
                <c:pt idx="17">
                  <c:v>666.17576546145767</c:v>
                </c:pt>
                <c:pt idx="18">
                  <c:v>695.62886208349585</c:v>
                </c:pt>
                <c:pt idx="19">
                  <c:v>700.1684222924024</c:v>
                </c:pt>
                <c:pt idx="20">
                  <c:v>696.2450496560607</c:v>
                </c:pt>
                <c:pt idx="21">
                  <c:v>706.78332352581458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E3-4A9D-BD7A-881D54246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'19. Investment rate'!$G$7</c:f>
              <c:strCache>
                <c:ptCount val="1"/>
                <c:pt idx="0">
                  <c:v>investment rate (right axis)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2"/>
            <c:spPr>
              <a:solidFill>
                <a:srgbClr val="C0504D">
                  <a:lumMod val="20000"/>
                  <a:lumOff val="80000"/>
                </a:srgbClr>
              </a:solidFill>
              <a:ln w="9525">
                <a:solidFill>
                  <a:sysClr val="windowText" lastClr="000000">
                    <a:lumMod val="95000"/>
                    <a:lumOff val="5000"/>
                  </a:sys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'19. Investment rate'!$A$8:$C$29</c:f>
              <c:multiLvlStrCache>
                <c:ptCount val="22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  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  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  <c:pt idx="21">
                    <c:v>Q4</c:v>
                  </c:pt>
                </c:lvl>
                <c:lvl>
                  <c:pt idx="4">
                    <c:v>  </c:v>
                  </c:pt>
                  <c:pt idx="9">
                    <c:v>  </c:v>
                  </c:pt>
                  <c:pt idx="10">
                    <c:v>2020</c:v>
                  </c:pt>
                  <c:pt idx="14">
                    <c:v>2021</c:v>
                  </c:pt>
                  <c:pt idx="18">
                    <c:v>2022</c:v>
                  </c:pt>
                </c:lvl>
                <c:lvl>
                  <c:pt idx="0">
                    <c:v>annual</c:v>
                  </c:pt>
                  <c:pt idx="10">
                    <c:v>quarterly</c:v>
                  </c:pt>
                </c:lvl>
              </c:multiLvlStrCache>
            </c:multiLvlStrRef>
          </c:cat>
          <c:val>
            <c:numRef>
              <c:f>'19. Investment rate'!$G$8:$G$29</c:f>
              <c:numCache>
                <c:formatCode>0.0%</c:formatCode>
                <c:ptCount val="22"/>
                <c:pt idx="0">
                  <c:v>0.14410222380192023</c:v>
                </c:pt>
                <c:pt idx="1">
                  <c:v>0.16480572399132482</c:v>
                </c:pt>
                <c:pt idx="2">
                  <c:v>0.17717559858972184</c:v>
                </c:pt>
                <c:pt idx="3">
                  <c:v>0.18008952805835612</c:v>
                </c:pt>
                <c:pt idx="5">
                  <c:v>0.15417722028797867</c:v>
                </c:pt>
                <c:pt idx="6">
                  <c:v>0.13745725003714043</c:v>
                </c:pt>
                <c:pt idx="7">
                  <c:v>0.13054192438525367</c:v>
                </c:pt>
                <c:pt idx="8">
                  <c:v>0.14090681200238017</c:v>
                </c:pt>
                <c:pt idx="10">
                  <c:v>0.14264033992492331</c:v>
                </c:pt>
                <c:pt idx="11">
                  <c:v>0.13268398379145538</c:v>
                </c:pt>
                <c:pt idx="12">
                  <c:v>0.13507252273530629</c:v>
                </c:pt>
                <c:pt idx="13">
                  <c:v>0.13858054086586433</c:v>
                </c:pt>
                <c:pt idx="14">
                  <c:v>0.1304084952358901</c:v>
                </c:pt>
                <c:pt idx="15">
                  <c:v>0.12829621950582706</c:v>
                </c:pt>
                <c:pt idx="16">
                  <c:v>0.13046711296421606</c:v>
                </c:pt>
                <c:pt idx="17">
                  <c:v>0.1329777269591545</c:v>
                </c:pt>
                <c:pt idx="18">
                  <c:v>0.13693893624635856</c:v>
                </c:pt>
                <c:pt idx="19">
                  <c:v>0.14045418600241386</c:v>
                </c:pt>
                <c:pt idx="20">
                  <c:v>0.13963200543924179</c:v>
                </c:pt>
                <c:pt idx="21">
                  <c:v>0.14655501546706312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DE3-4A9D-BD7A-881D54246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187600"/>
        <c:axId val="807174288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(2022) rand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valAx>
        <c:axId val="807174288"/>
        <c:scaling>
          <c:orientation val="minMax"/>
          <c:max val="0.30000000000000004"/>
        </c:scaling>
        <c:delete val="0"/>
        <c:axPos val="r"/>
        <c:numFmt formatCode="0.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87600"/>
        <c:crosses val="max"/>
        <c:crossBetween val="between"/>
      </c:valAx>
      <c:catAx>
        <c:axId val="80718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17428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'20. Investment by sector'!$A$6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E7-4574-86BF-9FD517AE8D3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E7-4574-86BF-9FD517AE8D3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E7-4574-86BF-9FD517AE8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'20. Investment by sector'!$B$5:$I$5</c:f>
              <c:numCache>
                <c:formatCode>0</c:formatCode>
                <c:ptCount val="8"/>
                <c:pt idx="0">
                  <c:v>2000</c:v>
                </c:pt>
                <c:pt idx="1">
                  <c:v>2013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'20. Investment by sector'!$B$6:$I$6</c:f>
              <c:numCache>
                <c:formatCode>0</c:formatCode>
                <c:ptCount val="8"/>
                <c:pt idx="0">
                  <c:v>23.982660094975586</c:v>
                </c:pt>
                <c:pt idx="1">
                  <c:v>40.610916964208883</c:v>
                </c:pt>
                <c:pt idx="3">
                  <c:v>41.791557953964414</c:v>
                </c:pt>
                <c:pt idx="4">
                  <c:v>40.306878918275714</c:v>
                </c:pt>
                <c:pt idx="5">
                  <c:v>42.356233059732666</c:v>
                </c:pt>
                <c:pt idx="6">
                  <c:v>42.623018608518102</c:v>
                </c:pt>
                <c:pt idx="7">
                  <c:v>45.027326544867812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E7-4574-86BF-9FD517AE8D32}"/>
            </c:ext>
          </c:extLst>
        </c:ser>
        <c:ser>
          <c:idx val="1"/>
          <c:order val="1"/>
          <c:tx>
            <c:strRef>
              <c:f>'20. Investment by sector'!$A$7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'20. Investment by sector'!$B$5:$I$5</c:f>
              <c:numCache>
                <c:formatCode>0</c:formatCode>
                <c:ptCount val="8"/>
                <c:pt idx="0">
                  <c:v>2000</c:v>
                </c:pt>
                <c:pt idx="1">
                  <c:v>2013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'20. Investment by sector'!$B$7:$I$7</c:f>
              <c:numCache>
                <c:formatCode>0</c:formatCode>
                <c:ptCount val="8"/>
                <c:pt idx="0">
                  <c:v>62.756391446187202</c:v>
                </c:pt>
                <c:pt idx="1">
                  <c:v>149.37424388078909</c:v>
                </c:pt>
                <c:pt idx="3">
                  <c:v>120.73222349718247</c:v>
                </c:pt>
                <c:pt idx="4">
                  <c:v>127.76327888704161</c:v>
                </c:pt>
                <c:pt idx="5">
                  <c:v>115.45512243562038</c:v>
                </c:pt>
                <c:pt idx="6">
                  <c:v>108.1423867446791</c:v>
                </c:pt>
                <c:pt idx="7">
                  <c:v>110.87798639085904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E7-4574-86BF-9FD517AE8D32}"/>
            </c:ext>
          </c:extLst>
        </c:ser>
        <c:ser>
          <c:idx val="2"/>
          <c:order val="2"/>
          <c:tx>
            <c:strRef>
              <c:f>'20. Investment by sector'!$A$8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'20. Investment by sector'!$B$5:$I$5</c:f>
              <c:numCache>
                <c:formatCode>0</c:formatCode>
                <c:ptCount val="8"/>
                <c:pt idx="0">
                  <c:v>2000</c:v>
                </c:pt>
                <c:pt idx="1">
                  <c:v>2013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'20. Investment by sector'!$B$8:$I$8</c:f>
              <c:numCache>
                <c:formatCode>0</c:formatCode>
                <c:ptCount val="8"/>
                <c:pt idx="0">
                  <c:v>78.636915494118909</c:v>
                </c:pt>
                <c:pt idx="1">
                  <c:v>137.48661268605673</c:v>
                </c:pt>
                <c:pt idx="3">
                  <c:v>142.88190922127117</c:v>
                </c:pt>
                <c:pt idx="4">
                  <c:v>152.53942489206844</c:v>
                </c:pt>
                <c:pt idx="5">
                  <c:v>134.74843446491758</c:v>
                </c:pt>
                <c:pt idx="6">
                  <c:v>126.58500021830052</c:v>
                </c:pt>
                <c:pt idx="7">
                  <c:v>106.22656132971004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E7-4574-86BF-9FD517AE8D32}"/>
            </c:ext>
          </c:extLst>
        </c:ser>
        <c:ser>
          <c:idx val="3"/>
          <c:order val="3"/>
          <c:tx>
            <c:strRef>
              <c:f>'20. Investment by sector'!$A$9</c:f>
              <c:strCache>
                <c:ptCount val="1"/>
                <c:pt idx="0">
                  <c:v>Electricity 
&amp; water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E7-4574-86BF-9FD517AE8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'20. Investment by sector'!$B$5:$I$5</c:f>
              <c:numCache>
                <c:formatCode>0</c:formatCode>
                <c:ptCount val="8"/>
                <c:pt idx="0">
                  <c:v>2000</c:v>
                </c:pt>
                <c:pt idx="1">
                  <c:v>2013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'20. Investment by sector'!$B$9:$I$9</c:f>
              <c:numCache>
                <c:formatCode>0</c:formatCode>
                <c:ptCount val="8"/>
                <c:pt idx="0">
                  <c:v>18.704569418164855</c:v>
                </c:pt>
                <c:pt idx="1">
                  <c:v>163.84576290040548</c:v>
                </c:pt>
                <c:pt idx="3">
                  <c:v>93.493070242526358</c:v>
                </c:pt>
                <c:pt idx="4">
                  <c:v>89.53269994103222</c:v>
                </c:pt>
                <c:pt idx="5">
                  <c:v>67.095464389613923</c:v>
                </c:pt>
                <c:pt idx="6">
                  <c:v>63.696847419958623</c:v>
                </c:pt>
                <c:pt idx="7">
                  <c:v>49.573898672545731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E7-4574-86BF-9FD517AE8D32}"/>
            </c:ext>
          </c:extLst>
        </c:ser>
        <c:ser>
          <c:idx val="4"/>
          <c:order val="4"/>
          <c:tx>
            <c:strRef>
              <c:f>'20. Investment by sector'!$A$10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cat>
            <c:numRef>
              <c:f>'20. Investment by sector'!$B$5:$I$5</c:f>
              <c:numCache>
                <c:formatCode>0</c:formatCode>
                <c:ptCount val="8"/>
                <c:pt idx="0">
                  <c:v>2000</c:v>
                </c:pt>
                <c:pt idx="1">
                  <c:v>2013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'20. Investment by sector'!$B$10:$I$10</c:f>
              <c:numCache>
                <c:formatCode>0</c:formatCode>
                <c:ptCount val="8"/>
                <c:pt idx="0">
                  <c:v>7.6087162218102584</c:v>
                </c:pt>
                <c:pt idx="1">
                  <c:v>24.889866302157905</c:v>
                </c:pt>
                <c:pt idx="3">
                  <c:v>22.01397044831964</c:v>
                </c:pt>
                <c:pt idx="4">
                  <c:v>19.618203784935798</c:v>
                </c:pt>
                <c:pt idx="5">
                  <c:v>18.008133822455584</c:v>
                </c:pt>
                <c:pt idx="6">
                  <c:v>19.494080051453398</c:v>
                </c:pt>
                <c:pt idx="7">
                  <c:v>16.686562512053264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E7-4574-86BF-9FD517AE8D32}"/>
            </c:ext>
          </c:extLst>
        </c:ser>
        <c:ser>
          <c:idx val="6"/>
          <c:order val="5"/>
          <c:tx>
            <c:strRef>
              <c:f>'20. Investment by sector'!$A$12</c:f>
              <c:strCache>
                <c:ptCount val="1"/>
                <c:pt idx="0">
                  <c:v>Logistics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'20. Investment by sector'!$B$5:$I$5</c:f>
              <c:numCache>
                <c:formatCode>0</c:formatCode>
                <c:ptCount val="8"/>
                <c:pt idx="0">
                  <c:v>2000</c:v>
                </c:pt>
                <c:pt idx="1">
                  <c:v>2013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'20. Investment by sector'!$B$12:$I$12</c:f>
              <c:numCache>
                <c:formatCode>0</c:formatCode>
                <c:ptCount val="8"/>
                <c:pt idx="0">
                  <c:v>50.120543067331297</c:v>
                </c:pt>
                <c:pt idx="1">
                  <c:v>128.71358768795716</c:v>
                </c:pt>
                <c:pt idx="3">
                  <c:v>123.8997811543647</c:v>
                </c:pt>
                <c:pt idx="4">
                  <c:v>123.3189720368144</c:v>
                </c:pt>
                <c:pt idx="5">
                  <c:v>92.882651456972368</c:v>
                </c:pt>
                <c:pt idx="6">
                  <c:v>105.08338697444819</c:v>
                </c:pt>
                <c:pt idx="7">
                  <c:v>160.85461803048412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E7-4574-86BF-9FD517AE8D32}"/>
            </c:ext>
          </c:extLst>
        </c:ser>
        <c:ser>
          <c:idx val="5"/>
          <c:order val="6"/>
          <c:tx>
            <c:strRef>
              <c:f>'20. Investment by sector'!$A$11</c:f>
              <c:strCache>
                <c:ptCount val="1"/>
                <c:pt idx="0">
                  <c:v>Trade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'20. Investment by sector'!$B$5:$I$5</c:f>
              <c:numCache>
                <c:formatCode>0</c:formatCode>
                <c:ptCount val="8"/>
                <c:pt idx="0">
                  <c:v>2000</c:v>
                </c:pt>
                <c:pt idx="1">
                  <c:v>2013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'20. Investment by sector'!$B$11:$I$11</c:f>
              <c:numCache>
                <c:formatCode>0</c:formatCode>
                <c:ptCount val="8"/>
                <c:pt idx="0">
                  <c:v>26.060814023295571</c:v>
                </c:pt>
                <c:pt idx="1">
                  <c:v>56.045363659209762</c:v>
                </c:pt>
                <c:pt idx="3">
                  <c:v>75.103608588197488</c:v>
                </c:pt>
                <c:pt idx="4">
                  <c:v>69.848304709986053</c:v>
                </c:pt>
                <c:pt idx="5">
                  <c:v>63.951387578168259</c:v>
                </c:pt>
                <c:pt idx="6">
                  <c:v>59.292302370228683</c:v>
                </c:pt>
                <c:pt idx="7">
                  <c:v>97.905378067814254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E7-4574-86BF-9FD517AE8D32}"/>
            </c:ext>
          </c:extLst>
        </c:ser>
        <c:ser>
          <c:idx val="7"/>
          <c:order val="7"/>
          <c:tx>
            <c:strRef>
              <c:f>'20. Investment by sector'!$A$13</c:f>
              <c:strCache>
                <c:ptCount val="1"/>
                <c:pt idx="0">
                  <c:v>Business, real 
estate, finance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'20. Investment by sector'!$B$5:$I$5</c:f>
              <c:numCache>
                <c:formatCode>0</c:formatCode>
                <c:ptCount val="8"/>
                <c:pt idx="0">
                  <c:v>2000</c:v>
                </c:pt>
                <c:pt idx="1">
                  <c:v>2013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'20. Investment by sector'!$B$13:$I$13</c:f>
              <c:numCache>
                <c:formatCode>0</c:formatCode>
                <c:ptCount val="8"/>
                <c:pt idx="0">
                  <c:v>145.53533862310937</c:v>
                </c:pt>
                <c:pt idx="1">
                  <c:v>223.38749930519717</c:v>
                </c:pt>
                <c:pt idx="3">
                  <c:v>242.29345171735665</c:v>
                </c:pt>
                <c:pt idx="4">
                  <c:v>230.05957434910263</c:v>
                </c:pt>
                <c:pt idx="5">
                  <c:v>176.3332538710186</c:v>
                </c:pt>
                <c:pt idx="6">
                  <c:v>194.0164653950564</c:v>
                </c:pt>
                <c:pt idx="7">
                  <c:v>165.89082095916189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E7-4574-86BF-9FD517AE8D32}"/>
            </c:ext>
          </c:extLst>
        </c:ser>
        <c:ser>
          <c:idx val="8"/>
          <c:order val="8"/>
          <c:tx>
            <c:strRef>
              <c:f>'20. Investment by sector'!$A$14</c:f>
              <c:strCache>
                <c:ptCount val="1"/>
                <c:pt idx="0">
                  <c:v>Social &amp; 
personal services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'20. Investment by sector'!$B$5:$I$5</c:f>
              <c:numCache>
                <c:formatCode>0</c:formatCode>
                <c:ptCount val="8"/>
                <c:pt idx="0">
                  <c:v>2000</c:v>
                </c:pt>
                <c:pt idx="1">
                  <c:v>2013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'20. Investment by sector'!$B$14:$I$14</c:f>
              <c:numCache>
                <c:formatCode>0</c:formatCode>
                <c:ptCount val="8"/>
                <c:pt idx="0">
                  <c:v>95.935737609327433</c:v>
                </c:pt>
                <c:pt idx="1">
                  <c:v>206.88795088834442</c:v>
                </c:pt>
                <c:pt idx="3">
                  <c:v>208.66077314096867</c:v>
                </c:pt>
                <c:pt idx="4">
                  <c:v>195.06183672960194</c:v>
                </c:pt>
                <c:pt idx="5">
                  <c:v>184.97539036585403</c:v>
                </c:pt>
                <c:pt idx="6">
                  <c:v>177.68743472261511</c:v>
                </c:pt>
                <c:pt idx="7">
                  <c:v>180.16948874944126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7-4574-86BF-9FD517AE8D3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7836850937807428"/>
          <c:y val="9.262925047093748E-2"/>
          <c:w val="0.20675570167840923"/>
          <c:h val="0.88579969848811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'21. Return on Assets'!$B$4</c:f>
              <c:strCache>
                <c:ptCount val="1"/>
                <c:pt idx="0">
                  <c:v>Mining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8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numRef>
              <c:f>'21.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Assets'!$B$5:$B$14</c:f>
              <c:numCache>
                <c:formatCode>0.0%</c:formatCode>
                <c:ptCount val="10"/>
                <c:pt idx="0">
                  <c:v>1.9893306917187004E-4</c:v>
                </c:pt>
                <c:pt idx="1">
                  <c:v>2.2300717583579016E-2</c:v>
                </c:pt>
                <c:pt idx="2">
                  <c:v>-1.2323813020164109E-2</c:v>
                </c:pt>
                <c:pt idx="3">
                  <c:v>3.0470319392039112E-2</c:v>
                </c:pt>
                <c:pt idx="4">
                  <c:v>2.395220629691059E-2</c:v>
                </c:pt>
                <c:pt idx="5">
                  <c:v>5.1188984368850034E-2</c:v>
                </c:pt>
                <c:pt idx="6">
                  <c:v>3.7246513326334399E-2</c:v>
                </c:pt>
                <c:pt idx="7">
                  <c:v>0.11765433947197684</c:v>
                </c:pt>
                <c:pt idx="8">
                  <c:v>9.0691624126897727E-2</c:v>
                </c:pt>
                <c:pt idx="9">
                  <c:v>0.13377795426240457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C8E-4A0C-9B83-3F60DF041699}"/>
            </c:ext>
          </c:extLst>
        </c:ser>
        <c:ser>
          <c:idx val="1"/>
          <c:order val="1"/>
          <c:tx>
            <c:strRef>
              <c:f>'21. Return on Assets'!$C$4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'21.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Assets'!$C$5:$C$14</c:f>
              <c:numCache>
                <c:formatCode>0.0%</c:formatCode>
                <c:ptCount val="10"/>
                <c:pt idx="0">
                  <c:v>0.12551422120298053</c:v>
                </c:pt>
                <c:pt idx="1">
                  <c:v>0.10230817060676013</c:v>
                </c:pt>
                <c:pt idx="2">
                  <c:v>9.6704613273190979E-2</c:v>
                </c:pt>
                <c:pt idx="3">
                  <c:v>0.15878472901629542</c:v>
                </c:pt>
                <c:pt idx="4">
                  <c:v>0.12400659966212885</c:v>
                </c:pt>
                <c:pt idx="5">
                  <c:v>0.10649179466227023</c:v>
                </c:pt>
                <c:pt idx="6">
                  <c:v>6.2591536890503188E-2</c:v>
                </c:pt>
                <c:pt idx="7">
                  <c:v>8.5142287021108001E-2</c:v>
                </c:pt>
                <c:pt idx="8">
                  <c:v>9.0401327584210725E-2</c:v>
                </c:pt>
                <c:pt idx="9">
                  <c:v>0.10479865290650862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C8E-4A0C-9B83-3F60DF041699}"/>
            </c:ext>
          </c:extLst>
        </c:ser>
        <c:ser>
          <c:idx val="2"/>
          <c:order val="2"/>
          <c:tx>
            <c:strRef>
              <c:f>'21. Return on Assets'!$D$4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'21.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Assets'!$D$5:$D$14</c:f>
              <c:numCache>
                <c:formatCode>0.0%</c:formatCode>
                <c:ptCount val="10"/>
                <c:pt idx="0">
                  <c:v>0.22356611840838181</c:v>
                </c:pt>
                <c:pt idx="1">
                  <c:v>5.3864537647398694E-2</c:v>
                </c:pt>
                <c:pt idx="2">
                  <c:v>0.14214403518416713</c:v>
                </c:pt>
                <c:pt idx="3">
                  <c:v>6.7019156239619085E-2</c:v>
                </c:pt>
                <c:pt idx="4">
                  <c:v>5.0225018026305975E-2</c:v>
                </c:pt>
                <c:pt idx="5">
                  <c:v>0.10180751585650179</c:v>
                </c:pt>
                <c:pt idx="6">
                  <c:v>8.2306601544036559E-2</c:v>
                </c:pt>
                <c:pt idx="7">
                  <c:v>7.2139391578425471E-2</c:v>
                </c:pt>
                <c:pt idx="8">
                  <c:v>5.2007745064331083E-2</c:v>
                </c:pt>
                <c:pt idx="9">
                  <c:v>9.2840409486216746E-2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C8E-4A0C-9B83-3F60DF041699}"/>
            </c:ext>
          </c:extLst>
        </c:ser>
        <c:ser>
          <c:idx val="3"/>
          <c:order val="3"/>
          <c:tx>
            <c:strRef>
              <c:f>'21. Return on Assets'!$E$4</c:f>
              <c:strCache>
                <c:ptCount val="1"/>
                <c:pt idx="0">
                  <c:v>Other</c:v>
                </c:pt>
              </c:strCache>
            </c:strRef>
          </c:tx>
          <c:spPr>
            <a:ln w="22225"/>
          </c:spPr>
          <c:marker>
            <c:symbol val="square"/>
            <c:size val="7"/>
          </c:marker>
          <c:cat>
            <c:numRef>
              <c:f>'21.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Assets'!$E$5:$E$14</c:f>
              <c:numCache>
                <c:formatCode>0.0%</c:formatCode>
                <c:ptCount val="10"/>
                <c:pt idx="0">
                  <c:v>9.363488436958714E-2</c:v>
                </c:pt>
                <c:pt idx="1">
                  <c:v>8.7777062242704221E-2</c:v>
                </c:pt>
                <c:pt idx="2">
                  <c:v>6.3624131620746552E-2</c:v>
                </c:pt>
                <c:pt idx="3">
                  <c:v>5.843938261861966E-2</c:v>
                </c:pt>
                <c:pt idx="4">
                  <c:v>5.6011236802447746E-2</c:v>
                </c:pt>
                <c:pt idx="5">
                  <c:v>4.5766915841717229E-2</c:v>
                </c:pt>
                <c:pt idx="6">
                  <c:v>4.8754028121501009E-2</c:v>
                </c:pt>
                <c:pt idx="7">
                  <c:v>3.5662625044968102E-2</c:v>
                </c:pt>
                <c:pt idx="8">
                  <c:v>5.5244891841451267E-2</c:v>
                </c:pt>
                <c:pt idx="9">
                  <c:v>7.027131519922282E-2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C8E-4A0C-9B83-3F60DF041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'22. Mining &amp; mfg profits'!$D$5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'22. Mining &amp; mfg profits'!$B$6:$C$44</c:f>
              <c:multiLvlStrCache>
                <c:ptCount val="3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'22. Mining &amp; mfg profits'!$D$6:$D$44</c:f>
              <c:numCache>
                <c:formatCode>_ * #\ ##0_ ;_ * \-#\ ##0_ ;_ * "-"??_ ;_ @_ </c:formatCode>
                <c:ptCount val="39"/>
                <c:pt idx="0">
                  <c:v>25.03219704684318</c:v>
                </c:pt>
                <c:pt idx="1">
                  <c:v>11.33736834170854</c:v>
                </c:pt>
                <c:pt idx="2">
                  <c:v>0.15415239980207818</c:v>
                </c:pt>
                <c:pt idx="3">
                  <c:v>-2.3335544651619236</c:v>
                </c:pt>
                <c:pt idx="4">
                  <c:v>29.881071634615381</c:v>
                </c:pt>
                <c:pt idx="5">
                  <c:v>14.187731477111843</c:v>
                </c:pt>
                <c:pt idx="6">
                  <c:v>17.799736033519551</c:v>
                </c:pt>
                <c:pt idx="7">
                  <c:v>4.9700483046911277</c:v>
                </c:pt>
                <c:pt idx="8">
                  <c:v>-0.14977274826789835</c:v>
                </c:pt>
                <c:pt idx="9">
                  <c:v>-17.068850766456265</c:v>
                </c:pt>
                <c:pt idx="10">
                  <c:v>-8.9167417777777747</c:v>
                </c:pt>
                <c:pt idx="11">
                  <c:v>-19.341497785651015</c:v>
                </c:pt>
                <c:pt idx="12">
                  <c:v>-1.7011647875108411</c:v>
                </c:pt>
                <c:pt idx="13">
                  <c:v>14.688194904458596</c:v>
                </c:pt>
                <c:pt idx="14">
                  <c:v>19.114004194630869</c:v>
                </c:pt>
                <c:pt idx="15">
                  <c:v>31.335479634247708</c:v>
                </c:pt>
                <c:pt idx="16">
                  <c:v>18.025565022421524</c:v>
                </c:pt>
                <c:pt idx="17">
                  <c:v>-12.54935887096774</c:v>
                </c:pt>
                <c:pt idx="18">
                  <c:v>14.862047619047619</c:v>
                </c:pt>
                <c:pt idx="19">
                  <c:v>13.136082142857139</c:v>
                </c:pt>
                <c:pt idx="20">
                  <c:v>21.461987068965513</c:v>
                </c:pt>
                <c:pt idx="21">
                  <c:v>-7.9505673485140855</c:v>
                </c:pt>
                <c:pt idx="22">
                  <c:v>29.148910060975613</c:v>
                </c:pt>
                <c:pt idx="23">
                  <c:v>10.744154311649016</c:v>
                </c:pt>
                <c:pt idx="24">
                  <c:v>25.212016547574272</c:v>
                </c:pt>
                <c:pt idx="25">
                  <c:v>25.357987804878043</c:v>
                </c:pt>
                <c:pt idx="26">
                  <c:v>20.889241581259149</c:v>
                </c:pt>
                <c:pt idx="27">
                  <c:v>23.526686110098431</c:v>
                </c:pt>
                <c:pt idx="28">
                  <c:v>39.754665226781867</c:v>
                </c:pt>
                <c:pt idx="29">
                  <c:v>23.935999999999996</c:v>
                </c:pt>
                <c:pt idx="30">
                  <c:v>66.533218749999989</c:v>
                </c:pt>
                <c:pt idx="31">
                  <c:v>77.740591519434616</c:v>
                </c:pt>
                <c:pt idx="32">
                  <c:v>100.64538560950052</c:v>
                </c:pt>
                <c:pt idx="33">
                  <c:v>107.54978313253011</c:v>
                </c:pt>
                <c:pt idx="34">
                  <c:v>56.849519810362331</c:v>
                </c:pt>
                <c:pt idx="35">
                  <c:v>35.927813672922255</c:v>
                </c:pt>
                <c:pt idx="36">
                  <c:v>95.550577278731822</c:v>
                </c:pt>
                <c:pt idx="37">
                  <c:v>82.233144333225695</c:v>
                </c:pt>
                <c:pt idx="38">
                  <c:v>74.117000000000004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5-4181-9846-077FA8526DAC}"/>
            </c:ext>
          </c:extLst>
        </c:ser>
        <c:ser>
          <c:idx val="0"/>
          <c:order val="1"/>
          <c:tx>
            <c:strRef>
              <c:f>'22. Mining &amp; mfg profits'!$E$5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multiLvlStrRef>
              <c:f>'22. Mining &amp; mfg profits'!$B$6:$C$44</c:f>
              <c:multiLvlStrCache>
                <c:ptCount val="3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'22. Mining &amp; mfg profits'!$E$6:$E$44</c:f>
              <c:numCache>
                <c:formatCode>_ * #\ ##0_ ;_ * \-#\ ##0_ ;_ * "-"??_ ;_ @_ </c:formatCode>
                <c:ptCount val="39"/>
                <c:pt idx="0">
                  <c:v>62.19444806517312</c:v>
                </c:pt>
                <c:pt idx="1">
                  <c:v>54.317767839195966</c:v>
                </c:pt>
                <c:pt idx="2">
                  <c:v>78.084482434438399</c:v>
                </c:pt>
                <c:pt idx="3">
                  <c:v>66.014945534838077</c:v>
                </c:pt>
                <c:pt idx="4">
                  <c:v>62.633941826923071</c:v>
                </c:pt>
                <c:pt idx="5">
                  <c:v>46.246273714016048</c:v>
                </c:pt>
                <c:pt idx="6">
                  <c:v>60.147923184357531</c:v>
                </c:pt>
                <c:pt idx="7">
                  <c:v>49.594171853228048</c:v>
                </c:pt>
                <c:pt idx="8">
                  <c:v>50.63640415704387</c:v>
                </c:pt>
                <c:pt idx="9">
                  <c:v>63.208782236248865</c:v>
                </c:pt>
                <c:pt idx="10">
                  <c:v>61.127224888888875</c:v>
                </c:pt>
                <c:pt idx="11">
                  <c:v>44.970601417183346</c:v>
                </c:pt>
                <c:pt idx="12">
                  <c:v>50.784042497831742</c:v>
                </c:pt>
                <c:pt idx="13">
                  <c:v>58.307314649681516</c:v>
                </c:pt>
                <c:pt idx="14">
                  <c:v>115.78547399328858</c:v>
                </c:pt>
                <c:pt idx="15">
                  <c:v>53.550162510390685</c:v>
                </c:pt>
                <c:pt idx="16">
                  <c:v>38.58603587443946</c:v>
                </c:pt>
                <c:pt idx="17">
                  <c:v>59.365261290322564</c:v>
                </c:pt>
                <c:pt idx="18">
                  <c:v>71.995000000000005</c:v>
                </c:pt>
                <c:pt idx="19">
                  <c:v>66.892719841269837</c:v>
                </c:pt>
                <c:pt idx="20">
                  <c:v>38.481844827586201</c:v>
                </c:pt>
                <c:pt idx="21">
                  <c:v>34.992311848707054</c:v>
                </c:pt>
                <c:pt idx="22">
                  <c:v>62.838556402439032</c:v>
                </c:pt>
                <c:pt idx="23">
                  <c:v>49.070101361573371</c:v>
                </c:pt>
                <c:pt idx="24">
                  <c:v>37.729553215494548</c:v>
                </c:pt>
                <c:pt idx="25">
                  <c:v>37.555902439024386</c:v>
                </c:pt>
                <c:pt idx="26">
                  <c:v>36.05349048316252</c:v>
                </c:pt>
                <c:pt idx="27">
                  <c:v>27.241121035362742</c:v>
                </c:pt>
                <c:pt idx="28">
                  <c:v>15.146596112311018</c:v>
                </c:pt>
                <c:pt idx="29">
                  <c:v>-4.6566441717791403</c:v>
                </c:pt>
                <c:pt idx="30">
                  <c:v>46.820257812499996</c:v>
                </c:pt>
                <c:pt idx="31">
                  <c:v>58.325101766784449</c:v>
                </c:pt>
                <c:pt idx="32">
                  <c:v>36.037179531959481</c:v>
                </c:pt>
                <c:pt idx="33">
                  <c:v>57.062229259896725</c:v>
                </c:pt>
                <c:pt idx="34">
                  <c:v>55.878487639688444</c:v>
                </c:pt>
                <c:pt idx="35">
                  <c:v>48.845164544235921</c:v>
                </c:pt>
                <c:pt idx="36">
                  <c:v>63.968451122853359</c:v>
                </c:pt>
                <c:pt idx="37">
                  <c:v>60.800299644817564</c:v>
                </c:pt>
                <c:pt idx="38">
                  <c:v>57.009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5-4181-9846-077FA8526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33"/>
        <c:axId val="164388224"/>
        <c:axId val="164390016"/>
      </c:barChart>
      <c:catAx>
        <c:axId val="1643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200" b="1"/>
            </a:pPr>
            <a:endParaRPr lang="en-US"/>
          </a:p>
        </c:txPr>
        <c:crossAx val="164390016"/>
        <c:crosses val="autoZero"/>
        <c:auto val="1"/>
        <c:lblAlgn val="ctr"/>
        <c:lblOffset val="100"/>
        <c:noMultiLvlLbl val="0"/>
      </c:catAx>
      <c:valAx>
        <c:axId val="164390016"/>
        <c:scaling>
          <c:orientation val="minMax"/>
          <c:max val="120"/>
          <c:min val="-2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43882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Annual growth by sector'!$C$4</c:f>
              <c:strCache>
                <c:ptCount val="1"/>
                <c:pt idx="0">
                  <c:v>annual change</c:v>
                </c:pt>
              </c:strCache>
            </c:strRef>
          </c:tx>
          <c:spPr>
            <a:solidFill>
              <a:schemeClr val="accent1">
                <a:shade val="45000"/>
              </a:schemeClr>
            </a:solidFill>
            <a:ln w="6350">
              <a:solidFill>
                <a:sysClr val="windowText" lastClr="000000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8E-452A-95BF-0AECB3157AD2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F8E-452A-95BF-0AECB3157AD2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8E-452A-95BF-0AECB3157AD2}"/>
              </c:ext>
            </c:extLst>
          </c:dPt>
          <c:dPt>
            <c:idx val="8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F8E-452A-95BF-0AECB3157AD2}"/>
              </c:ext>
            </c:extLst>
          </c:dPt>
          <c:dPt>
            <c:idx val="9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8E-452A-95BF-0AECB3157AD2}"/>
              </c:ext>
            </c:extLst>
          </c:dPt>
          <c:dPt>
            <c:idx val="10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F8E-452A-95BF-0AECB3157AD2}"/>
              </c:ext>
            </c:extLst>
          </c:dPt>
          <c:dPt>
            <c:idx val="14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F8E-452A-95BF-0AECB3157AD2}"/>
              </c:ext>
            </c:extLst>
          </c:dPt>
          <c:dPt>
            <c:idx val="15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F8E-452A-95BF-0AECB3157AD2}"/>
              </c:ext>
            </c:extLst>
          </c:dPt>
          <c:dPt>
            <c:idx val="16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8E-452A-95BF-0AECB3157AD2}"/>
              </c:ext>
            </c:extLst>
          </c:dPt>
          <c:dPt>
            <c:idx val="20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F8E-452A-95BF-0AECB3157AD2}"/>
              </c:ext>
            </c:extLst>
          </c:dPt>
          <c:dPt>
            <c:idx val="21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F8E-452A-95BF-0AECB3157AD2}"/>
              </c:ext>
            </c:extLst>
          </c:dPt>
          <c:dPt>
            <c:idx val="22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F8E-452A-95BF-0AECB3157AD2}"/>
              </c:ext>
            </c:extLst>
          </c:dPt>
          <c:dPt>
            <c:idx val="26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F8E-452A-95BF-0AECB3157AD2}"/>
              </c:ext>
            </c:extLst>
          </c:dPt>
          <c:dPt>
            <c:idx val="27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F8E-452A-95BF-0AECB3157AD2}"/>
              </c:ext>
            </c:extLst>
          </c:dPt>
          <c:dPt>
            <c:idx val="28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8E-452A-95BF-0AECB3157AD2}"/>
              </c:ext>
            </c:extLst>
          </c:dPt>
          <c:dPt>
            <c:idx val="32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F8E-452A-95BF-0AECB3157AD2}"/>
              </c:ext>
            </c:extLst>
          </c:dPt>
          <c:dPt>
            <c:idx val="33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F8E-452A-95BF-0AECB3157AD2}"/>
              </c:ext>
            </c:extLst>
          </c:dPt>
          <c:dPt>
            <c:idx val="34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F8E-452A-95BF-0AECB3157AD2}"/>
              </c:ext>
            </c:extLst>
          </c:dPt>
          <c:cat>
            <c:multiLvlStrRef>
              <c:f>'3. Annual growth by sector'!$A$5:$B$39</c:f>
              <c:multiLvlStrCache>
                <c:ptCount val="35"/>
                <c:lvl>
                  <c:pt idx="0">
                    <c:v>2010 to 2015</c:v>
                  </c:pt>
                  <c:pt idx="1">
                    <c:v>2015 to 2020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6">
                    <c:v>2010 to 2015</c:v>
                  </c:pt>
                  <c:pt idx="7">
                    <c:v>2015 to 2020</c:v>
                  </c:pt>
                  <c:pt idx="8">
                    <c:v>2020</c:v>
                  </c:pt>
                  <c:pt idx="9">
                    <c:v>2021</c:v>
                  </c:pt>
                  <c:pt idx="10">
                    <c:v>2022</c:v>
                  </c:pt>
                  <c:pt idx="12">
                    <c:v>2010 to 2015</c:v>
                  </c:pt>
                  <c:pt idx="13">
                    <c:v>2015 to 2020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2022</c:v>
                  </c:pt>
                  <c:pt idx="18">
                    <c:v>2010 to 2015</c:v>
                  </c:pt>
                  <c:pt idx="19">
                    <c:v>2015 to 2020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2022</c:v>
                  </c:pt>
                  <c:pt idx="24">
                    <c:v>2010 to 2015</c:v>
                  </c:pt>
                  <c:pt idx="25">
                    <c:v>2015 to 2020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30">
                    <c:v>2010 to 2015</c:v>
                  </c:pt>
                  <c:pt idx="31">
                    <c:v>2015 to 2020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</c:lvl>
                <c:lvl>
                  <c:pt idx="0">
                    <c:v>agriculture
 (3%)</c:v>
                  </c:pt>
                  <c:pt idx="5">
                    <c:v> </c:v>
                  </c:pt>
                  <c:pt idx="6">
                    <c:v>mining 
(7%)
</c:v>
                  </c:pt>
                  <c:pt idx="11">
                    <c:v> </c:v>
                  </c:pt>
                  <c:pt idx="12">
                    <c:v>manufac-
turing (12%)</c:v>
                  </c:pt>
                  <c:pt idx="17">
                    <c:v> </c:v>
                  </c:pt>
                  <c:pt idx="18">
                    <c:v>construction 
(2%)</c:v>
                  </c:pt>
                  <c:pt idx="23">
                    <c:v> </c:v>
                  </c:pt>
                  <c:pt idx="24">
                    <c:v>logistics
(7%)</c:v>
                  </c:pt>
                  <c:pt idx="29">
                    <c:v> </c:v>
                  </c:pt>
                  <c:pt idx="30">
                    <c:v>other
 (69%)</c:v>
                  </c:pt>
                </c:lvl>
              </c:multiLvlStrCache>
            </c:multiLvlStrRef>
          </c:cat>
          <c:val>
            <c:numRef>
              <c:f>'3. Annual growth by sector'!$C$5:$C$39</c:f>
              <c:numCache>
                <c:formatCode>0.0%</c:formatCode>
                <c:ptCount val="35"/>
                <c:pt idx="0">
                  <c:v>3.0021133616717099E-2</c:v>
                </c:pt>
                <c:pt idx="1">
                  <c:v>4.0616020629947513E-2</c:v>
                </c:pt>
                <c:pt idx="2">
                  <c:v>1.7060232804921194E-2</c:v>
                </c:pt>
                <c:pt idx="3">
                  <c:v>8.8261758529260437E-2</c:v>
                </c:pt>
                <c:pt idx="4">
                  <c:v>2.7335993466870434E-3</c:v>
                </c:pt>
                <c:pt idx="6">
                  <c:v>6.621271207777335E-3</c:v>
                </c:pt>
                <c:pt idx="7">
                  <c:v>-2.9682216707181519E-2</c:v>
                </c:pt>
                <c:pt idx="8">
                  <c:v>2.2922223010973797E-2</c:v>
                </c:pt>
                <c:pt idx="9">
                  <c:v>0.11998722468376988</c:v>
                </c:pt>
                <c:pt idx="10">
                  <c:v>-6.9860334735067253E-2</c:v>
                </c:pt>
                <c:pt idx="12">
                  <c:v>1.0543423587259904E-2</c:v>
                </c:pt>
                <c:pt idx="13">
                  <c:v>-2.4673248857678187E-2</c:v>
                </c:pt>
                <c:pt idx="14">
                  <c:v>1.2731803034184752E-2</c:v>
                </c:pt>
                <c:pt idx="15">
                  <c:v>6.5300773071615081E-2</c:v>
                </c:pt>
                <c:pt idx="16">
                  <c:v>-5.393156697556245E-4</c:v>
                </c:pt>
                <c:pt idx="18">
                  <c:v>1.9656700569615992E-2</c:v>
                </c:pt>
                <c:pt idx="19">
                  <c:v>-5.7743049325886697E-2</c:v>
                </c:pt>
                <c:pt idx="20">
                  <c:v>-4.518320587966751E-3</c:v>
                </c:pt>
                <c:pt idx="21">
                  <c:v>-2.2388371073584601E-2</c:v>
                </c:pt>
                <c:pt idx="22">
                  <c:v>-3.5013379795980959E-2</c:v>
                </c:pt>
                <c:pt idx="24">
                  <c:v>-6.0622555193404981E-2</c:v>
                </c:pt>
                <c:pt idx="25">
                  <c:v>-2.4150014844495193E-2</c:v>
                </c:pt>
                <c:pt idx="26">
                  <c:v>9.188937232966099E-3</c:v>
                </c:pt>
                <c:pt idx="27">
                  <c:v>4.6796846375913415E-2</c:v>
                </c:pt>
                <c:pt idx="28">
                  <c:v>8.6097609587454826E-2</c:v>
                </c:pt>
                <c:pt idx="30">
                  <c:v>4.0239962884413893E-2</c:v>
                </c:pt>
                <c:pt idx="31">
                  <c:v>5.0071639987780969E-3</c:v>
                </c:pt>
                <c:pt idx="32">
                  <c:v>7.7660538281827396E-3</c:v>
                </c:pt>
                <c:pt idx="33">
                  <c:v>3.9438087107930286E-2</c:v>
                </c:pt>
                <c:pt idx="34">
                  <c:v>2.7260753295121232E-2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E-452A-95BF-0AECB315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0.12000000000000001"/>
          <c:min val="-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2.0000000000000004E-2"/>
      </c:valAx>
      <c:spPr>
        <a:noFill/>
        <a:ln w="3175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Quarterly growth by sector'!$C$4</c:f>
              <c:strCache>
                <c:ptCount val="1"/>
                <c:pt idx="0">
                  <c:v>quarterly change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6350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BACC6">
                  <a:lumMod val="5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178F-4537-A9BE-52E24A1EA2F8}"/>
              </c:ext>
            </c:extLst>
          </c:dPt>
          <c:dPt>
            <c:idx val="1"/>
            <c:invertIfNegative val="0"/>
            <c:bubble3D val="0"/>
            <c:spPr>
              <a:solidFill>
                <a:srgbClr val="4BACC6">
                  <a:lumMod val="5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2B-4112-A0C7-7F3218311834}"/>
              </c:ext>
            </c:extLst>
          </c:dPt>
          <c:dPt>
            <c:idx val="2"/>
            <c:invertIfNegative val="0"/>
            <c:bubble3D val="0"/>
            <c:spPr>
              <a:solidFill>
                <a:srgbClr val="4BACC6">
                  <a:lumMod val="5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8F-4537-A9BE-52E24A1EA2F8}"/>
              </c:ext>
            </c:extLst>
          </c:dPt>
          <c:dPt>
            <c:idx val="3"/>
            <c:invertIfNegative val="0"/>
            <c:bubble3D val="0"/>
            <c:spPr>
              <a:solidFill>
                <a:srgbClr val="4BACC6">
                  <a:lumMod val="5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8F-4537-A9BE-52E24A1EA2F8}"/>
              </c:ext>
            </c:extLst>
          </c:dPt>
          <c:dPt>
            <c:idx val="6"/>
            <c:invertIfNegative val="0"/>
            <c:bubble3D val="0"/>
            <c:spPr>
              <a:solidFill>
                <a:srgbClr val="4BACC6">
                  <a:lumMod val="75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2B-4112-A0C7-7F3218311834}"/>
              </c:ext>
            </c:extLst>
          </c:dPt>
          <c:dPt>
            <c:idx val="7"/>
            <c:invertIfNegative val="0"/>
            <c:bubble3D val="0"/>
            <c:spPr>
              <a:solidFill>
                <a:srgbClr val="4BACC6">
                  <a:lumMod val="75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82B-4112-A0C7-7F3218311834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>
                  <a:lumMod val="75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8F-4537-A9BE-52E24A1EA2F8}"/>
              </c:ext>
            </c:extLst>
          </c:dPt>
          <c:dPt>
            <c:idx val="10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8F-4537-A9BE-52E24A1EA2F8}"/>
              </c:ext>
            </c:extLst>
          </c:dPt>
          <c:dPt>
            <c:idx val="11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82B-4112-A0C7-7F3218311834}"/>
              </c:ext>
            </c:extLst>
          </c:dPt>
          <c:dPt>
            <c:idx val="12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82B-4112-A0C7-7F3218311834}"/>
              </c:ext>
            </c:extLst>
          </c:dPt>
          <c:dPt>
            <c:idx val="13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82B-4112-A0C7-7F3218311834}"/>
              </c:ext>
            </c:extLst>
          </c:dPt>
          <c:dPt>
            <c:idx val="15"/>
            <c:invertIfNegative val="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78F-4537-A9BE-52E24A1EA2F8}"/>
              </c:ext>
            </c:extLst>
          </c:dPt>
          <c:dPt>
            <c:idx val="16"/>
            <c:invertIfNegative val="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78F-4537-A9BE-52E24A1EA2F8}"/>
              </c:ext>
            </c:extLst>
          </c:dPt>
          <c:dPt>
            <c:idx val="17"/>
            <c:invertIfNegative val="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82B-4112-A0C7-7F3218311834}"/>
              </c:ext>
            </c:extLst>
          </c:dPt>
          <c:dPt>
            <c:idx val="18"/>
            <c:invertIfNegative val="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82B-4112-A0C7-7F3218311834}"/>
              </c:ext>
            </c:extLst>
          </c:dPt>
          <c:dPt>
            <c:idx val="20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78F-4537-A9BE-52E24A1EA2F8}"/>
              </c:ext>
            </c:extLst>
          </c:dPt>
          <c:dPt>
            <c:idx val="21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78F-4537-A9BE-52E24A1EA2F8}"/>
              </c:ext>
            </c:extLst>
          </c:dPt>
          <c:dPt>
            <c:idx val="22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78F-4537-A9BE-52E24A1EA2F8}"/>
              </c:ext>
            </c:extLst>
          </c:dPt>
          <c:dPt>
            <c:idx val="23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82B-4112-A0C7-7F3218311834}"/>
              </c:ext>
            </c:extLst>
          </c:dPt>
          <c:dPt>
            <c:idx val="2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78F-4537-A9BE-52E24A1EA2F8}"/>
              </c:ext>
            </c:extLst>
          </c:dPt>
          <c:dPt>
            <c:idx val="2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78F-4537-A9BE-52E24A1EA2F8}"/>
              </c:ext>
            </c:extLst>
          </c:dPt>
          <c:dPt>
            <c:idx val="2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78F-4537-A9BE-52E24A1EA2F8}"/>
              </c:ext>
            </c:extLst>
          </c:dPt>
          <c:dPt>
            <c:idx val="2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78F-4537-A9BE-52E24A1EA2F8}"/>
              </c:ext>
            </c:extLst>
          </c:dPt>
          <c:cat>
            <c:multiLvlStrRef>
              <c:f>'4. Quarterly growth by sector'!$A$5:$B$33</c:f>
              <c:multiLvlStrCache>
                <c:ptCount val="29"/>
                <c:lvl>
                  <c:pt idx="0">
                    <c:v>Q1 2022</c:v>
                  </c:pt>
                  <c:pt idx="1">
                    <c:v>Q2 2022</c:v>
                  </c:pt>
                  <c:pt idx="2">
                    <c:v>Q3 2022</c:v>
                  </c:pt>
                  <c:pt idx="3">
                    <c:v>Q4 2022</c:v>
                  </c:pt>
                  <c:pt idx="5">
                    <c:v>Q1 2022</c:v>
                  </c:pt>
                  <c:pt idx="6">
                    <c:v>Q2 2022</c:v>
                  </c:pt>
                  <c:pt idx="7">
                    <c:v>Q3 2022</c:v>
                  </c:pt>
                  <c:pt idx="8">
                    <c:v>Q4 2022</c:v>
                  </c:pt>
                  <c:pt idx="10">
                    <c:v>Q1 2022</c:v>
                  </c:pt>
                  <c:pt idx="11">
                    <c:v>Q2 2022</c:v>
                  </c:pt>
                  <c:pt idx="12">
                    <c:v>Q3 2022</c:v>
                  </c:pt>
                  <c:pt idx="13">
                    <c:v>Q4 2022</c:v>
                  </c:pt>
                  <c:pt idx="15">
                    <c:v>Q1 2022</c:v>
                  </c:pt>
                  <c:pt idx="16">
                    <c:v>Q2 2022</c:v>
                  </c:pt>
                  <c:pt idx="17">
                    <c:v>Q3 2022</c:v>
                  </c:pt>
                  <c:pt idx="18">
                    <c:v>Q4 2022</c:v>
                  </c:pt>
                  <c:pt idx="20">
                    <c:v>Q1 2022</c:v>
                  </c:pt>
                  <c:pt idx="21">
                    <c:v>Q2 2022</c:v>
                  </c:pt>
                  <c:pt idx="22">
                    <c:v>Q3 2022</c:v>
                  </c:pt>
                  <c:pt idx="23">
                    <c:v>Q4 2022</c:v>
                  </c:pt>
                  <c:pt idx="25">
                    <c:v>Q1 2022</c:v>
                  </c:pt>
                  <c:pt idx="26">
                    <c:v>Q2 2022</c:v>
                  </c:pt>
                  <c:pt idx="27">
                    <c:v>Q3 2022</c:v>
                  </c:pt>
                  <c:pt idx="28">
                    <c:v>Q4 2022</c:v>
                  </c:pt>
                </c:lvl>
                <c:lvl>
                  <c:pt idx="0">
                    <c:v>agriculture</c:v>
                  </c:pt>
                  <c:pt idx="5">
                    <c:v>mining</c:v>
                  </c:pt>
                  <c:pt idx="10">
                    <c:v>manufacturing</c:v>
                  </c:pt>
                  <c:pt idx="15">
                    <c:v>construction</c:v>
                  </c:pt>
                  <c:pt idx="20">
                    <c:v>logistics</c:v>
                  </c:pt>
                  <c:pt idx="25">
                    <c:v>other</c:v>
                  </c:pt>
                </c:lvl>
              </c:multiLvlStrCache>
            </c:multiLvlStrRef>
          </c:cat>
          <c:val>
            <c:numRef>
              <c:f>'4. Quarterly growth by sector'!$C$5:$C$33</c:f>
              <c:numCache>
                <c:formatCode>0.0%</c:formatCode>
                <c:ptCount val="29"/>
                <c:pt idx="0">
                  <c:v>-1.8278652521487637E-2</c:v>
                </c:pt>
                <c:pt idx="1">
                  <c:v>-0.12776908145349775</c:v>
                </c:pt>
                <c:pt idx="2">
                  <c:v>0.30489769733266714</c:v>
                </c:pt>
                <c:pt idx="3">
                  <c:v>-3.2816506646042631E-2</c:v>
                </c:pt>
                <c:pt idx="5">
                  <c:v>-2.3844824419858246E-2</c:v>
                </c:pt>
                <c:pt idx="6">
                  <c:v>-3.0231107201675322E-2</c:v>
                </c:pt>
                <c:pt idx="7">
                  <c:v>1.6009216155416395E-2</c:v>
                </c:pt>
                <c:pt idx="8">
                  <c:v>-3.1890984517158105E-2</c:v>
                </c:pt>
                <c:pt idx="10">
                  <c:v>4.6226537535021928E-2</c:v>
                </c:pt>
                <c:pt idx="11">
                  <c:v>-5.5327117263308301E-2</c:v>
                </c:pt>
                <c:pt idx="12">
                  <c:v>1.5660477700254694E-2</c:v>
                </c:pt>
                <c:pt idx="13">
                  <c:v>-8.6608400010562692E-3</c:v>
                </c:pt>
                <c:pt idx="15">
                  <c:v>2.3460787949976636E-2</c:v>
                </c:pt>
                <c:pt idx="16">
                  <c:v>-1.3262329250452676E-2</c:v>
                </c:pt>
                <c:pt idx="17">
                  <c:v>-2.7232259983608786E-2</c:v>
                </c:pt>
                <c:pt idx="18">
                  <c:v>-1.9481894456954918E-2</c:v>
                </c:pt>
                <c:pt idx="20">
                  <c:v>-4.648941830312836E-3</c:v>
                </c:pt>
                <c:pt idx="21">
                  <c:v>-2.9218979538131795E-2</c:v>
                </c:pt>
                <c:pt idx="22">
                  <c:v>3.923451771878983E-2</c:v>
                </c:pt>
                <c:pt idx="23">
                  <c:v>5.0479066704025577E-3</c:v>
                </c:pt>
                <c:pt idx="25">
                  <c:v>1.6323303769348207E-2</c:v>
                </c:pt>
                <c:pt idx="26">
                  <c:v>9.6420015276084126E-3</c:v>
                </c:pt>
                <c:pt idx="27">
                  <c:v>1.1913142015061551E-2</c:v>
                </c:pt>
                <c:pt idx="28">
                  <c:v>-9.7988770571907358E-3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178F-4537-A9BE-52E24A1EA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0.30000000000000004"/>
          <c:min val="-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5.000000000000001E-2"/>
      </c:valAx>
      <c:spPr>
        <a:noFill/>
        <a:ln w="3175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 Electricity supply'!$C$4</c:f>
              <c:strCache>
                <c:ptCount val="1"/>
                <c:pt idx="0">
                  <c:v>Eskom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'5. Electricity supply'!$A$5:$B$41</c:f>
              <c:multiLvlStrCache>
                <c:ptCount val="37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2022</c:v>
                  </c:pt>
                  <c:pt idx="24">
                    <c:v>Jan-22</c:v>
                  </c:pt>
                  <c:pt idx="25">
                    <c:v>Feb-22</c:v>
                  </c:pt>
                  <c:pt idx="26">
                    <c:v>Mar-22</c:v>
                  </c:pt>
                  <c:pt idx="27">
                    <c:v>Apr-22</c:v>
                  </c:pt>
                  <c:pt idx="28">
                    <c:v>May-22</c:v>
                  </c:pt>
                  <c:pt idx="29">
                    <c:v>Jun-22</c:v>
                  </c:pt>
                  <c:pt idx="30">
                    <c:v>Jul-22</c:v>
                  </c:pt>
                  <c:pt idx="31">
                    <c:v>Aug-22</c:v>
                  </c:pt>
                  <c:pt idx="32">
                    <c:v>Sep-22</c:v>
                  </c:pt>
                  <c:pt idx="33">
                    <c:v>Oct-22</c:v>
                  </c:pt>
                  <c:pt idx="34">
                    <c:v>Nov-22</c:v>
                  </c:pt>
                  <c:pt idx="35">
                    <c:v>Dec-22</c:v>
                  </c:pt>
                  <c:pt idx="36">
                    <c:v>Jan-23</c:v>
                  </c:pt>
                </c:lvl>
                <c:lvl>
                  <c:pt idx="0">
                    <c:v>average per month</c:v>
                  </c:pt>
                  <c:pt idx="23">
                    <c:v> </c:v>
                  </c:pt>
                  <c:pt idx="24">
                    <c:v>actual monthly</c:v>
                  </c:pt>
                </c:lvl>
              </c:multiLvlStrCache>
            </c:multiLvlStrRef>
          </c:cat>
          <c:val>
            <c:numRef>
              <c:f>'5. Electricity supply'!$C$5:$C$41</c:f>
              <c:numCache>
                <c:formatCode>_-* #\ ##0.0_-;\-* #\ ##0.0_-;_-* "-"??_-;_-@_-</c:formatCode>
                <c:ptCount val="37"/>
                <c:pt idx="0">
                  <c:v>15.540416666666665</c:v>
                </c:pt>
                <c:pt idx="1">
                  <c:v>15.655250000000001</c:v>
                </c:pt>
                <c:pt idx="2">
                  <c:v>16.338166666666666</c:v>
                </c:pt>
                <c:pt idx="3">
                  <c:v>16.919750000000001</c:v>
                </c:pt>
                <c:pt idx="4">
                  <c:v>17.628583333333331</c:v>
                </c:pt>
                <c:pt idx="5">
                  <c:v>17.717749999999999</c:v>
                </c:pt>
                <c:pt idx="6">
                  <c:v>18.503250000000001</c:v>
                </c:pt>
                <c:pt idx="7">
                  <c:v>19.288083333333333</c:v>
                </c:pt>
                <c:pt idx="8">
                  <c:v>18.86941666666667</c:v>
                </c:pt>
                <c:pt idx="9">
                  <c:v>18.49625</c:v>
                </c:pt>
                <c:pt idx="10">
                  <c:v>19.225750000000001</c:v>
                </c:pt>
                <c:pt idx="11">
                  <c:v>19.211749999999999</c:v>
                </c:pt>
                <c:pt idx="12">
                  <c:v>18.718333333333334</c:v>
                </c:pt>
                <c:pt idx="13">
                  <c:v>18.555666666666667</c:v>
                </c:pt>
                <c:pt idx="14">
                  <c:v>18.345749999999999</c:v>
                </c:pt>
                <c:pt idx="15">
                  <c:v>17.915333333333333</c:v>
                </c:pt>
                <c:pt idx="16">
                  <c:v>17.526666666666667</c:v>
                </c:pt>
                <c:pt idx="17">
                  <c:v>17.442499999999999</c:v>
                </c:pt>
                <c:pt idx="18">
                  <c:v>17.453833333333332</c:v>
                </c:pt>
                <c:pt idx="19">
                  <c:v>17.01275</c:v>
                </c:pt>
                <c:pt idx="20">
                  <c:v>16.049416666666666</c:v>
                </c:pt>
                <c:pt idx="21">
                  <c:v>16.281583333333334</c:v>
                </c:pt>
                <c:pt idx="22">
                  <c:v>15.675307692307692</c:v>
                </c:pt>
                <c:pt idx="24">
                  <c:v>15.941000000000001</c:v>
                </c:pt>
                <c:pt idx="25">
                  <c:v>15.119</c:v>
                </c:pt>
                <c:pt idx="26">
                  <c:v>16.506</c:v>
                </c:pt>
                <c:pt idx="27">
                  <c:v>15.811</c:v>
                </c:pt>
                <c:pt idx="28">
                  <c:v>17.042000000000002</c:v>
                </c:pt>
                <c:pt idx="29">
                  <c:v>16.824000000000002</c:v>
                </c:pt>
                <c:pt idx="30">
                  <c:v>16.672000000000001</c:v>
                </c:pt>
                <c:pt idx="31">
                  <c:v>16.824999999999999</c:v>
                </c:pt>
                <c:pt idx="32">
                  <c:v>14.711</c:v>
                </c:pt>
                <c:pt idx="33">
                  <c:v>15.563000000000001</c:v>
                </c:pt>
                <c:pt idx="34">
                  <c:v>14.938000000000001</c:v>
                </c:pt>
                <c:pt idx="35">
                  <c:v>13.675000000000001</c:v>
                </c:pt>
                <c:pt idx="36">
                  <c:v>14.151999999999999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D-40D7-8BE9-0ADA397225EC}"/>
            </c:ext>
          </c:extLst>
        </c:ser>
        <c:ser>
          <c:idx val="1"/>
          <c:order val="1"/>
          <c:tx>
            <c:strRef>
              <c:f>'5. Electricity supply'!$D$4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'5. Electricity supply'!$A$5:$B$41</c:f>
              <c:multiLvlStrCache>
                <c:ptCount val="37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2022</c:v>
                  </c:pt>
                  <c:pt idx="24">
                    <c:v>Jan-22</c:v>
                  </c:pt>
                  <c:pt idx="25">
                    <c:v>Feb-22</c:v>
                  </c:pt>
                  <c:pt idx="26">
                    <c:v>Mar-22</c:v>
                  </c:pt>
                  <c:pt idx="27">
                    <c:v>Apr-22</c:v>
                  </c:pt>
                  <c:pt idx="28">
                    <c:v>May-22</c:v>
                  </c:pt>
                  <c:pt idx="29">
                    <c:v>Jun-22</c:v>
                  </c:pt>
                  <c:pt idx="30">
                    <c:v>Jul-22</c:v>
                  </c:pt>
                  <c:pt idx="31">
                    <c:v>Aug-22</c:v>
                  </c:pt>
                  <c:pt idx="32">
                    <c:v>Sep-22</c:v>
                  </c:pt>
                  <c:pt idx="33">
                    <c:v>Oct-22</c:v>
                  </c:pt>
                  <c:pt idx="34">
                    <c:v>Nov-22</c:v>
                  </c:pt>
                  <c:pt idx="35">
                    <c:v>Dec-22</c:v>
                  </c:pt>
                  <c:pt idx="36">
                    <c:v>Jan-23</c:v>
                  </c:pt>
                </c:lvl>
                <c:lvl>
                  <c:pt idx="0">
                    <c:v>average per month</c:v>
                  </c:pt>
                  <c:pt idx="23">
                    <c:v> </c:v>
                  </c:pt>
                  <c:pt idx="24">
                    <c:v>actual monthly</c:v>
                  </c:pt>
                </c:lvl>
              </c:multiLvlStrCache>
            </c:multiLvlStrRef>
          </c:cat>
          <c:val>
            <c:numRef>
              <c:f>'5. Electricity supply'!$D$5:$D$41</c:f>
              <c:numCache>
                <c:formatCode>_-* #\ ##0.0_-;\-* #\ ##0.0_-;_-* "-"??_-;_-@_-</c:formatCode>
                <c:ptCount val="37"/>
                <c:pt idx="0">
                  <c:v>0.76458333333333339</c:v>
                </c:pt>
                <c:pt idx="1">
                  <c:v>0.68333333333333335</c:v>
                </c:pt>
                <c:pt idx="2">
                  <c:v>0.83016666666666661</c:v>
                </c:pt>
                <c:pt idx="3">
                  <c:v>0.86858333333333337</c:v>
                </c:pt>
                <c:pt idx="4">
                  <c:v>0.8663333333333334</c:v>
                </c:pt>
                <c:pt idx="5">
                  <c:v>0.88683333333333336</c:v>
                </c:pt>
                <c:pt idx="6">
                  <c:v>0.77366666666666661</c:v>
                </c:pt>
                <c:pt idx="7">
                  <c:v>0.80941666666666667</c:v>
                </c:pt>
                <c:pt idx="8">
                  <c:v>0.7909166666666666</c:v>
                </c:pt>
                <c:pt idx="9">
                  <c:v>0.63700000000000001</c:v>
                </c:pt>
                <c:pt idx="10">
                  <c:v>0.63024999999999998</c:v>
                </c:pt>
                <c:pt idx="11">
                  <c:v>0.83225000000000005</c:v>
                </c:pt>
                <c:pt idx="12">
                  <c:v>0.79616666666666658</c:v>
                </c:pt>
                <c:pt idx="13">
                  <c:v>0.87508333333333332</c:v>
                </c:pt>
                <c:pt idx="14">
                  <c:v>1.1234999999999999</c:v>
                </c:pt>
                <c:pt idx="15">
                  <c:v>1.3227500000000001</c:v>
                </c:pt>
                <c:pt idx="16">
                  <c:v>1.5188333333333333</c:v>
                </c:pt>
                <c:pt idx="17">
                  <c:v>1.6965833333333333</c:v>
                </c:pt>
                <c:pt idx="18">
                  <c:v>1.8632500000000001</c:v>
                </c:pt>
                <c:pt idx="19">
                  <c:v>1.9319166666666667</c:v>
                </c:pt>
                <c:pt idx="20">
                  <c:v>1.9514166666666668</c:v>
                </c:pt>
                <c:pt idx="21">
                  <c:v>2.1375833333333336</c:v>
                </c:pt>
                <c:pt idx="22">
                  <c:v>2.1265384615384617</c:v>
                </c:pt>
                <c:pt idx="24">
                  <c:v>2.0329999999999999</c:v>
                </c:pt>
                <c:pt idx="25">
                  <c:v>1.696</c:v>
                </c:pt>
                <c:pt idx="26">
                  <c:v>1.9019999999999999</c:v>
                </c:pt>
                <c:pt idx="27">
                  <c:v>1.8979999999999999</c:v>
                </c:pt>
                <c:pt idx="28">
                  <c:v>1.855</c:v>
                </c:pt>
                <c:pt idx="29">
                  <c:v>2.0139999999999998</c:v>
                </c:pt>
                <c:pt idx="30">
                  <c:v>2.1419999999999999</c:v>
                </c:pt>
                <c:pt idx="31">
                  <c:v>2.395</c:v>
                </c:pt>
                <c:pt idx="32">
                  <c:v>2.1459999999999999</c:v>
                </c:pt>
                <c:pt idx="33">
                  <c:v>2.2210000000000001</c:v>
                </c:pt>
                <c:pt idx="34">
                  <c:v>2.343</c:v>
                </c:pt>
                <c:pt idx="35">
                  <c:v>2.4940000000000002</c:v>
                </c:pt>
                <c:pt idx="36">
                  <c:v>2.5059999999999998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D-40D7-8BE9-0ADA3972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2"/>
          <c:order val="2"/>
          <c:tx>
            <c:strRef>
              <c:f>'5. Electricity supply'!$E$4</c:f>
              <c:strCache>
                <c:ptCount val="1"/>
                <c:pt idx="0">
                  <c:v>%Eskom (right axis)</c:v>
                </c:pt>
              </c:strCache>
            </c:strRef>
          </c:tx>
          <c:spPr>
            <a:ln w="41275" cap="rnd">
              <a:solidFill>
                <a:srgbClr val="C0504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f>'5. Electricity supply'!$A$5:$B$41</c:f>
              <c:multiLvlStrCache>
                <c:ptCount val="37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2022</c:v>
                  </c:pt>
                  <c:pt idx="24">
                    <c:v>Jan-22</c:v>
                  </c:pt>
                  <c:pt idx="25">
                    <c:v>Feb-22</c:v>
                  </c:pt>
                  <c:pt idx="26">
                    <c:v>Mar-22</c:v>
                  </c:pt>
                  <c:pt idx="27">
                    <c:v>Apr-22</c:v>
                  </c:pt>
                  <c:pt idx="28">
                    <c:v>May-22</c:v>
                  </c:pt>
                  <c:pt idx="29">
                    <c:v>Jun-22</c:v>
                  </c:pt>
                  <c:pt idx="30">
                    <c:v>Jul-22</c:v>
                  </c:pt>
                  <c:pt idx="31">
                    <c:v>Aug-22</c:v>
                  </c:pt>
                  <c:pt idx="32">
                    <c:v>Sep-22</c:v>
                  </c:pt>
                  <c:pt idx="33">
                    <c:v>Oct-22</c:v>
                  </c:pt>
                  <c:pt idx="34">
                    <c:v>Nov-22</c:v>
                  </c:pt>
                  <c:pt idx="35">
                    <c:v>Dec-22</c:v>
                  </c:pt>
                  <c:pt idx="36">
                    <c:v>Jan-23</c:v>
                  </c:pt>
                </c:lvl>
                <c:lvl>
                  <c:pt idx="0">
                    <c:v>average per month</c:v>
                  </c:pt>
                  <c:pt idx="23">
                    <c:v> </c:v>
                  </c:pt>
                  <c:pt idx="24">
                    <c:v>actual monthly</c:v>
                  </c:pt>
                </c:lvl>
              </c:multiLvlStrCache>
            </c:multiLvlStrRef>
          </c:cat>
          <c:val>
            <c:numRef>
              <c:f>'5. Electricity supply'!$E$5:$E$41</c:f>
              <c:numCache>
                <c:formatCode>0%</c:formatCode>
                <c:ptCount val="37"/>
                <c:pt idx="0">
                  <c:v>0.95310743125830522</c:v>
                </c:pt>
                <c:pt idx="1">
                  <c:v>0.95817670850695957</c:v>
                </c:pt>
                <c:pt idx="2">
                  <c:v>0.95164547131346466</c:v>
                </c:pt>
                <c:pt idx="3">
                  <c:v>0.95117117961210529</c:v>
                </c:pt>
                <c:pt idx="4">
                  <c:v>0.95315830025367332</c:v>
                </c:pt>
                <c:pt idx="5">
                  <c:v>0.95233253454569899</c:v>
                </c:pt>
                <c:pt idx="6">
                  <c:v>0.95986564241342187</c:v>
                </c:pt>
                <c:pt idx="7">
                  <c:v>0.95972550483061736</c:v>
                </c:pt>
                <c:pt idx="8">
                  <c:v>0.95977094318509348</c:v>
                </c:pt>
                <c:pt idx="9">
                  <c:v>0.96670717206956469</c:v>
                </c:pt>
                <c:pt idx="10">
                  <c:v>0.96825896454472204</c:v>
                </c:pt>
                <c:pt idx="11">
                  <c:v>0.95847884653761728</c:v>
                </c:pt>
                <c:pt idx="12">
                  <c:v>0.95920127768240704</c:v>
                </c:pt>
                <c:pt idx="13">
                  <c:v>0.95496399607151894</c:v>
                </c:pt>
                <c:pt idx="14">
                  <c:v>0.94229361685735202</c:v>
                </c:pt>
                <c:pt idx="15">
                  <c:v>0.93124315052175155</c:v>
                </c:pt>
                <c:pt idx="16">
                  <c:v>0.92025237807706106</c:v>
                </c:pt>
                <c:pt idx="17">
                  <c:v>0.91135503703155407</c:v>
                </c:pt>
                <c:pt idx="18">
                  <c:v>0.9035439270076141</c:v>
                </c:pt>
                <c:pt idx="19">
                  <c:v>0.89802319034380829</c:v>
                </c:pt>
                <c:pt idx="20">
                  <c:v>0.89159298180639779</c:v>
                </c:pt>
                <c:pt idx="21">
                  <c:v>0.88394788037822913</c:v>
                </c:pt>
                <c:pt idx="22">
                  <c:v>0.88054393667035402</c:v>
                </c:pt>
                <c:pt idx="24">
                  <c:v>0.88689217758985206</c:v>
                </c:pt>
                <c:pt idx="25">
                  <c:v>0.89913767469521255</c:v>
                </c:pt>
                <c:pt idx="26">
                  <c:v>0.89667535853976532</c:v>
                </c:pt>
                <c:pt idx="27">
                  <c:v>0.8928228584335649</c:v>
                </c:pt>
                <c:pt idx="28">
                  <c:v>0.90183627030745617</c:v>
                </c:pt>
                <c:pt idx="29">
                  <c:v>0.89308843826308526</c:v>
                </c:pt>
                <c:pt idx="30">
                  <c:v>0.88614861273519718</c:v>
                </c:pt>
                <c:pt idx="31">
                  <c:v>0.87539021852237253</c:v>
                </c:pt>
                <c:pt idx="32">
                  <c:v>0.872693836388444</c:v>
                </c:pt>
                <c:pt idx="33">
                  <c:v>0.87511246063877657</c:v>
                </c:pt>
                <c:pt idx="34">
                  <c:v>0.86441756842775308</c:v>
                </c:pt>
                <c:pt idx="35">
                  <c:v>0.84575422104026221</c:v>
                </c:pt>
                <c:pt idx="36">
                  <c:v>0.8495617721215033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DD-40D7-8BE9-0ADA3972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420800"/>
        <c:axId val="569397920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000 gigawatt-hours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2"/>
      </c:valAx>
      <c:valAx>
        <c:axId val="569397920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420800"/>
        <c:crosses val="max"/>
        <c:crossBetween val="between"/>
      </c:valAx>
      <c:catAx>
        <c:axId val="56942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93979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'6. Lithium ion battery imports'!$C$6</c:f>
              <c:strCache>
                <c:ptCount val="1"/>
                <c:pt idx="0">
                  <c:v>constant 2022 rand mns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8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multiLvlStrRef>
              <c:f>'6. Lithium ion battery imports'!$A$7:$B$26</c:f>
              <c:multiLvlStrCache>
                <c:ptCount val="20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'6. Lithium ion battery imports'!$C$7:$C$26</c:f>
              <c:numCache>
                <c:formatCode>_-* #\ ##0_-;\-* #\ ##0_-;_-* "-"??_-;_-@_-</c:formatCode>
                <c:ptCount val="20"/>
                <c:pt idx="0">
                  <c:v>480.69357660818719</c:v>
                </c:pt>
                <c:pt idx="1">
                  <c:v>285.79445727482681</c:v>
                </c:pt>
                <c:pt idx="2">
                  <c:v>330.89963055872295</c:v>
                </c:pt>
                <c:pt idx="3">
                  <c:v>367.64976163450626</c:v>
                </c:pt>
                <c:pt idx="4">
                  <c:v>340.95595525727066</c:v>
                </c:pt>
                <c:pt idx="5">
                  <c:v>421.67031160220995</c:v>
                </c:pt>
                <c:pt idx="6">
                  <c:v>409.65663964950716</c:v>
                </c:pt>
                <c:pt idx="7">
                  <c:v>389.88265502183407</c:v>
                </c:pt>
                <c:pt idx="8">
                  <c:v>564.89909344790544</c:v>
                </c:pt>
                <c:pt idx="9">
                  <c:v>1110.1666767567569</c:v>
                </c:pt>
                <c:pt idx="10">
                  <c:v>804.42765957446818</c:v>
                </c:pt>
                <c:pt idx="11">
                  <c:v>748.57964406779661</c:v>
                </c:pt>
                <c:pt idx="12">
                  <c:v>604.83890946930285</c:v>
                </c:pt>
                <c:pt idx="13">
                  <c:v>752.04668041237119</c:v>
                </c:pt>
                <c:pt idx="14">
                  <c:v>800.33651874366763</c:v>
                </c:pt>
                <c:pt idx="15">
                  <c:v>1125.9333919999999</c:v>
                </c:pt>
                <c:pt idx="16">
                  <c:v>1188.9785776031433</c:v>
                </c:pt>
                <c:pt idx="17">
                  <c:v>1650.0754856046065</c:v>
                </c:pt>
                <c:pt idx="18">
                  <c:v>3285.0303336475026</c:v>
                </c:pt>
                <c:pt idx="19">
                  <c:v>6209.9179999999997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98C-4BA8-8EA6-1CC36B5BA85C}"/>
            </c:ext>
          </c:extLst>
        </c:ser>
        <c:ser>
          <c:idx val="1"/>
          <c:order val="1"/>
          <c:tx>
            <c:strRef>
              <c:f>'6. Lithium ion battery imports'!$D$6</c:f>
              <c:strCache>
                <c:ptCount val="1"/>
                <c:pt idx="0">
                  <c:v>number (000s)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'6. Lithium ion battery imports'!$A$7:$B$26</c:f>
              <c:multiLvlStrCache>
                <c:ptCount val="20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'6. Lithium ion battery imports'!$D$7:$D$26</c:f>
              <c:numCache>
                <c:formatCode>_-* #\ ##0_-;\-* #\ ##0_-;_-* "-"??_-;_-@_-</c:formatCode>
                <c:ptCount val="20"/>
                <c:pt idx="0">
                  <c:v>1497.21</c:v>
                </c:pt>
                <c:pt idx="1">
                  <c:v>1701.508</c:v>
                </c:pt>
                <c:pt idx="2">
                  <c:v>1352.9880000000001</c:v>
                </c:pt>
                <c:pt idx="3">
                  <c:v>1242.143</c:v>
                </c:pt>
                <c:pt idx="4">
                  <c:v>1115.2840000000001</c:v>
                </c:pt>
                <c:pt idx="5">
                  <c:v>1284.5519999999999</c:v>
                </c:pt>
                <c:pt idx="6">
                  <c:v>1023.4</c:v>
                </c:pt>
                <c:pt idx="7">
                  <c:v>1242.164</c:v>
                </c:pt>
                <c:pt idx="8">
                  <c:v>1602.7449999999999</c:v>
                </c:pt>
                <c:pt idx="9">
                  <c:v>1180.7660000000001</c:v>
                </c:pt>
                <c:pt idx="10">
                  <c:v>832.96799999999996</c:v>
                </c:pt>
                <c:pt idx="11">
                  <c:v>2876.3049999999998</c:v>
                </c:pt>
                <c:pt idx="12">
                  <c:v>2199.1750000000002</c:v>
                </c:pt>
                <c:pt idx="13">
                  <c:v>1756.643</c:v>
                </c:pt>
                <c:pt idx="14">
                  <c:v>1656.2719999999999</c:v>
                </c:pt>
                <c:pt idx="15">
                  <c:v>1739.395</c:v>
                </c:pt>
                <c:pt idx="16">
                  <c:v>2004.63</c:v>
                </c:pt>
                <c:pt idx="17">
                  <c:v>5535.61</c:v>
                </c:pt>
                <c:pt idx="18">
                  <c:v>7109.5129999999999</c:v>
                </c:pt>
                <c:pt idx="19">
                  <c:v>6581.3729999999996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98C-4BA8-8EA6-1CC36B5BA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'7. Manufacturing sales'!$C$6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F497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7E-46D6-B84F-35B2C7DE5CA4}"/>
              </c:ext>
            </c:extLst>
          </c:dPt>
          <c:dPt>
            <c:idx val="1"/>
            <c:invertIfNegative val="0"/>
            <c:bubble3D val="0"/>
            <c:spPr>
              <a:solidFill>
                <a:srgbClr val="1F497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7E-46D6-B84F-35B2C7DE5CA4}"/>
              </c:ext>
            </c:extLst>
          </c:dPt>
          <c:dPt>
            <c:idx val="2"/>
            <c:invertIfNegative val="0"/>
            <c:bubble3D val="0"/>
            <c:spPr>
              <a:solidFill>
                <a:srgbClr val="1F497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7E-46D6-B84F-35B2C7DE5CA4}"/>
              </c:ext>
            </c:extLst>
          </c:dPt>
          <c:dPt>
            <c:idx val="3"/>
            <c:invertIfNegative val="0"/>
            <c:bubble3D val="0"/>
            <c:spPr>
              <a:solidFill>
                <a:srgbClr val="1F497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7E-46D6-B84F-35B2C7DE5CA4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7E-46D6-B84F-35B2C7DE5CA4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7E-46D6-B84F-35B2C7DE5CA4}"/>
              </c:ext>
            </c:extLst>
          </c:dPt>
          <c:dPt>
            <c:idx val="6"/>
            <c:invertIfNegative val="0"/>
            <c:bubble3D val="0"/>
            <c:spPr>
              <a:solidFill>
                <a:srgbClr val="4F81B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37E-46D6-B84F-35B2C7DE5CA4}"/>
              </c:ext>
            </c:extLst>
          </c:dPt>
          <c:dPt>
            <c:idx val="7"/>
            <c:invertIfNegative val="0"/>
            <c:bubble3D val="0"/>
            <c:spPr>
              <a:solidFill>
                <a:srgbClr val="4F81B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37E-46D6-B84F-35B2C7DE5CA4}"/>
              </c:ext>
            </c:extLst>
          </c:dPt>
          <c:dPt>
            <c:idx val="8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37E-46D6-B84F-35B2C7DE5CA4}"/>
              </c:ext>
            </c:extLst>
          </c:dPt>
          <c:dPt>
            <c:idx val="9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37E-46D6-B84F-35B2C7DE5CA4}"/>
              </c:ext>
            </c:extLst>
          </c:dPt>
          <c:dPt>
            <c:idx val="10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37E-46D6-B84F-35B2C7DE5CA4}"/>
              </c:ext>
            </c:extLst>
          </c:dPt>
          <c:dPt>
            <c:idx val="11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37E-46D6-B84F-35B2C7DE5CA4}"/>
              </c:ext>
            </c:extLst>
          </c:dPt>
          <c:dPt>
            <c:idx val="12"/>
            <c:invertIfNegative val="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37E-46D6-B84F-35B2C7DE5CA4}"/>
              </c:ext>
            </c:extLst>
          </c:dPt>
          <c:dPt>
            <c:idx val="13"/>
            <c:invertIfNegative val="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37E-46D6-B84F-35B2C7DE5CA4}"/>
              </c:ext>
            </c:extLst>
          </c:dPt>
          <c:dPt>
            <c:idx val="14"/>
            <c:invertIfNegative val="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37E-46D6-B84F-35B2C7DE5CA4}"/>
              </c:ext>
            </c:extLst>
          </c:dPt>
          <c:dPt>
            <c:idx val="15"/>
            <c:invertIfNegative val="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37E-46D6-B84F-35B2C7DE5CA4}"/>
              </c:ext>
            </c:extLst>
          </c:dPt>
          <c:cat>
            <c:multiLvlStrRef>
              <c:f>'7. Manufacturing sales'!$A$7:$B$22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'7. Manufacturing sales'!$C$7:$C$22</c:f>
              <c:numCache>
                <c:formatCode>_-* #\ ##0_-;\-* #\ ##0_-;_-* "-"??_-;_-@_-</c:formatCode>
                <c:ptCount val="16"/>
                <c:pt idx="0">
                  <c:v>771.79853474847187</c:v>
                </c:pt>
                <c:pt idx="1">
                  <c:v>769.07532141738898</c:v>
                </c:pt>
                <c:pt idx="2">
                  <c:v>766.3106745963139</c:v>
                </c:pt>
                <c:pt idx="3">
                  <c:v>741.01735258974315</c:v>
                </c:pt>
                <c:pt idx="4">
                  <c:v>722.55122285688901</c:v>
                </c:pt>
                <c:pt idx="5">
                  <c:v>493.91265079423977</c:v>
                </c:pt>
                <c:pt idx="6">
                  <c:v>673.96985785561992</c:v>
                </c:pt>
                <c:pt idx="7">
                  <c:v>725.55656890955663</c:v>
                </c:pt>
                <c:pt idx="8">
                  <c:v>742.10837871728177</c:v>
                </c:pt>
                <c:pt idx="9">
                  <c:v>750.17753600620699</c:v>
                </c:pt>
                <c:pt idx="10">
                  <c:v>692.88072410093559</c:v>
                </c:pt>
                <c:pt idx="11">
                  <c:v>726.42186255390084</c:v>
                </c:pt>
                <c:pt idx="12">
                  <c:v>780.32745182026315</c:v>
                </c:pt>
                <c:pt idx="13">
                  <c:v>763.39990704572347</c:v>
                </c:pt>
                <c:pt idx="14">
                  <c:v>767.08504735213921</c:v>
                </c:pt>
                <c:pt idx="15">
                  <c:v>764.19395389688248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37E-46D6-B84F-35B2C7DE5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Mfg Sales by Industry'!$B$3:$B$4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Industry'!$B$5:$B$14</c:f>
              <c:numCache>
                <c:formatCode>0</c:formatCode>
                <c:ptCount val="10"/>
                <c:pt idx="0">
                  <c:v>168.84210082973368</c:v>
                </c:pt>
                <c:pt idx="1">
                  <c:v>111.13864975161989</c:v>
                </c:pt>
                <c:pt idx="2">
                  <c:v>97.338626974442064</c:v>
                </c:pt>
                <c:pt idx="3">
                  <c:v>103.82766864290859</c:v>
                </c:pt>
                <c:pt idx="4">
                  <c:v>33.011772275018004</c:v>
                </c:pt>
                <c:pt idx="5">
                  <c:v>35.893863333333336</c:v>
                </c:pt>
                <c:pt idx="6">
                  <c:v>66.972791020518372</c:v>
                </c:pt>
                <c:pt idx="7">
                  <c:v>21.832124271058323</c:v>
                </c:pt>
                <c:pt idx="8">
                  <c:v>17.372354080273581</c:v>
                </c:pt>
                <c:pt idx="9" formatCode="_-* #\ ##0_-;\-* #\ ##0_-;_-* &quot;-&quot;??_-;_-@_-">
                  <c:v>63.754500307775402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6-408E-8BB4-B931999F00CC}"/>
            </c:ext>
          </c:extLst>
        </c:ser>
        <c:ser>
          <c:idx val="1"/>
          <c:order val="1"/>
          <c:tx>
            <c:strRef>
              <c:f>'8. Mfg Sales by Industry'!$C$3:$C$4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4F81BD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Industry'!$C$5:$C$14</c:f>
              <c:numCache>
                <c:formatCode>0</c:formatCode>
                <c:ptCount val="10"/>
                <c:pt idx="0">
                  <c:v>145.27325938469866</c:v>
                </c:pt>
                <c:pt idx="1">
                  <c:v>79.161361405629719</c:v>
                </c:pt>
                <c:pt idx="2">
                  <c:v>84.384247217610962</c:v>
                </c:pt>
                <c:pt idx="3">
                  <c:v>45.463686057380009</c:v>
                </c:pt>
                <c:pt idx="4">
                  <c:v>27.519752740887764</c:v>
                </c:pt>
                <c:pt idx="5">
                  <c:v>24.048161743053047</c:v>
                </c:pt>
                <c:pt idx="6">
                  <c:v>29.766477403464453</c:v>
                </c:pt>
                <c:pt idx="7">
                  <c:v>11.47691300072176</c:v>
                </c:pt>
                <c:pt idx="8">
                  <c:v>10.019527443161312</c:v>
                </c:pt>
                <c:pt idx="9" formatCode="_-* #\ ##0_-;\-* #\ ##0_-;_-* &quot;-&quot;??_-;_-@_-">
                  <c:v>35.032777028148701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6-408E-8BB4-B931999F00CC}"/>
            </c:ext>
          </c:extLst>
        </c:ser>
        <c:ser>
          <c:idx val="2"/>
          <c:order val="2"/>
          <c:tx>
            <c:strRef>
              <c:f>'8. Mfg Sales by Industry'!$D$3:$D$4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Industry'!$D$5:$D$14</c:f>
              <c:numCache>
                <c:formatCode>0</c:formatCode>
                <c:ptCount val="10"/>
                <c:pt idx="0">
                  <c:v>162.93849194247156</c:v>
                </c:pt>
                <c:pt idx="1">
                  <c:v>109.18032471058237</c:v>
                </c:pt>
                <c:pt idx="2">
                  <c:v>96.983556081321026</c:v>
                </c:pt>
                <c:pt idx="3">
                  <c:v>95.49734317826703</c:v>
                </c:pt>
                <c:pt idx="4">
                  <c:v>33.149153384232953</c:v>
                </c:pt>
                <c:pt idx="5">
                  <c:v>34.149774643110788</c:v>
                </c:pt>
                <c:pt idx="6">
                  <c:v>46.098490385298291</c:v>
                </c:pt>
                <c:pt idx="7">
                  <c:v>22.636911585582382</c:v>
                </c:pt>
                <c:pt idx="8">
                  <c:v>16.360073872514203</c:v>
                </c:pt>
                <c:pt idx="9" formatCode="_-* #\ ##0_-;\-* #\ ##0_-;_-* &quot;-&quot;??_-;_-@_-">
                  <c:v>54.69851719105111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06-408E-8BB4-B931999F00CC}"/>
            </c:ext>
          </c:extLst>
        </c:ser>
        <c:ser>
          <c:idx val="3"/>
          <c:order val="3"/>
          <c:tx>
            <c:strRef>
              <c:f>'8. Mfg Sales by Industry'!$E$3:$E$4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Industry'!$E$5:$E$14</c:f>
              <c:numCache>
                <c:formatCode>0</c:formatCode>
                <c:ptCount val="10"/>
                <c:pt idx="0">
                  <c:v>176.10691530388692</c:v>
                </c:pt>
                <c:pt idx="1">
                  <c:v>117.9322015229682</c:v>
                </c:pt>
                <c:pt idx="2">
                  <c:v>101.09197636395757</c:v>
                </c:pt>
                <c:pt idx="3">
                  <c:v>110.33234810424028</c:v>
                </c:pt>
                <c:pt idx="4">
                  <c:v>32.802100249116606</c:v>
                </c:pt>
                <c:pt idx="5">
                  <c:v>35.686738415194348</c:v>
                </c:pt>
                <c:pt idx="6">
                  <c:v>42.731613807420494</c:v>
                </c:pt>
                <c:pt idx="7">
                  <c:v>24.428275570671374</c:v>
                </c:pt>
                <c:pt idx="8">
                  <c:v>17.045148102473497</c:v>
                </c:pt>
                <c:pt idx="9" formatCode="_-* #\ ##0_-;\-* #\ ##0_-;_-* &quot;-&quot;??_-;_-@_-">
                  <c:v>64.917407503533582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06-408E-8BB4-B931999F00CC}"/>
            </c:ext>
          </c:extLst>
        </c:ser>
        <c:ser>
          <c:idx val="4"/>
          <c:order val="4"/>
          <c:tx>
            <c:strRef>
              <c:f>'8. Mfg Sales by Industry'!$F$3:$F$4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Industry'!$F$5:$F$14</c:f>
              <c:numCache>
                <c:formatCode>0</c:formatCode>
                <c:ptCount val="10"/>
                <c:pt idx="0">
                  <c:v>174.93778063744327</c:v>
                </c:pt>
                <c:pt idx="1">
                  <c:v>133.23144027942718</c:v>
                </c:pt>
                <c:pt idx="2">
                  <c:v>100.8406311246944</c:v>
                </c:pt>
                <c:pt idx="3">
                  <c:v>110.43243825358017</c:v>
                </c:pt>
                <c:pt idx="4">
                  <c:v>33.913187513098151</c:v>
                </c:pt>
                <c:pt idx="5">
                  <c:v>36.320922773314713</c:v>
                </c:pt>
                <c:pt idx="6">
                  <c:v>43.534449745022705</c:v>
                </c:pt>
                <c:pt idx="7">
                  <c:v>24.668277135871467</c:v>
                </c:pt>
                <c:pt idx="8">
                  <c:v>17.413879977296542</c:v>
                </c:pt>
                <c:pt idx="9" formatCode="_-* #\ ##0_-;\-* #\ ##0_-;_-* &quot;-&quot;??_-;_-@_-">
                  <c:v>64.398755703807069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06-408E-8BB4-B931999F00CC}"/>
            </c:ext>
          </c:extLst>
        </c:ser>
        <c:ser>
          <c:idx val="5"/>
          <c:order val="5"/>
          <c:tx>
            <c:strRef>
              <c:f>'8. Mfg Sales by Industry'!$G$3:$G$4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Industry'!$G$5:$G$14</c:f>
              <c:numCache>
                <c:formatCode>0</c:formatCode>
                <c:ptCount val="10"/>
                <c:pt idx="0">
                  <c:v>179.92929686919106</c:v>
                </c:pt>
                <c:pt idx="1">
                  <c:v>134.73505457659209</c:v>
                </c:pt>
                <c:pt idx="2">
                  <c:v>101.050435070568</c:v>
                </c:pt>
                <c:pt idx="3">
                  <c:v>113.38315260757315</c:v>
                </c:pt>
                <c:pt idx="4">
                  <c:v>34.679529838209987</c:v>
                </c:pt>
                <c:pt idx="5">
                  <c:v>36.926931001721172</c:v>
                </c:pt>
                <c:pt idx="6">
                  <c:v>43.384479741824443</c:v>
                </c:pt>
                <c:pt idx="7">
                  <c:v>24.025219499139418</c:v>
                </c:pt>
                <c:pt idx="8">
                  <c:v>16.696014466437177</c:v>
                </c:pt>
                <c:pt idx="9" formatCode="_-* #\ ##0_-;\-* #\ ##0_-;_-* &quot;-&quot;??_-;_-@_-">
                  <c:v>62.790804388984498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06-408E-8BB4-B931999F00CC}"/>
            </c:ext>
          </c:extLst>
        </c:ser>
        <c:ser>
          <c:idx val="6"/>
          <c:order val="6"/>
          <c:tx>
            <c:strRef>
              <c:f>'8. Mfg Sales by Industry'!$H$3:$H$4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Industry'!$H$5:$H$14</c:f>
              <c:numCache>
                <c:formatCode>0</c:formatCode>
                <c:ptCount val="10"/>
                <c:pt idx="0">
                  <c:v>172.8485804097528</c:v>
                </c:pt>
                <c:pt idx="1">
                  <c:v>134.58841590416526</c:v>
                </c:pt>
                <c:pt idx="2">
                  <c:v>96.799704402302751</c:v>
                </c:pt>
                <c:pt idx="3">
                  <c:v>73.284917869962754</c:v>
                </c:pt>
                <c:pt idx="4">
                  <c:v>32.425138032509309</c:v>
                </c:pt>
                <c:pt idx="5">
                  <c:v>36.01063980020318</c:v>
                </c:pt>
                <c:pt idx="6">
                  <c:v>41.103121063325425</c:v>
                </c:pt>
                <c:pt idx="7">
                  <c:v>23.362124122925838</c:v>
                </c:pt>
                <c:pt idx="8">
                  <c:v>15.922855684050116</c:v>
                </c:pt>
                <c:pt idx="9" formatCode="_-* #\ ##0_-;\-* #\ ##0_-;_-* &quot;-&quot;??_-;_-@_-">
                  <c:v>64.246260006772786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06-408E-8BB4-B931999F00CC}"/>
            </c:ext>
          </c:extLst>
        </c:ser>
        <c:ser>
          <c:idx val="7"/>
          <c:order val="7"/>
          <c:tx>
            <c:strRef>
              <c:f>'8. Mfg Sales by Industry'!$I$3:$I$4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Industry'!$I$5:$I$14</c:f>
              <c:numCache>
                <c:formatCode>0</c:formatCode>
                <c:ptCount val="10"/>
                <c:pt idx="0">
                  <c:v>178.00987058143434</c:v>
                </c:pt>
                <c:pt idx="1">
                  <c:v>134.22861574061665</c:v>
                </c:pt>
                <c:pt idx="2">
                  <c:v>100.45343963974531</c:v>
                </c:pt>
                <c:pt idx="3">
                  <c:v>83.293699938002689</c:v>
                </c:pt>
                <c:pt idx="4">
                  <c:v>35.343216980563007</c:v>
                </c:pt>
                <c:pt idx="5">
                  <c:v>35.674685298257373</c:v>
                </c:pt>
                <c:pt idx="6">
                  <c:v>49.048283530495986</c:v>
                </c:pt>
                <c:pt idx="7">
                  <c:v>23.629254532506703</c:v>
                </c:pt>
                <c:pt idx="8">
                  <c:v>17.485603565683647</c:v>
                </c:pt>
                <c:pt idx="9" formatCode="_-* #\ ##0_-;\-* #\ ##0_-;_-* &quot;-&quot;??_-;_-@_-">
                  <c:v>66.865007417895413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06-408E-8BB4-B931999F00CC}"/>
            </c:ext>
          </c:extLst>
        </c:ser>
        <c:ser>
          <c:idx val="8"/>
          <c:order val="8"/>
          <c:tx>
            <c:strRef>
              <c:f>'8. Mfg Sales by Industry'!$J$3:$J$4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Industry'!$J$5:$J$14</c:f>
              <c:numCache>
                <c:formatCode>0</c:formatCode>
                <c:ptCount val="10"/>
                <c:pt idx="0">
                  <c:v>183.17603182628795</c:v>
                </c:pt>
                <c:pt idx="1">
                  <c:v>150.21613147952442</c:v>
                </c:pt>
                <c:pt idx="2">
                  <c:v>108.50361216809773</c:v>
                </c:pt>
                <c:pt idx="3">
                  <c:v>101.20414951783354</c:v>
                </c:pt>
                <c:pt idx="4">
                  <c:v>35.195277767503299</c:v>
                </c:pt>
                <c:pt idx="5">
                  <c:v>37.9032773167107</c:v>
                </c:pt>
                <c:pt idx="6">
                  <c:v>51.419781608322324</c:v>
                </c:pt>
                <c:pt idx="7">
                  <c:v>24.37628374174372</c:v>
                </c:pt>
                <c:pt idx="8">
                  <c:v>18.039408124174372</c:v>
                </c:pt>
                <c:pt idx="9" formatCode="_-* #\ ##0_-;\-* #\ ##0_-;_-* &quot;-&quot;??_-;_-@_-">
                  <c:v>67.663475227873164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06-408E-8BB4-B931999F00CC}"/>
            </c:ext>
          </c:extLst>
        </c:ser>
        <c:ser>
          <c:idx val="9"/>
          <c:order val="9"/>
          <c:tx>
            <c:strRef>
              <c:f>'8. Mfg Sales by Industry'!$K$3:$K$4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Industry'!$K$5:$K$14</c:f>
              <c:numCache>
                <c:formatCode>0</c:formatCode>
                <c:ptCount val="10"/>
                <c:pt idx="0">
                  <c:v>183.77337432838229</c:v>
                </c:pt>
                <c:pt idx="1">
                  <c:v>140.12457764126572</c:v>
                </c:pt>
                <c:pt idx="2">
                  <c:v>112.07104085243785</c:v>
                </c:pt>
                <c:pt idx="3">
                  <c:v>98.176837032612184</c:v>
                </c:pt>
                <c:pt idx="4">
                  <c:v>30.924430285760412</c:v>
                </c:pt>
                <c:pt idx="5">
                  <c:v>39.100567423312881</c:v>
                </c:pt>
                <c:pt idx="6">
                  <c:v>48.731645201808199</c:v>
                </c:pt>
                <c:pt idx="7">
                  <c:v>23.850664126574102</c:v>
                </c:pt>
                <c:pt idx="8">
                  <c:v>16.372462567000323</c:v>
                </c:pt>
                <c:pt idx="9" formatCode="_-* #\ ##0_-;\-* #\ ##0_-;_-* &quot;-&quot;??_-;_-@_-">
                  <c:v>67.676600967064815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06-408E-8BB4-B931999F00CC}"/>
            </c:ext>
          </c:extLst>
        </c:ser>
        <c:ser>
          <c:idx val="10"/>
          <c:order val="10"/>
          <c:tx>
            <c:strRef>
              <c:f>'8. Mfg Sales by Industry'!$L$3:$L$4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Industry'!$L$5:$L$14</c:f>
              <c:numCache>
                <c:formatCode>0</c:formatCode>
                <c:ptCount val="10"/>
                <c:pt idx="0">
                  <c:v>186.09704360490721</c:v>
                </c:pt>
                <c:pt idx="1">
                  <c:v>130.23625173482228</c:v>
                </c:pt>
                <c:pt idx="2">
                  <c:v>110.36969276187482</c:v>
                </c:pt>
                <c:pt idx="3">
                  <c:v>110.81821935514314</c:v>
                </c:pt>
                <c:pt idx="4">
                  <c:v>35.518934119219885</c:v>
                </c:pt>
                <c:pt idx="5">
                  <c:v>39.288199624095633</c:v>
                </c:pt>
                <c:pt idx="6">
                  <c:v>43.972875232777611</c:v>
                </c:pt>
                <c:pt idx="7">
                  <c:v>24.436006816608998</c:v>
                </c:pt>
                <c:pt idx="8">
                  <c:v>16.777780802139041</c:v>
                </c:pt>
                <c:pt idx="9" formatCode="_-* #\ ##0_-;\-* #\ ##0_-;_-* &quot;-&quot;??_-;_-@_-">
                  <c:v>66.962223284051674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06-408E-8BB4-B931999F00CC}"/>
            </c:ext>
          </c:extLst>
        </c:ser>
        <c:ser>
          <c:idx val="11"/>
          <c:order val="11"/>
          <c:tx>
            <c:strRef>
              <c:f>'8. Mfg Sales by Industry'!$M$3:$M$4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Industry'!$A$5:$A$14</c:f>
              <c:strCache>
                <c:ptCount val="10"/>
                <c:pt idx="0">
                  <c:v>Food/
Beverages </c:v>
                </c:pt>
                <c:pt idx="1">
                  <c:v>Metals </c:v>
                </c:pt>
                <c:pt idx="2">
                  <c:v>Chemicals/
Plastics </c:v>
                </c:pt>
                <c:pt idx="3">
                  <c:v>Transport 
Equipment </c:v>
                </c:pt>
                <c:pt idx="4">
                  <c:v>Wood/paper </c:v>
                </c:pt>
                <c:pt idx="5">
                  <c:v>Machinery </c:v>
                </c:pt>
                <c:pt idx="6">
                  <c:v>Petroleum 
Refineries </c:v>
                </c:pt>
                <c:pt idx="7">
                  <c:v>Glass/Non-
metallic 
mineral </c:v>
                </c:pt>
                <c:pt idx="8">
                  <c:v>CTFL (b)</c:v>
                </c:pt>
                <c:pt idx="9">
                  <c:v>Other 
manu-
facturing </c:v>
                </c:pt>
              </c:strCache>
            </c:strRef>
          </c:cat>
          <c:val>
            <c:numRef>
              <c:f>'8. Mfg Sales by Industry'!$M$5:$M$14</c:f>
              <c:numCache>
                <c:formatCode>0</c:formatCode>
                <c:ptCount val="10"/>
                <c:pt idx="0">
                  <c:v>180.83580499999999</c:v>
                </c:pt>
                <c:pt idx="1">
                  <c:v>120.80722</c:v>
                </c:pt>
                <c:pt idx="2">
                  <c:v>108.799373</c:v>
                </c:pt>
                <c:pt idx="3">
                  <c:v>118.966577</c:v>
                </c:pt>
                <c:pt idx="4">
                  <c:v>36.766360000000006</c:v>
                </c:pt>
                <c:pt idx="5">
                  <c:v>38.23115</c:v>
                </c:pt>
                <c:pt idx="6">
                  <c:v>48.119529999999997</c:v>
                </c:pt>
                <c:pt idx="7">
                  <c:v>25.459126000000001</c:v>
                </c:pt>
                <c:pt idx="8">
                  <c:v>17.497893000000001</c:v>
                </c:pt>
                <c:pt idx="9" formatCode="_-* #\ ##0_-;\-* #\ ##0_-;_-* &quot;-&quot;??_-;_-@_-">
                  <c:v>66.124095000000011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6-408E-8BB4-B931999F0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42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'Index of metals sales'!$C$8</c:f>
              <c:strCache>
                <c:ptCount val="1"/>
                <c:pt idx="0">
                  <c:v>basic steel</c:v>
                </c:pt>
              </c:strCache>
            </c:strRef>
          </c:tx>
          <c:spPr>
            <a:ln w="38100">
              <a:solidFill>
                <a:srgbClr val="C00000">
                  <a:alpha val="69000"/>
                </a:srgbClr>
              </a:solidFill>
            </a:ln>
          </c:spPr>
          <c:marker>
            <c:symbol val="none"/>
          </c:marker>
          <c:cat>
            <c:multiLvlStrRef>
              <c:f>'Index of metals sales'!$A$9:$B$24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'Index of metals sales'!$C$9:$C$24</c:f>
              <c:numCache>
                <c:formatCode>_-* #\ ##0_-;\-* #\ ##0_-;_-* "-"??_-;_-@_-</c:formatCode>
                <c:ptCount val="16"/>
                <c:pt idx="0">
                  <c:v>100</c:v>
                </c:pt>
                <c:pt idx="1">
                  <c:v>101.34691195795007</c:v>
                </c:pt>
                <c:pt idx="2">
                  <c:v>91.590013140604484</c:v>
                </c:pt>
                <c:pt idx="3">
                  <c:v>100.09855453350855</c:v>
                </c:pt>
                <c:pt idx="4">
                  <c:v>97.996057818659679</c:v>
                </c:pt>
                <c:pt idx="5">
                  <c:v>46.156373193166893</c:v>
                </c:pt>
                <c:pt idx="6">
                  <c:v>75.821287779237849</c:v>
                </c:pt>
                <c:pt idx="7">
                  <c:v>82.161629434954023</c:v>
                </c:pt>
                <c:pt idx="8">
                  <c:v>81.833114323258897</c:v>
                </c:pt>
                <c:pt idx="9">
                  <c:v>90.013140604467807</c:v>
                </c:pt>
                <c:pt idx="10">
                  <c:v>96.813403416557193</c:v>
                </c:pt>
                <c:pt idx="11">
                  <c:v>93.035479632063101</c:v>
                </c:pt>
                <c:pt idx="12">
                  <c:v>88.63337713534824</c:v>
                </c:pt>
                <c:pt idx="13">
                  <c:v>80.749014454664916</c:v>
                </c:pt>
                <c:pt idx="14">
                  <c:v>86.990801576872528</c:v>
                </c:pt>
                <c:pt idx="15">
                  <c:v>80.880420499342975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C31-4A56-9759-74A92198040A}"/>
            </c:ext>
          </c:extLst>
        </c:ser>
        <c:ser>
          <c:idx val="1"/>
          <c:order val="1"/>
          <c:tx>
            <c:strRef>
              <c:f>'Index of metals sales'!$D$8</c:f>
              <c:strCache>
                <c:ptCount val="1"/>
                <c:pt idx="0">
                  <c:v>non-ferrous</c:v>
                </c:pt>
              </c:strCache>
            </c:strRef>
          </c:tx>
          <c:spPr>
            <a:ln w="19050">
              <a:solidFill>
                <a:srgbClr val="5B9BD5">
                  <a:lumMod val="75000"/>
                </a:srgbClr>
              </a:solidFill>
            </a:ln>
          </c:spPr>
          <c:marker>
            <c:symbol val="triangle"/>
            <c:size val="6"/>
          </c:marker>
          <c:cat>
            <c:multiLvlStrRef>
              <c:f>'Index of metals sales'!$A$9:$B$24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'Index of metals sales'!$D$9:$D$24</c:f>
              <c:numCache>
                <c:formatCode>_-* #\ ##0_-;\-* #\ ##0_-;_-* "-"??_-;_-@_-</c:formatCode>
                <c:ptCount val="16"/>
                <c:pt idx="0">
                  <c:v>100</c:v>
                </c:pt>
                <c:pt idx="1">
                  <c:v>99.741685502098818</c:v>
                </c:pt>
                <c:pt idx="2">
                  <c:v>94.96286729092671</c:v>
                </c:pt>
                <c:pt idx="3">
                  <c:v>92.670326122053609</c:v>
                </c:pt>
                <c:pt idx="4">
                  <c:v>89.118501775912179</c:v>
                </c:pt>
                <c:pt idx="5">
                  <c:v>81.33677752663867</c:v>
                </c:pt>
                <c:pt idx="6">
                  <c:v>93.994187923797227</c:v>
                </c:pt>
                <c:pt idx="7">
                  <c:v>90.313206328705192</c:v>
                </c:pt>
                <c:pt idx="8">
                  <c:v>91.152728446884083</c:v>
                </c:pt>
                <c:pt idx="9">
                  <c:v>89.95802389409107</c:v>
                </c:pt>
                <c:pt idx="10">
                  <c:v>86.14788505004843</c:v>
                </c:pt>
                <c:pt idx="11">
                  <c:v>81.143041653212791</c:v>
                </c:pt>
                <c:pt idx="12">
                  <c:v>89.344526961575724</c:v>
                </c:pt>
                <c:pt idx="13">
                  <c:v>83.403293509848254</c:v>
                </c:pt>
                <c:pt idx="14">
                  <c:v>87.051985792702624</c:v>
                </c:pt>
                <c:pt idx="15">
                  <c:v>87.471746851792048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C31-4A56-9759-74A92198040A}"/>
            </c:ext>
          </c:extLst>
        </c:ser>
        <c:ser>
          <c:idx val="2"/>
          <c:order val="2"/>
          <c:tx>
            <c:strRef>
              <c:f>'Index of metals sales'!$E$8</c:f>
              <c:strCache>
                <c:ptCount val="1"/>
                <c:pt idx="0">
                  <c:v>structural 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'Index of metals sales'!$A$9:$B$24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'Index of metals sales'!$E$9:$E$24</c:f>
              <c:numCache>
                <c:formatCode>_-* #\ ##0_-;\-* #\ ##0_-;_-* "-"??_-;_-@_-</c:formatCode>
                <c:ptCount val="16"/>
                <c:pt idx="0">
                  <c:v>100</c:v>
                </c:pt>
                <c:pt idx="1">
                  <c:v>106.25214702851254</c:v>
                </c:pt>
                <c:pt idx="2">
                  <c:v>104.80934386808656</c:v>
                </c:pt>
                <c:pt idx="3">
                  <c:v>100.65269666781174</c:v>
                </c:pt>
                <c:pt idx="4">
                  <c:v>100.72140158021298</c:v>
                </c:pt>
                <c:pt idx="5">
                  <c:v>56.372380625214689</c:v>
                </c:pt>
                <c:pt idx="6">
                  <c:v>91.618000687049104</c:v>
                </c:pt>
                <c:pt idx="7">
                  <c:v>99.690827894194427</c:v>
                </c:pt>
                <c:pt idx="8">
                  <c:v>98.316729646169676</c:v>
                </c:pt>
                <c:pt idx="9">
                  <c:v>99.828237718996903</c:v>
                </c:pt>
                <c:pt idx="10">
                  <c:v>98.385434558570921</c:v>
                </c:pt>
                <c:pt idx="11">
                  <c:v>91.961525249055299</c:v>
                </c:pt>
                <c:pt idx="12">
                  <c:v>97.870147715561643</c:v>
                </c:pt>
                <c:pt idx="13">
                  <c:v>90.037787701820676</c:v>
                </c:pt>
                <c:pt idx="14">
                  <c:v>101.64891789762966</c:v>
                </c:pt>
                <c:pt idx="15">
                  <c:v>103.81312263826862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C31-4A56-9759-74A92198040A}"/>
            </c:ext>
          </c:extLst>
        </c:ser>
        <c:ser>
          <c:idx val="3"/>
          <c:order val="3"/>
          <c:tx>
            <c:strRef>
              <c:f>'Index of metals sales'!$F$8</c:f>
              <c:strCache>
                <c:ptCount val="1"/>
                <c:pt idx="0">
                  <c:v>other fabricated metal products</c:v>
                </c:pt>
              </c:strCache>
            </c:strRef>
          </c:tx>
          <c:spPr>
            <a:ln w="22225"/>
          </c:spPr>
          <c:marker>
            <c:symbol val="square"/>
            <c:size val="7"/>
          </c:marker>
          <c:cat>
            <c:multiLvlStrRef>
              <c:f>'Index of metals sales'!$A$9:$B$24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'Index of metals sales'!$F$9:$F$24</c:f>
              <c:numCache>
                <c:formatCode>_-* #\ ##0_-;\-* #\ ##0_-;_-* "-"??_-;_-@_-</c:formatCode>
                <c:ptCount val="16"/>
                <c:pt idx="0">
                  <c:v>100</c:v>
                </c:pt>
                <c:pt idx="1">
                  <c:v>101.32815030774216</c:v>
                </c:pt>
                <c:pt idx="2">
                  <c:v>95.788791707159064</c:v>
                </c:pt>
                <c:pt idx="3">
                  <c:v>91.609977324263042</c:v>
                </c:pt>
                <c:pt idx="4">
                  <c:v>89.37479753806285</c:v>
                </c:pt>
                <c:pt idx="5">
                  <c:v>62.520246193715579</c:v>
                </c:pt>
                <c:pt idx="6">
                  <c:v>98.639455782312936</c:v>
                </c:pt>
                <c:pt idx="7">
                  <c:v>101.42533203757695</c:v>
                </c:pt>
                <c:pt idx="8">
                  <c:v>99.092970521541986</c:v>
                </c:pt>
                <c:pt idx="9">
                  <c:v>100.06478781988986</c:v>
                </c:pt>
                <c:pt idx="10">
                  <c:v>96.922578555231638</c:v>
                </c:pt>
                <c:pt idx="11">
                  <c:v>92.095885973436992</c:v>
                </c:pt>
                <c:pt idx="12">
                  <c:v>102.13799805636539</c:v>
                </c:pt>
                <c:pt idx="13">
                  <c:v>92.840945902170418</c:v>
                </c:pt>
                <c:pt idx="14">
                  <c:v>99.578879170715908</c:v>
                </c:pt>
                <c:pt idx="15">
                  <c:v>91.383219954648538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C31-4A56-9759-74A921980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in val="4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First quarter 2019 = 100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76926" y="708786"/>
    <xdr:ext cx="12750800" cy="69298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0.11447</cdr:x>
      <cdr:y>0.22689</cdr:y>
    </cdr:from>
    <cdr:to>
      <cdr:x>0.98665</cdr:x>
      <cdr:y>0.22689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1065213" y="1089024"/>
          <a:ext cx="8116093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0000">
              <a:alpha val="36863"/>
            </a:srgb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369805" y="3762494"/>
    <xdr:ext cx="9305494" cy="52502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651143" y="2292458"/>
    <xdr:ext cx="11349281" cy="50046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C56088-195E-49D9-A5AA-796AFBF6EE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0.79611</cdr:x>
      <cdr:y>0.12043</cdr:y>
    </cdr:from>
    <cdr:to>
      <cdr:x>0.91939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5298" y="602711"/>
          <a:ext cx="1399152" cy="440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4762500" y="2720398"/>
    <xdr:ext cx="9295694" cy="50453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4EF444-F54C-4810-A51B-CDA4F7FAFA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3874577"/>
    <xdr:ext cx="9305192" cy="526296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F10134-4912-4A17-AAAE-FF9924D2D1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5400" y="2145845"/>
    <xdr:ext cx="13073061" cy="53365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532142-F51F-49B6-88D4-EC103AFA4F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3115233" y="858220"/>
    <xdr:ext cx="10152531" cy="58688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289174-310B-41D4-ADF2-89BA9F2DD4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3973286" y="10443937"/>
    <xdr:ext cx="9299937" cy="457835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15967111"/>
    <xdr:ext cx="9857154" cy="4659924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344805</xdr:colOff>
      <xdr:row>16</xdr:row>
      <xdr:rowOff>173355</xdr:rowOff>
    </xdr:from>
    <xdr:to>
      <xdr:col>12</xdr:col>
      <xdr:colOff>245745</xdr:colOff>
      <xdr:row>37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FA0E9B-ED07-4D38-B210-60B29F9B4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7620</xdr:colOff>
      <xdr:row>17</xdr:row>
      <xdr:rowOff>11430</xdr:rowOff>
    </xdr:from>
    <xdr:to>
      <xdr:col>27</xdr:col>
      <xdr:colOff>0</xdr:colOff>
      <xdr:row>38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A41221-8526-4E1A-9342-FF4CEC11B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321944</xdr:colOff>
      <xdr:row>38</xdr:row>
      <xdr:rowOff>179070</xdr:rowOff>
    </xdr:from>
    <xdr:to>
      <xdr:col>12</xdr:col>
      <xdr:colOff>219074</xdr:colOff>
      <xdr:row>58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ABFCCFD-0CA8-4C32-BF2D-111E8F950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15240</xdr:colOff>
      <xdr:row>40</xdr:row>
      <xdr:rowOff>3810</xdr:rowOff>
    </xdr:from>
    <xdr:to>
      <xdr:col>27</xdr:col>
      <xdr:colOff>22860</xdr:colOff>
      <xdr:row>60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122B79-19F2-495B-A5C3-8CC2D8DA6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203325" y="1246469"/>
    <xdr:ext cx="9305494" cy="45158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814916" y="2796016"/>
    <xdr:ext cx="9295694" cy="45055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F7CD08-0BAC-499E-A664-B3E42FF87D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5219700" y="1524001"/>
    <xdr:ext cx="9305494" cy="55499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6096000" y="736600"/>
    <xdr:ext cx="9305494" cy="58335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4507606" y="17887"/>
    <xdr:ext cx="9305494" cy="5062361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3092450" y="1003300"/>
    <xdr:ext cx="9299937" cy="5017861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138083" y="994833"/>
    <xdr:ext cx="9299937" cy="5291667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593417" y="645584"/>
    <xdr:ext cx="9299937" cy="52916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4050595" y="790928"/>
    <xdr:ext cx="11341806" cy="63210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3457074" y="1258304"/>
    <xdr:ext cx="9305494" cy="48020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978150" y="1358900"/>
    <xdr:ext cx="9305494" cy="48852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4603753"/>
    <xdr:ext cx="9299937" cy="5272768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193381" y="180976"/>
    <xdr:ext cx="9305494" cy="47998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Users/neva.TIPSHQ/AppData/Local/Microsoft/Windows/Temporary%20Internet%20Files/Content.Outlook/Z7DA1ZHD/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NA/Publication/2014-05/SUT/SUT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Documents%20and%20Settings/ndivhuwog.000/Desktop/Malera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/Downloads/Data_for_The_Real_Economy_Bulletin_Q3_2022_(compiled_in_December__202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egoM/Downloads/Data_for_The_Real_Economy_Bulletin_Q3_2022_(compiled_in_December__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Quarterly change in GDP"/>
      <sheetName val="2. Quarterly GDP in R trns"/>
      <sheetName val="3. Quarterly growth by sector"/>
      <sheetName val="4. Electricity supply"/>
      <sheetName val="5. Manufacturing sales"/>
      <sheetName val="6. Mfg sales by industry"/>
      <sheetName val="7. Expenditure on GDP"/>
      <sheetName val="9. Employment by sector"/>
      <sheetName val="10. Employment by occupation"/>
      <sheetName val="11. Manufacturing employment"/>
      <sheetName val="12. Empl by mfg industry"/>
      <sheetName val="13. Empl in mfg vs. non-mfg"/>
      <sheetName val="14. Mining employment"/>
      <sheetName val="15. Exports, imports, BOT"/>
      <sheetName val="16-17 Imports exports by sector"/>
      <sheetName val="Table 1. Trade by mfg subsector"/>
      <sheetName val="18. Public &amp; private investment"/>
      <sheetName val="21. Mining &amp; mfg profits"/>
      <sheetName val="22. Govt bond yields"/>
      <sheetName val="23. Main expenditure &amp; revenue"/>
      <sheetName val="24. Spending on social wage"/>
      <sheetName val="25. Spending by function "/>
      <sheetName val="26. Spending on economic dev."/>
      <sheetName val="27. Spending on infra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>
            <v>2019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Quarterly change in GDP"/>
      <sheetName val="2. Quarterly GDP in R trns"/>
      <sheetName val="3. Quarterly growth by sector"/>
      <sheetName val="4. Electricity supply"/>
      <sheetName val="5. Manufacturing sales"/>
      <sheetName val="6. Mfg sales by industry"/>
      <sheetName val="7. Expenditure on GDP"/>
      <sheetName val="8. World mining prices"/>
      <sheetName val="9. Employment by sector"/>
      <sheetName val="10. Employment by occupation"/>
      <sheetName val="11. Manufacturing employment"/>
      <sheetName val="12. Empl by mfg industry"/>
      <sheetName val="13. Empl in mfg vs. non-mfg"/>
      <sheetName val="14. Mining employment"/>
      <sheetName val="15. Exports, imports, BOT"/>
      <sheetName val="16-17 Imports exports by sector"/>
      <sheetName val="Table 1. Trade by mfg subsector"/>
      <sheetName val="18. Public &amp; private investment"/>
      <sheetName val="19. Investment rate"/>
      <sheetName val="20. Return on assets"/>
      <sheetName val="21. Mining &amp; mfg profits"/>
      <sheetName val="22. Govt bond yields"/>
      <sheetName val="23. Main expenditure &amp; revenue"/>
      <sheetName val="24. Spending on social wage"/>
      <sheetName val="25. Spending by function "/>
      <sheetName val="26. Spending on economic dev."/>
      <sheetName val="27. Spending on infrastruc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B4">
            <v>2008</v>
          </cell>
        </row>
      </sheetData>
      <sheetData sheetId="9">
        <row r="2">
          <cell r="C2" t="str">
            <v>Q3 2019</v>
          </cell>
        </row>
      </sheetData>
      <sheetData sheetId="10">
        <row r="3">
          <cell r="C3" t="str">
            <v>QES</v>
          </cell>
        </row>
      </sheetData>
      <sheetData sheetId="11">
        <row r="3">
          <cell r="B3" t="str">
            <v>Q3 2019</v>
          </cell>
        </row>
      </sheetData>
      <sheetData sheetId="12">
        <row r="4">
          <cell r="B4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zoomScale="60" zoomScaleNormal="60" workbookViewId="0">
      <pane xSplit="1" ySplit="3" topLeftCell="B84" activePane="bottomRight" state="frozen"/>
      <selection activeCell="B25" sqref="B25"/>
      <selection pane="topRight" activeCell="B25" sqref="B25"/>
      <selection pane="bottomLeft" activeCell="B25" sqref="B25"/>
      <selection pane="bottomRight" activeCell="A121" sqref="A121"/>
    </sheetView>
  </sheetViews>
  <sheetFormatPr defaultRowHeight="14.5" x14ac:dyDescent="0.35"/>
  <cols>
    <col min="1" max="1" width="7.1796875" customWidth="1"/>
    <col min="4" max="4" width="14.36328125" bestFit="1" customWidth="1"/>
    <col min="6" max="6" width="20.08984375" bestFit="1" customWidth="1"/>
  </cols>
  <sheetData>
    <row r="1" spans="1:5" ht="26" x14ac:dyDescent="0.6">
      <c r="A1" s="5" t="s">
        <v>2</v>
      </c>
    </row>
    <row r="2" spans="1:5" x14ac:dyDescent="0.35">
      <c r="A2" s="6" t="s">
        <v>1</v>
      </c>
    </row>
    <row r="3" spans="1:5" ht="26" x14ac:dyDescent="0.6">
      <c r="A3" s="5"/>
      <c r="E3" s="1"/>
    </row>
    <row r="4" spans="1:5" x14ac:dyDescent="0.35">
      <c r="A4" s="4">
        <v>1994</v>
      </c>
      <c r="B4" s="2">
        <v>-4.7133492258155663E-4</v>
      </c>
      <c r="D4" s="2"/>
      <c r="E4" s="1"/>
    </row>
    <row r="5" spans="1:5" x14ac:dyDescent="0.35">
      <c r="A5" s="4"/>
      <c r="B5" s="2">
        <v>9.7566198637675239E-3</v>
      </c>
      <c r="D5" s="2"/>
      <c r="E5" s="1"/>
    </row>
    <row r="6" spans="1:5" x14ac:dyDescent="0.35">
      <c r="A6" s="4"/>
      <c r="B6" s="2">
        <v>1.1245152337437725E-2</v>
      </c>
      <c r="D6" s="2"/>
      <c r="E6" s="1"/>
    </row>
    <row r="7" spans="1:5" x14ac:dyDescent="0.35">
      <c r="A7" s="4"/>
      <c r="B7" s="2">
        <v>1.8582953859177076E-2</v>
      </c>
      <c r="D7" s="2"/>
      <c r="E7" s="1"/>
    </row>
    <row r="8" spans="1:5" x14ac:dyDescent="0.35">
      <c r="A8" s="4">
        <v>1995</v>
      </c>
      <c r="B8" s="2">
        <v>2.4994674568006303E-3</v>
      </c>
      <c r="D8" s="2"/>
      <c r="E8" s="1"/>
    </row>
    <row r="9" spans="1:5" x14ac:dyDescent="0.35">
      <c r="A9" s="4"/>
      <c r="B9" s="2">
        <v>2.8748405134577659E-3</v>
      </c>
      <c r="D9" s="2"/>
      <c r="E9" s="1"/>
    </row>
    <row r="10" spans="1:5" x14ac:dyDescent="0.35">
      <c r="A10" s="4"/>
      <c r="B10" s="2">
        <v>6.6346296747230582E-3</v>
      </c>
      <c r="D10" s="2"/>
      <c r="E10" s="1"/>
    </row>
    <row r="11" spans="1:5" x14ac:dyDescent="0.35">
      <c r="A11" s="4"/>
      <c r="B11" s="2">
        <v>3.3636667019540933E-3</v>
      </c>
      <c r="D11" s="2"/>
      <c r="E11" s="1"/>
    </row>
    <row r="12" spans="1:5" x14ac:dyDescent="0.35">
      <c r="A12" s="4">
        <v>1996</v>
      </c>
      <c r="B12" s="2">
        <v>1.8524983038061382E-2</v>
      </c>
      <c r="D12" s="2"/>
      <c r="E12" s="1"/>
    </row>
    <row r="13" spans="1:5" x14ac:dyDescent="0.35">
      <c r="A13" s="4"/>
      <c r="B13" s="2">
        <v>1.1913589158366822E-2</v>
      </c>
      <c r="D13" s="2"/>
      <c r="E13" s="1"/>
    </row>
    <row r="14" spans="1:5" x14ac:dyDescent="0.35">
      <c r="A14" s="4"/>
      <c r="B14" s="2">
        <v>1.1914841545854538E-2</v>
      </c>
      <c r="D14" s="2"/>
      <c r="E14" s="1"/>
    </row>
    <row r="15" spans="1:5" x14ac:dyDescent="0.35">
      <c r="A15" s="4"/>
      <c r="B15" s="2">
        <v>9.3817146318702083E-3</v>
      </c>
      <c r="D15" s="2"/>
      <c r="E15" s="1"/>
    </row>
    <row r="16" spans="1:5" x14ac:dyDescent="0.35">
      <c r="A16" s="4">
        <v>1997</v>
      </c>
      <c r="B16" s="2">
        <v>4.6421677875430056E-3</v>
      </c>
      <c r="D16" s="2"/>
      <c r="E16" s="1"/>
    </row>
    <row r="17" spans="1:5" x14ac:dyDescent="0.35">
      <c r="A17" s="4"/>
      <c r="B17" s="2">
        <v>6.2741089497304614E-3</v>
      </c>
      <c r="D17" s="2"/>
      <c r="E17" s="1"/>
    </row>
    <row r="18" spans="1:5" x14ac:dyDescent="0.35">
      <c r="A18" s="4"/>
      <c r="B18" s="2">
        <v>9.9423784325125553E-4</v>
      </c>
      <c r="D18" s="2"/>
      <c r="E18" s="1"/>
    </row>
    <row r="19" spans="1:5" x14ac:dyDescent="0.35">
      <c r="A19" s="4"/>
      <c r="B19" s="2">
        <v>1.3815333373434768E-4</v>
      </c>
      <c r="D19" s="2"/>
      <c r="E19" s="1"/>
    </row>
    <row r="20" spans="1:5" x14ac:dyDescent="0.35">
      <c r="A20" s="4">
        <v>1998</v>
      </c>
      <c r="B20" s="2">
        <v>2.6270385036457622E-3</v>
      </c>
      <c r="D20" s="2"/>
      <c r="E20" s="1"/>
    </row>
    <row r="21" spans="1:5" x14ac:dyDescent="0.35">
      <c r="A21" s="4"/>
      <c r="B21" s="2">
        <v>1.414253049444758E-3</v>
      </c>
      <c r="D21" s="2"/>
      <c r="E21" s="1"/>
    </row>
    <row r="22" spans="1:5" x14ac:dyDescent="0.35">
      <c r="A22" s="4"/>
      <c r="B22" s="2">
        <v>-2.1903341686316802E-3</v>
      </c>
      <c r="D22" s="2"/>
      <c r="E22" s="1"/>
    </row>
    <row r="23" spans="1:5" x14ac:dyDescent="0.35">
      <c r="A23" s="4"/>
      <c r="B23" s="2">
        <v>9.6284345307862118E-4</v>
      </c>
      <c r="D23" s="2"/>
      <c r="E23" s="1"/>
    </row>
    <row r="24" spans="1:5" x14ac:dyDescent="0.35">
      <c r="A24" s="4">
        <v>1999</v>
      </c>
      <c r="B24" s="2">
        <v>9.6106895421861349E-3</v>
      </c>
      <c r="D24" s="2"/>
      <c r="E24" s="1"/>
    </row>
    <row r="25" spans="1:5" x14ac:dyDescent="0.35">
      <c r="A25" s="4"/>
      <c r="B25" s="2">
        <v>7.9589020389099208E-3</v>
      </c>
      <c r="D25" s="2"/>
      <c r="E25" s="1"/>
    </row>
    <row r="26" spans="1:5" x14ac:dyDescent="0.35">
      <c r="A26" s="4"/>
      <c r="B26" s="2">
        <v>1.0918972593946474E-2</v>
      </c>
      <c r="D26" s="2"/>
      <c r="E26" s="1"/>
    </row>
    <row r="27" spans="1:5" x14ac:dyDescent="0.35">
      <c r="A27" s="4"/>
      <c r="B27" s="2">
        <v>1.0999821584012359E-2</v>
      </c>
      <c r="D27" s="2"/>
      <c r="E27" s="1"/>
    </row>
    <row r="28" spans="1:5" x14ac:dyDescent="0.35">
      <c r="A28" s="4">
        <v>2000</v>
      </c>
      <c r="B28" s="2">
        <v>1.1688399926261805E-2</v>
      </c>
      <c r="D28" s="2"/>
      <c r="E28" s="1"/>
    </row>
    <row r="29" spans="1:5" x14ac:dyDescent="0.35">
      <c r="A29" s="4"/>
      <c r="B29" s="2">
        <v>9.1999078327753558E-3</v>
      </c>
      <c r="D29" s="2"/>
      <c r="E29" s="1"/>
    </row>
    <row r="30" spans="1:5" x14ac:dyDescent="0.35">
      <c r="A30" s="4"/>
      <c r="B30" s="2">
        <v>9.9039428763350035E-3</v>
      </c>
      <c r="D30" s="2"/>
      <c r="E30" s="1"/>
    </row>
    <row r="31" spans="1:5" x14ac:dyDescent="0.35">
      <c r="A31" s="4"/>
      <c r="B31" s="2">
        <v>8.5095467046614193E-3</v>
      </c>
      <c r="D31" s="2"/>
      <c r="E31" s="1"/>
    </row>
    <row r="32" spans="1:5" x14ac:dyDescent="0.35">
      <c r="A32" s="4">
        <v>2001</v>
      </c>
      <c r="B32" s="2">
        <v>6.1451184646781343E-3</v>
      </c>
      <c r="D32" s="2"/>
      <c r="E32" s="1"/>
    </row>
    <row r="33" spans="1:5" x14ac:dyDescent="0.35">
      <c r="A33" s="4"/>
      <c r="B33" s="2">
        <v>4.9970441205888783E-3</v>
      </c>
      <c r="D33" s="2"/>
      <c r="E33" s="1"/>
    </row>
    <row r="34" spans="1:5" x14ac:dyDescent="0.35">
      <c r="A34" s="4"/>
      <c r="B34" s="2">
        <v>2.6574794215044051E-3</v>
      </c>
      <c r="D34" s="2"/>
      <c r="E34" s="1"/>
    </row>
    <row r="35" spans="1:5" x14ac:dyDescent="0.35">
      <c r="A35" s="4"/>
      <c r="B35" s="2">
        <v>7.6932290380797852E-3</v>
      </c>
      <c r="D35" s="2"/>
      <c r="E35" s="1"/>
    </row>
    <row r="36" spans="1:5" x14ac:dyDescent="0.35">
      <c r="A36" s="4">
        <v>2002</v>
      </c>
      <c r="B36" s="2">
        <v>1.0860090271194833E-2</v>
      </c>
      <c r="D36" s="2"/>
      <c r="E36" s="1"/>
    </row>
    <row r="37" spans="1:5" x14ac:dyDescent="0.35">
      <c r="A37" s="4"/>
      <c r="B37" s="2">
        <v>1.268859187098248E-2</v>
      </c>
      <c r="D37" s="2"/>
      <c r="E37" s="1"/>
    </row>
    <row r="38" spans="1:5" x14ac:dyDescent="0.35">
      <c r="A38" s="4"/>
      <c r="B38" s="2">
        <v>1.1318294922631145E-2</v>
      </c>
      <c r="D38" s="2"/>
      <c r="E38" s="1"/>
    </row>
    <row r="39" spans="1:5" x14ac:dyDescent="0.35">
      <c r="A39" s="4"/>
      <c r="B39" s="2">
        <v>8.3198863115938604E-3</v>
      </c>
      <c r="D39" s="2"/>
      <c r="E39" s="1"/>
    </row>
    <row r="40" spans="1:5" x14ac:dyDescent="0.35">
      <c r="A40" s="4">
        <v>2003</v>
      </c>
      <c r="B40" s="2">
        <v>6.3476230694992086E-3</v>
      </c>
      <c r="D40" s="2"/>
      <c r="E40" s="1"/>
    </row>
    <row r="41" spans="1:5" x14ac:dyDescent="0.35">
      <c r="A41" s="4"/>
      <c r="B41" s="2">
        <v>4.8836948048669448E-3</v>
      </c>
      <c r="D41" s="2"/>
      <c r="E41" s="1"/>
    </row>
    <row r="42" spans="1:5" x14ac:dyDescent="0.35">
      <c r="A42" s="4"/>
      <c r="B42" s="2">
        <v>5.4269059072238335E-3</v>
      </c>
      <c r="D42" s="2"/>
      <c r="E42" s="1"/>
    </row>
    <row r="43" spans="1:5" x14ac:dyDescent="0.35">
      <c r="A43" s="4"/>
      <c r="B43" s="2">
        <v>5.7693128266880223E-3</v>
      </c>
      <c r="D43" s="2"/>
      <c r="E43" s="1"/>
    </row>
    <row r="44" spans="1:5" x14ac:dyDescent="0.35">
      <c r="A44" s="4">
        <v>2004</v>
      </c>
      <c r="B44" s="2">
        <v>1.513781621841348E-2</v>
      </c>
      <c r="D44" s="2"/>
      <c r="E44" s="1"/>
    </row>
    <row r="45" spans="1:5" x14ac:dyDescent="0.35">
      <c r="A45" s="4"/>
      <c r="B45" s="2">
        <v>1.3974499245385852E-2</v>
      </c>
      <c r="D45" s="2"/>
      <c r="E45" s="1"/>
    </row>
    <row r="46" spans="1:5" x14ac:dyDescent="0.35">
      <c r="A46" s="4"/>
      <c r="B46" s="2">
        <v>1.6351179575896158E-2</v>
      </c>
      <c r="D46" s="2"/>
      <c r="E46" s="1"/>
    </row>
    <row r="47" spans="1:5" x14ac:dyDescent="0.35">
      <c r="A47" s="4"/>
      <c r="B47" s="2">
        <v>1.0679301033353683E-2</v>
      </c>
      <c r="D47" s="2"/>
      <c r="E47" s="1"/>
    </row>
    <row r="48" spans="1:5" x14ac:dyDescent="0.35">
      <c r="A48" s="4">
        <v>2005</v>
      </c>
      <c r="B48" s="2">
        <v>1.0165997447253661E-2</v>
      </c>
      <c r="D48" s="2"/>
      <c r="E48" s="1"/>
    </row>
    <row r="49" spans="1:5" x14ac:dyDescent="0.35">
      <c r="A49" s="4"/>
      <c r="B49" s="2">
        <v>1.7945539735341853E-2</v>
      </c>
      <c r="D49" s="2"/>
      <c r="E49" s="1"/>
    </row>
    <row r="50" spans="1:5" x14ac:dyDescent="0.35">
      <c r="A50" s="4"/>
      <c r="B50" s="2">
        <v>1.3636185403031797E-2</v>
      </c>
      <c r="D50" s="2"/>
      <c r="E50" s="1"/>
    </row>
    <row r="51" spans="1:5" x14ac:dyDescent="0.35">
      <c r="A51" s="4"/>
      <c r="B51" s="2">
        <v>6.6935606296187888E-3</v>
      </c>
      <c r="D51" s="2"/>
      <c r="E51" s="1"/>
    </row>
    <row r="52" spans="1:5" x14ac:dyDescent="0.35">
      <c r="A52" s="4">
        <v>2006</v>
      </c>
      <c r="B52" s="2">
        <v>1.7571684316957992E-2</v>
      </c>
      <c r="D52" s="2"/>
      <c r="E52" s="1"/>
    </row>
    <row r="53" spans="1:5" x14ac:dyDescent="0.35">
      <c r="A53" s="4"/>
      <c r="B53" s="2">
        <v>1.420243625342521E-2</v>
      </c>
      <c r="D53" s="2"/>
      <c r="E53" s="1"/>
    </row>
    <row r="54" spans="1:5" x14ac:dyDescent="0.35">
      <c r="A54" s="4"/>
      <c r="B54" s="2">
        <v>1.3811529745072271E-2</v>
      </c>
      <c r="D54" s="2"/>
      <c r="E54" s="1"/>
    </row>
    <row r="55" spans="1:5" x14ac:dyDescent="0.35">
      <c r="A55" s="4"/>
      <c r="B55" s="2">
        <v>1.3828179232528992E-2</v>
      </c>
      <c r="D55" s="2"/>
      <c r="E55" s="1"/>
    </row>
    <row r="56" spans="1:5" x14ac:dyDescent="0.35">
      <c r="A56" s="4">
        <v>2007</v>
      </c>
      <c r="B56" s="2">
        <v>1.6236720047158926E-2</v>
      </c>
      <c r="D56" s="2"/>
      <c r="E56" s="1"/>
    </row>
    <row r="57" spans="1:5" x14ac:dyDescent="0.35">
      <c r="A57" s="4"/>
      <c r="B57" s="2">
        <v>8.1955799541211238E-3</v>
      </c>
      <c r="D57" s="2"/>
      <c r="E57" s="1"/>
    </row>
    <row r="58" spans="1:5" x14ac:dyDescent="0.35">
      <c r="A58" s="4"/>
      <c r="B58" s="2">
        <v>1.1719351832540914E-2</v>
      </c>
      <c r="D58" s="2"/>
      <c r="E58" s="1"/>
    </row>
    <row r="59" spans="1:5" x14ac:dyDescent="0.35">
      <c r="A59" s="4"/>
      <c r="B59" s="2">
        <v>1.4170797245472766E-2</v>
      </c>
      <c r="D59" s="2"/>
      <c r="E59" s="1"/>
    </row>
    <row r="60" spans="1:5" x14ac:dyDescent="0.35">
      <c r="A60" s="4">
        <v>2008</v>
      </c>
      <c r="B60" s="2">
        <v>4.200052698526191E-3</v>
      </c>
      <c r="D60" s="2"/>
      <c r="E60" s="1"/>
    </row>
    <row r="61" spans="1:5" x14ac:dyDescent="0.35">
      <c r="A61" s="4"/>
      <c r="B61" s="2">
        <v>1.2208871395048337E-2</v>
      </c>
      <c r="D61" s="2"/>
      <c r="E61" s="1"/>
    </row>
    <row r="62" spans="1:5" x14ac:dyDescent="0.35">
      <c r="A62" s="4"/>
      <c r="B62" s="2">
        <v>2.3893335016145212E-3</v>
      </c>
      <c r="D62" s="2"/>
      <c r="E62" s="1"/>
    </row>
    <row r="63" spans="1:5" x14ac:dyDescent="0.35">
      <c r="A63" s="4"/>
      <c r="B63" s="2">
        <v>-5.6924852404032222E-3</v>
      </c>
      <c r="D63" s="2"/>
      <c r="E63" s="1"/>
    </row>
    <row r="64" spans="1:5" x14ac:dyDescent="0.35">
      <c r="A64" s="4">
        <v>2009</v>
      </c>
      <c r="B64" s="2">
        <v>-1.5555425976118364E-2</v>
      </c>
      <c r="D64" s="2"/>
      <c r="E64" s="1"/>
    </row>
    <row r="65" spans="1:5" x14ac:dyDescent="0.35">
      <c r="A65" s="4"/>
      <c r="B65" s="2">
        <v>-3.4321137221482445E-3</v>
      </c>
      <c r="D65" s="2"/>
      <c r="E65" s="1"/>
    </row>
    <row r="66" spans="1:5" x14ac:dyDescent="0.35">
      <c r="A66" s="4"/>
      <c r="B66" s="2">
        <v>2.3190719909904622E-3</v>
      </c>
      <c r="D66" s="2"/>
      <c r="E66" s="1"/>
    </row>
    <row r="67" spans="1:5" x14ac:dyDescent="0.35">
      <c r="A67" s="4"/>
      <c r="B67" s="2">
        <v>6.6697167932647794E-3</v>
      </c>
      <c r="D67" s="2"/>
      <c r="E67" s="1"/>
    </row>
    <row r="68" spans="1:5" x14ac:dyDescent="0.35">
      <c r="A68" s="4">
        <v>2010</v>
      </c>
      <c r="B68" s="2">
        <v>1.1667249068162189E-2</v>
      </c>
      <c r="D68" s="2"/>
      <c r="E68" s="1"/>
    </row>
    <row r="69" spans="1:5" x14ac:dyDescent="0.35">
      <c r="A69" s="4"/>
      <c r="B69" s="2">
        <v>8.394119791030441E-3</v>
      </c>
      <c r="D69" s="2"/>
      <c r="E69" s="1"/>
    </row>
    <row r="70" spans="1:5" x14ac:dyDescent="0.35">
      <c r="A70" s="4"/>
      <c r="B70" s="2">
        <v>8.9024630823741902E-3</v>
      </c>
      <c r="D70" s="2"/>
      <c r="E70" s="1"/>
    </row>
    <row r="71" spans="1:5" x14ac:dyDescent="0.35">
      <c r="A71" s="4"/>
      <c r="B71" s="2">
        <v>9.3078134346717967E-3</v>
      </c>
      <c r="D71" s="2"/>
      <c r="E71" s="1"/>
    </row>
    <row r="72" spans="1:5" x14ac:dyDescent="0.35">
      <c r="A72" s="4">
        <v>2011</v>
      </c>
      <c r="B72" s="2">
        <v>9.8480169218575497E-3</v>
      </c>
      <c r="D72" s="2"/>
      <c r="E72" s="1"/>
    </row>
    <row r="73" spans="1:5" x14ac:dyDescent="0.35">
      <c r="A73" s="4"/>
      <c r="B73" s="2">
        <v>5.596715133178165E-3</v>
      </c>
      <c r="D73" s="2"/>
      <c r="E73" s="1"/>
    </row>
    <row r="74" spans="1:5" x14ac:dyDescent="0.35">
      <c r="A74" s="4"/>
      <c r="B74" s="2">
        <v>4.1377111629474772E-3</v>
      </c>
      <c r="D74" s="2"/>
      <c r="E74" s="1"/>
    </row>
    <row r="75" spans="1:5" x14ac:dyDescent="0.35">
      <c r="A75" s="4"/>
      <c r="B75" s="2">
        <v>6.8408623596842855E-3</v>
      </c>
      <c r="D75" s="2"/>
      <c r="E75" s="1"/>
    </row>
    <row r="76" spans="1:5" x14ac:dyDescent="0.35">
      <c r="A76" s="4">
        <v>2012</v>
      </c>
      <c r="B76" s="2">
        <v>5.6684325344733555E-3</v>
      </c>
      <c r="D76" s="2"/>
      <c r="E76" s="1"/>
    </row>
    <row r="77" spans="1:5" x14ac:dyDescent="0.35">
      <c r="A77" s="4"/>
      <c r="B77" s="2">
        <v>8.3473352076288698E-3</v>
      </c>
      <c r="D77" s="2"/>
      <c r="E77" s="1"/>
    </row>
    <row r="78" spans="1:5" x14ac:dyDescent="0.35">
      <c r="A78" s="4"/>
      <c r="B78" s="2">
        <v>4.0655842081378513E-3</v>
      </c>
      <c r="D78" s="2"/>
      <c r="E78" s="1"/>
    </row>
    <row r="79" spans="1:5" x14ac:dyDescent="0.35">
      <c r="A79" s="4"/>
      <c r="B79" s="2">
        <v>4.7694280200252237E-3</v>
      </c>
      <c r="D79" s="2"/>
      <c r="E79" s="1"/>
    </row>
    <row r="80" spans="1:5" x14ac:dyDescent="0.35">
      <c r="A80" s="4">
        <v>2013</v>
      </c>
      <c r="B80" s="2">
        <v>7.7602471495237246E-3</v>
      </c>
      <c r="D80" s="2"/>
      <c r="E80" s="1"/>
    </row>
    <row r="81" spans="1:5" x14ac:dyDescent="0.35">
      <c r="A81" s="4"/>
      <c r="B81" s="2">
        <v>7.2737858352647233E-3</v>
      </c>
      <c r="D81" s="2"/>
      <c r="E81" s="1"/>
    </row>
    <row r="82" spans="1:5" x14ac:dyDescent="0.35">
      <c r="A82" s="4"/>
      <c r="B82" s="2">
        <v>4.7445959749718991E-3</v>
      </c>
      <c r="D82" s="2"/>
      <c r="E82" s="1"/>
    </row>
    <row r="83" spans="1:5" x14ac:dyDescent="0.35">
      <c r="A83" s="4"/>
      <c r="B83" s="2">
        <v>5.3835202912677627E-3</v>
      </c>
      <c r="D83" s="2"/>
      <c r="E83" s="1"/>
    </row>
    <row r="84" spans="1:5" x14ac:dyDescent="0.35">
      <c r="A84" s="4">
        <v>2014</v>
      </c>
      <c r="B84" s="2">
        <v>-1.3793495052292215E-3</v>
      </c>
      <c r="D84" s="2"/>
      <c r="E84" s="1"/>
    </row>
    <row r="85" spans="1:5" x14ac:dyDescent="0.35">
      <c r="A85" s="4"/>
      <c r="B85" s="2">
        <v>3.9466659953117933E-3</v>
      </c>
      <c r="D85" s="2"/>
      <c r="E85" s="1"/>
    </row>
    <row r="86" spans="1:5" x14ac:dyDescent="0.35">
      <c r="A86" s="4"/>
      <c r="B86" s="2">
        <v>4.8057925605449192E-3</v>
      </c>
      <c r="D86" s="2"/>
      <c r="E86" s="1"/>
    </row>
    <row r="87" spans="1:5" x14ac:dyDescent="0.35">
      <c r="A87" s="4"/>
      <c r="B87" s="2">
        <v>7.4877563834854222E-3</v>
      </c>
      <c r="D87" s="2"/>
      <c r="E87" s="1"/>
    </row>
    <row r="88" spans="1:5" x14ac:dyDescent="0.35">
      <c r="A88" s="4">
        <v>2015</v>
      </c>
      <c r="B88" s="2">
        <v>7.2235218227727493E-3</v>
      </c>
      <c r="D88" s="2"/>
      <c r="E88" s="1"/>
    </row>
    <row r="89" spans="1:5" x14ac:dyDescent="0.35">
      <c r="A89" s="4"/>
      <c r="B89" s="2">
        <v>-8.442626298788336E-3</v>
      </c>
      <c r="D89" s="2"/>
      <c r="E89" s="1"/>
    </row>
    <row r="90" spans="1:5" x14ac:dyDescent="0.35">
      <c r="A90" s="4"/>
      <c r="B90" s="2">
        <v>4.5042400976493813E-3</v>
      </c>
      <c r="D90" s="2"/>
      <c r="E90" s="1"/>
    </row>
    <row r="91" spans="1:5" x14ac:dyDescent="0.35">
      <c r="A91" s="4"/>
      <c r="B91" s="2">
        <v>4.3346618430484263E-3</v>
      </c>
      <c r="D91" s="2"/>
      <c r="E91" s="1"/>
    </row>
    <row r="92" spans="1:5" x14ac:dyDescent="0.35">
      <c r="A92" s="4">
        <v>2016</v>
      </c>
      <c r="B92" s="2">
        <v>2.3886475790231287E-3</v>
      </c>
      <c r="D92" s="2"/>
      <c r="E92" s="1"/>
    </row>
    <row r="93" spans="1:5" x14ac:dyDescent="0.35">
      <c r="A93" s="4"/>
      <c r="B93" s="2">
        <v>9.6213852476245698E-4</v>
      </c>
      <c r="D93" s="2"/>
      <c r="E93" s="1"/>
    </row>
    <row r="94" spans="1:5" x14ac:dyDescent="0.35">
      <c r="A94" s="4"/>
      <c r="B94" s="2">
        <v>-1.2183101536744623E-4</v>
      </c>
      <c r="D94" s="2"/>
      <c r="E94" s="1"/>
    </row>
    <row r="95" spans="1:5" x14ac:dyDescent="0.35">
      <c r="A95" s="4"/>
      <c r="B95" s="2">
        <v>8.4913562659227892E-4</v>
      </c>
      <c r="D95" s="2"/>
      <c r="E95" s="1"/>
    </row>
    <row r="96" spans="1:5" x14ac:dyDescent="0.35">
      <c r="A96" s="4">
        <v>2017</v>
      </c>
      <c r="B96" s="2">
        <v>4.7212570114938401E-3</v>
      </c>
      <c r="D96" s="2"/>
      <c r="E96" s="1"/>
    </row>
    <row r="97" spans="1:5" x14ac:dyDescent="0.35">
      <c r="A97" s="4"/>
      <c r="B97" s="2">
        <v>5.4530290939671655E-3</v>
      </c>
      <c r="D97" s="2"/>
      <c r="E97" s="1"/>
    </row>
    <row r="98" spans="1:5" x14ac:dyDescent="0.35">
      <c r="A98" s="4"/>
      <c r="B98" s="2">
        <v>1.8389597941170788E-3</v>
      </c>
      <c r="D98" s="2"/>
      <c r="E98" s="1"/>
    </row>
    <row r="99" spans="1:5" x14ac:dyDescent="0.35">
      <c r="A99" s="4"/>
      <c r="B99" s="2">
        <v>3.9336109943264308E-3</v>
      </c>
      <c r="D99" s="2"/>
      <c r="E99" s="1"/>
    </row>
    <row r="100" spans="1:5" x14ac:dyDescent="0.35">
      <c r="A100">
        <v>2018</v>
      </c>
      <c r="B100" s="2">
        <v>4.1965915745014737E-3</v>
      </c>
      <c r="D100" s="2"/>
      <c r="E100" s="1"/>
    </row>
    <row r="101" spans="1:5" x14ac:dyDescent="0.35">
      <c r="B101" s="2">
        <v>-2.0919103866261501E-3</v>
      </c>
      <c r="D101" s="2"/>
      <c r="E101" s="1"/>
    </row>
    <row r="102" spans="1:5" x14ac:dyDescent="0.35">
      <c r="B102" s="2">
        <v>1.2827117482126615E-2</v>
      </c>
      <c r="D102" s="2"/>
      <c r="E102" s="1"/>
    </row>
    <row r="103" spans="1:5" x14ac:dyDescent="0.35">
      <c r="B103" s="2">
        <v>3.5277656822134684E-3</v>
      </c>
      <c r="D103" s="2"/>
      <c r="E103" s="1"/>
    </row>
    <row r="104" spans="1:5" x14ac:dyDescent="0.35">
      <c r="A104">
        <v>2019</v>
      </c>
      <c r="B104" s="2">
        <v>-9.0593618037269064E-3</v>
      </c>
      <c r="D104" s="2"/>
      <c r="E104" s="1"/>
    </row>
    <row r="105" spans="1:5" x14ac:dyDescent="0.35">
      <c r="B105" s="2">
        <v>4.0828392851959272E-3</v>
      </c>
      <c r="D105" s="2"/>
      <c r="E105" s="1"/>
    </row>
    <row r="106" spans="1:5" x14ac:dyDescent="0.35">
      <c r="B106" s="2">
        <v>1.3850584054853066E-3</v>
      </c>
      <c r="D106" s="2"/>
      <c r="E106" s="1"/>
    </row>
    <row r="107" spans="1:5" x14ac:dyDescent="0.35">
      <c r="B107" s="2">
        <v>-3.457122706568283E-4</v>
      </c>
      <c r="C107" s="2"/>
      <c r="D107" s="2"/>
      <c r="E107" s="1"/>
    </row>
    <row r="108" spans="1:5" x14ac:dyDescent="0.35">
      <c r="A108">
        <v>2020</v>
      </c>
      <c r="B108" s="2">
        <v>6.9567850142782106E-6</v>
      </c>
      <c r="C108" s="2"/>
      <c r="D108" s="2"/>
      <c r="E108" s="1"/>
    </row>
    <row r="109" spans="1:5" x14ac:dyDescent="0.35">
      <c r="B109" s="2">
        <v>-0.17094183375239813</v>
      </c>
      <c r="D109" s="2"/>
      <c r="E109" s="1"/>
    </row>
    <row r="110" spans="1:5" x14ac:dyDescent="0.35">
      <c r="B110" s="2">
        <v>0.13764967346298151</v>
      </c>
      <c r="D110" s="2"/>
      <c r="E110" s="1"/>
    </row>
    <row r="111" spans="1:5" x14ac:dyDescent="0.35">
      <c r="B111" s="2">
        <v>2.6969503978032661E-2</v>
      </c>
      <c r="D111" s="2"/>
      <c r="E111" s="1"/>
    </row>
    <row r="112" spans="1:5" x14ac:dyDescent="0.35">
      <c r="A112">
        <v>2021</v>
      </c>
      <c r="B112" s="40">
        <v>8.2292431063895055E-3</v>
      </c>
      <c r="C112" s="47"/>
      <c r="D112" s="2"/>
      <c r="E112" s="1"/>
    </row>
    <row r="113" spans="1:5" x14ac:dyDescent="0.35">
      <c r="B113" s="40">
        <v>1.3879124843211965E-2</v>
      </c>
      <c r="C113" s="47"/>
      <c r="D113" s="2"/>
      <c r="E113" s="1"/>
    </row>
    <row r="114" spans="1:5" x14ac:dyDescent="0.35">
      <c r="B114" s="40">
        <v>-1.8016765742868146E-2</v>
      </c>
      <c r="C114" s="47"/>
      <c r="D114" s="2"/>
      <c r="E114" s="1"/>
    </row>
    <row r="115" spans="1:5" x14ac:dyDescent="0.35">
      <c r="B115" s="40">
        <v>1.3694035506086832E-2</v>
      </c>
      <c r="C115" s="47"/>
      <c r="D115" s="2"/>
      <c r="E115" s="1"/>
    </row>
    <row r="116" spans="1:5" x14ac:dyDescent="0.35">
      <c r="A116">
        <v>2022</v>
      </c>
      <c r="B116" s="40">
        <v>1.5917994213169084E-2</v>
      </c>
      <c r="C116" s="2"/>
      <c r="D116" s="2"/>
      <c r="E116" s="1"/>
    </row>
    <row r="117" spans="1:5" x14ac:dyDescent="0.35">
      <c r="B117" s="40">
        <v>-7.956725362794792E-3</v>
      </c>
      <c r="C117" s="2"/>
      <c r="D117" s="2"/>
      <c r="E117" s="1"/>
    </row>
    <row r="118" spans="1:5" x14ac:dyDescent="0.35">
      <c r="B118" s="40">
        <v>1.819612484942823E-2</v>
      </c>
      <c r="C118" s="2"/>
      <c r="D118" s="2"/>
      <c r="E118" s="1"/>
    </row>
    <row r="119" spans="1:5" x14ac:dyDescent="0.35">
      <c r="B119" s="40">
        <v>-1.2528368023618452E-2</v>
      </c>
      <c r="C119" s="2"/>
      <c r="D119" s="2"/>
      <c r="E119" s="1"/>
    </row>
    <row r="120" spans="1:5" x14ac:dyDescent="0.35">
      <c r="B120" s="3"/>
      <c r="C120" s="2"/>
      <c r="D120" s="2"/>
      <c r="E120" s="1"/>
    </row>
    <row r="121" spans="1:5" x14ac:dyDescent="0.35">
      <c r="A121" t="s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50" zoomScaleNormal="50" workbookViewId="0">
      <pane xSplit="1" ySplit="6" topLeftCell="B7" activePane="bottomRight" state="frozen"/>
      <selection activeCell="B122" sqref="B122"/>
      <selection pane="topRight" activeCell="B122" sqref="B122"/>
      <selection pane="bottomLeft" activeCell="B122" sqref="B122"/>
      <selection pane="bottomRight" activeCell="P38" sqref="P38"/>
    </sheetView>
  </sheetViews>
  <sheetFormatPr defaultRowHeight="14.5" x14ac:dyDescent="0.35"/>
  <cols>
    <col min="1" max="1" width="25.90625" customWidth="1"/>
    <col min="2" max="2" width="11" customWidth="1"/>
  </cols>
  <sheetData>
    <row r="1" spans="1:13" ht="26" x14ac:dyDescent="0.6">
      <c r="A1" s="5" t="s">
        <v>54</v>
      </c>
    </row>
    <row r="2" spans="1:13" x14ac:dyDescent="0.35">
      <c r="A2" t="s">
        <v>55</v>
      </c>
    </row>
    <row r="5" spans="1:13" s="16" customFormat="1" ht="18" customHeight="1" x14ac:dyDescent="0.35">
      <c r="A5" s="58"/>
    </row>
    <row r="6" spans="1:13" s="16" customFormat="1" ht="18" customHeight="1" x14ac:dyDescent="0.35">
      <c r="B6" s="59" t="s">
        <v>56</v>
      </c>
      <c r="C6" s="59" t="s">
        <v>57</v>
      </c>
      <c r="D6" s="59" t="s">
        <v>58</v>
      </c>
      <c r="E6" s="59" t="s">
        <v>59</v>
      </c>
      <c r="F6" s="59" t="s">
        <v>60</v>
      </c>
      <c r="G6" s="59" t="s">
        <v>61</v>
      </c>
      <c r="H6" s="59" t="s">
        <v>10</v>
      </c>
      <c r="I6" s="59" t="s">
        <v>9</v>
      </c>
      <c r="J6" s="59" t="s">
        <v>8</v>
      </c>
      <c r="K6" s="59" t="s">
        <v>7</v>
      </c>
      <c r="L6" s="16" t="s">
        <v>6</v>
      </c>
      <c r="M6" s="16" t="s">
        <v>15</v>
      </c>
    </row>
    <row r="7" spans="1:13" s="16" customFormat="1" ht="18" customHeight="1" x14ac:dyDescent="0.35">
      <c r="A7" s="60" t="s">
        <v>62</v>
      </c>
      <c r="B7" s="61">
        <v>4.2995195539445126</v>
      </c>
      <c r="C7" s="61">
        <v>3.4184203082483031</v>
      </c>
      <c r="D7" s="61">
        <v>4.0269950694388976</v>
      </c>
      <c r="E7" s="61">
        <v>4.1518548813477745</v>
      </c>
      <c r="F7" s="61">
        <v>4.1740752819677152</v>
      </c>
      <c r="G7" s="61">
        <v>4.240346645978069</v>
      </c>
      <c r="H7" s="61">
        <v>4.1237013084256526</v>
      </c>
      <c r="I7" s="61">
        <v>4.2468585332199309</v>
      </c>
      <c r="J7" s="61">
        <v>4.2891470355971073</v>
      </c>
      <c r="K7" s="61">
        <v>4.3079907857084123</v>
      </c>
      <c r="L7" s="61">
        <v>4.2944520133791046</v>
      </c>
      <c r="M7" s="61">
        <v>4.3335081827199069</v>
      </c>
    </row>
    <row r="8" spans="1:13" s="16" customFormat="1" ht="18" customHeight="1" x14ac:dyDescent="0.35">
      <c r="A8" s="60" t="s">
        <v>63</v>
      </c>
      <c r="B8" s="61">
        <v>1.3177659276597755</v>
      </c>
      <c r="C8" s="61">
        <v>1.3115878777337384</v>
      </c>
      <c r="D8" s="61">
        <v>1.315719545450821</v>
      </c>
      <c r="E8" s="61">
        <v>1.3245993779288039</v>
      </c>
      <c r="F8" s="61">
        <v>1.3171666360052066</v>
      </c>
      <c r="G8" s="61">
        <v>1.3217989054297818</v>
      </c>
      <c r="H8" s="61">
        <v>1.3286688381614185</v>
      </c>
      <c r="I8" s="61">
        <v>1.3314632461295077</v>
      </c>
      <c r="J8" s="61">
        <v>1.3454713687360547</v>
      </c>
      <c r="K8" s="61">
        <v>1.3317722907793914</v>
      </c>
      <c r="L8" s="61">
        <v>1.33919530805644</v>
      </c>
      <c r="M8" s="61">
        <v>1.3298248699442563</v>
      </c>
    </row>
    <row r="9" spans="1:13" s="16" customFormat="1" ht="18" customHeight="1" x14ac:dyDescent="0.35">
      <c r="A9" s="60" t="s">
        <v>64</v>
      </c>
      <c r="B9" s="61">
        <v>1.0165403541505527</v>
      </c>
      <c r="C9" s="61">
        <v>0.79148175908204921</v>
      </c>
      <c r="D9" s="61">
        <v>0.90302173210790815</v>
      </c>
      <c r="E9" s="61">
        <v>0.95053591522821357</v>
      </c>
      <c r="F9" s="61">
        <v>0.92083068821500547</v>
      </c>
      <c r="G9" s="61">
        <v>0.91844564149514796</v>
      </c>
      <c r="H9" s="61">
        <v>0.90812829153013275</v>
      </c>
      <c r="I9" s="61">
        <v>0.92229558537216871</v>
      </c>
      <c r="J9" s="61">
        <v>0.95440535024814011</v>
      </c>
      <c r="K9" s="61">
        <v>0.95728963232353348</v>
      </c>
      <c r="L9" s="61">
        <v>0.95976956224927024</v>
      </c>
      <c r="M9" s="61">
        <v>0.97229361338088482</v>
      </c>
    </row>
    <row r="10" spans="1:13" s="16" customFormat="1" ht="18" customHeight="1" x14ac:dyDescent="0.35">
      <c r="A10" s="60" t="s">
        <v>65</v>
      </c>
      <c r="B10" s="61">
        <v>2.0824389133434513</v>
      </c>
      <c r="C10" s="61">
        <v>1.4598717389526381</v>
      </c>
      <c r="D10" s="61">
        <v>1.8756240524540571</v>
      </c>
      <c r="E10" s="61">
        <v>1.9899658629319799</v>
      </c>
      <c r="F10" s="61">
        <v>2.0231613332305054</v>
      </c>
      <c r="G10" s="61">
        <v>2.0835437155834069</v>
      </c>
      <c r="H10" s="61">
        <v>1.9402441664111811</v>
      </c>
      <c r="I10" s="61">
        <v>2.1007672626741374</v>
      </c>
      <c r="J10" s="61">
        <v>2.1779487863917897</v>
      </c>
      <c r="K10" s="61">
        <v>2.1755883591281835</v>
      </c>
      <c r="L10" s="61">
        <v>2.2588175627836855</v>
      </c>
      <c r="M10" s="61">
        <v>2.150231547029398</v>
      </c>
    </row>
    <row r="11" spans="1:13" s="16" customFormat="1" ht="18" customHeight="1" x14ac:dyDescent="0.35">
      <c r="A11" s="60" t="s">
        <v>66</v>
      </c>
      <c r="B11" s="61">
        <v>1.9997502716080056</v>
      </c>
      <c r="C11" s="61">
        <v>1.6348753368668325</v>
      </c>
      <c r="D11" s="61">
        <v>1.6246600920410805</v>
      </c>
      <c r="E11" s="61">
        <v>1.8019669165651242</v>
      </c>
      <c r="F11" s="61">
        <v>1.922703674429046</v>
      </c>
      <c r="G11" s="61">
        <v>1.9269595400393846</v>
      </c>
      <c r="H11" s="61">
        <v>1.8624059226352019</v>
      </c>
      <c r="I11" s="61">
        <v>2.0195997664183922</v>
      </c>
      <c r="J11" s="61">
        <v>2.1249138708576845</v>
      </c>
      <c r="K11" s="61">
        <v>2.2396470606477674</v>
      </c>
      <c r="L11" s="61">
        <v>2.2424222205155804</v>
      </c>
      <c r="M11" s="61">
        <v>2.2235443013203695</v>
      </c>
    </row>
    <row r="12" spans="1:13" s="16" customFormat="1" ht="18" customHeight="1" x14ac:dyDescent="0.35">
      <c r="B12" s="59"/>
      <c r="C12" s="59"/>
      <c r="D12" s="59"/>
      <c r="E12" s="59"/>
      <c r="F12" s="62"/>
      <c r="G12" s="62"/>
      <c r="H12" s="62"/>
      <c r="I12" s="62"/>
      <c r="J12" s="62"/>
      <c r="K12" s="62"/>
    </row>
    <row r="13" spans="1:13" x14ac:dyDescent="0.35">
      <c r="A13" s="60" t="s">
        <v>67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zoomScale="59" zoomScaleNormal="59" workbookViewId="0">
      <pane xSplit="1" ySplit="4" topLeftCell="B5" activePane="bottomRight" state="frozen"/>
      <selection activeCell="P5" sqref="P5:P10"/>
      <selection pane="topRight" activeCell="P5" sqref="P5:P10"/>
      <selection pane="bottomLeft" activeCell="P5" sqref="P5:P10"/>
      <selection pane="bottomRight" activeCell="B10" sqref="B10"/>
    </sheetView>
  </sheetViews>
  <sheetFormatPr defaultColWidth="8.81640625" defaultRowHeight="14.5" x14ac:dyDescent="0.35"/>
  <cols>
    <col min="1" max="1" width="32.36328125" customWidth="1"/>
    <col min="2" max="2" width="9.81640625" bestFit="1" customWidth="1"/>
    <col min="3" max="12" width="10.81640625" bestFit="1" customWidth="1"/>
    <col min="13" max="13" width="11.7265625" customWidth="1"/>
    <col min="14" max="14" width="14.54296875" bestFit="1" customWidth="1"/>
    <col min="15" max="15" width="12.81640625" bestFit="1" customWidth="1"/>
    <col min="16" max="16" width="10.6328125" customWidth="1"/>
  </cols>
  <sheetData>
    <row r="1" spans="1:19" ht="18.5" x14ac:dyDescent="0.45">
      <c r="A1" s="89" t="s">
        <v>114</v>
      </c>
    </row>
    <row r="2" spans="1:19" x14ac:dyDescent="0.35">
      <c r="A2" t="s">
        <v>113</v>
      </c>
    </row>
    <row r="3" spans="1:19" x14ac:dyDescent="0.35">
      <c r="B3" t="s">
        <v>112</v>
      </c>
      <c r="M3">
        <v>2022</v>
      </c>
    </row>
    <row r="4" spans="1:19" x14ac:dyDescent="0.35">
      <c r="B4" s="88">
        <v>2010</v>
      </c>
      <c r="C4" s="88">
        <v>2011</v>
      </c>
      <c r="D4" s="88">
        <v>2012</v>
      </c>
      <c r="E4" s="88">
        <v>2013</v>
      </c>
      <c r="F4" s="88">
        <v>2014</v>
      </c>
      <c r="G4" s="88">
        <v>2015</v>
      </c>
      <c r="H4" s="88">
        <v>2016</v>
      </c>
      <c r="I4" s="88">
        <v>2017</v>
      </c>
      <c r="J4" s="88">
        <v>2018</v>
      </c>
      <c r="K4" s="88">
        <v>2019</v>
      </c>
      <c r="L4" s="88">
        <v>2020</v>
      </c>
      <c r="M4" t="s">
        <v>68</v>
      </c>
      <c r="N4" t="s">
        <v>71</v>
      </c>
      <c r="O4" s="87"/>
      <c r="P4" s="86"/>
    </row>
    <row r="5" spans="1:19" x14ac:dyDescent="0.35">
      <c r="A5" t="s">
        <v>111</v>
      </c>
      <c r="B5" s="81">
        <v>650</v>
      </c>
      <c r="C5" s="81">
        <v>670</v>
      </c>
      <c r="D5" s="81">
        <v>720</v>
      </c>
      <c r="E5" s="81">
        <v>710</v>
      </c>
      <c r="F5" s="81">
        <v>740</v>
      </c>
      <c r="G5" s="81">
        <v>860</v>
      </c>
      <c r="H5" s="81">
        <v>920</v>
      </c>
      <c r="I5" s="81">
        <v>850</v>
      </c>
      <c r="J5" s="81">
        <v>850</v>
      </c>
      <c r="K5" s="84">
        <v>890</v>
      </c>
      <c r="L5" s="83">
        <v>810</v>
      </c>
      <c r="M5" s="83">
        <v>870</v>
      </c>
      <c r="N5" s="75">
        <v>860.24544473158596</v>
      </c>
      <c r="O5" s="79"/>
      <c r="P5" s="78"/>
      <c r="S5" s="82"/>
    </row>
    <row r="6" spans="1:19" x14ac:dyDescent="0.35">
      <c r="A6" t="s">
        <v>110</v>
      </c>
      <c r="B6" s="81">
        <v>1890</v>
      </c>
      <c r="C6" s="81">
        <v>1910</v>
      </c>
      <c r="D6" s="81">
        <v>1810</v>
      </c>
      <c r="E6" s="81">
        <v>1770</v>
      </c>
      <c r="F6" s="81">
        <v>1750</v>
      </c>
      <c r="G6" s="81">
        <v>1740</v>
      </c>
      <c r="H6" s="81">
        <v>1730</v>
      </c>
      <c r="I6" s="81">
        <v>1790</v>
      </c>
      <c r="J6" s="81">
        <v>1770</v>
      </c>
      <c r="K6" s="84">
        <v>1720</v>
      </c>
      <c r="L6" s="83">
        <v>1490</v>
      </c>
      <c r="M6" s="85">
        <v>1630</v>
      </c>
      <c r="N6" s="75">
        <v>1660</v>
      </c>
      <c r="O6" s="79"/>
      <c r="P6" s="78"/>
      <c r="S6" s="82"/>
    </row>
    <row r="7" spans="1:19" x14ac:dyDescent="0.35">
      <c r="A7" t="s">
        <v>109</v>
      </c>
      <c r="B7" s="81">
        <v>100</v>
      </c>
      <c r="C7" s="81">
        <v>90</v>
      </c>
      <c r="D7" s="81">
        <v>100</v>
      </c>
      <c r="E7" s="81">
        <v>130</v>
      </c>
      <c r="F7" s="81">
        <v>100</v>
      </c>
      <c r="G7" s="81">
        <v>120</v>
      </c>
      <c r="H7" s="81">
        <v>130</v>
      </c>
      <c r="I7" s="81">
        <v>150</v>
      </c>
      <c r="J7" s="81">
        <v>130</v>
      </c>
      <c r="K7" s="84">
        <v>120</v>
      </c>
      <c r="L7" s="83">
        <v>100</v>
      </c>
      <c r="M7" s="85">
        <v>120</v>
      </c>
      <c r="N7" s="75">
        <v>120</v>
      </c>
      <c r="O7" s="79"/>
      <c r="P7" s="78"/>
      <c r="S7" s="82"/>
    </row>
    <row r="8" spans="1:19" x14ac:dyDescent="0.35">
      <c r="A8" t="s">
        <v>108</v>
      </c>
      <c r="B8" s="81">
        <v>1110</v>
      </c>
      <c r="C8" s="81">
        <v>1110</v>
      </c>
      <c r="D8" s="81">
        <v>1130</v>
      </c>
      <c r="E8" s="81">
        <v>1200</v>
      </c>
      <c r="F8" s="81">
        <v>1330</v>
      </c>
      <c r="G8" s="81">
        <v>1440</v>
      </c>
      <c r="H8" s="81">
        <v>1480</v>
      </c>
      <c r="I8" s="81">
        <v>1390</v>
      </c>
      <c r="J8" s="81">
        <v>1480</v>
      </c>
      <c r="K8" s="84">
        <v>1350</v>
      </c>
      <c r="L8" s="83">
        <v>1170</v>
      </c>
      <c r="M8" s="83">
        <v>1220</v>
      </c>
      <c r="N8" s="75">
        <v>1211.6661697814986</v>
      </c>
      <c r="O8" s="79"/>
      <c r="P8" s="78"/>
      <c r="S8" s="82"/>
    </row>
    <row r="9" spans="1:19" s="44" customFormat="1" x14ac:dyDescent="0.35">
      <c r="A9" s="44" t="s">
        <v>107</v>
      </c>
      <c r="B9" s="81">
        <f t="shared" ref="B9:N9" si="0">(B10-SUM(B5:B8))/10^3</f>
        <v>10.15</v>
      </c>
      <c r="C9" s="81">
        <f t="shared" si="0"/>
        <v>10.56</v>
      </c>
      <c r="D9" s="81">
        <f t="shared" si="0"/>
        <v>10.76</v>
      </c>
      <c r="E9" s="81">
        <f t="shared" si="0"/>
        <v>11.37</v>
      </c>
      <c r="F9" s="81">
        <f t="shared" si="0"/>
        <v>11.4</v>
      </c>
      <c r="G9" s="81">
        <f t="shared" si="0"/>
        <v>11.86</v>
      </c>
      <c r="H9" s="81">
        <f t="shared" si="0"/>
        <v>11.81</v>
      </c>
      <c r="I9" s="81">
        <f t="shared" si="0"/>
        <v>11.99</v>
      </c>
      <c r="J9" s="81">
        <f t="shared" si="0"/>
        <v>12.3</v>
      </c>
      <c r="K9" s="81">
        <f t="shared" si="0"/>
        <v>12.34</v>
      </c>
      <c r="L9" s="81">
        <f t="shared" si="0"/>
        <v>11.45</v>
      </c>
      <c r="M9" s="81">
        <f t="shared" si="0"/>
        <v>11.93</v>
      </c>
      <c r="N9" s="81">
        <f t="shared" si="0"/>
        <v>12.078088385486915</v>
      </c>
      <c r="O9" s="79"/>
      <c r="P9" s="78"/>
      <c r="S9"/>
    </row>
    <row r="10" spans="1:19" s="44" customFormat="1" x14ac:dyDescent="0.35">
      <c r="A10" s="80" t="s">
        <v>12</v>
      </c>
      <c r="B10" s="44">
        <v>13900</v>
      </c>
      <c r="C10" s="44">
        <v>14340</v>
      </c>
      <c r="D10" s="44">
        <v>14520</v>
      </c>
      <c r="E10" s="44">
        <v>15180</v>
      </c>
      <c r="F10" s="44">
        <v>15320</v>
      </c>
      <c r="G10" s="44">
        <v>16020</v>
      </c>
      <c r="H10" s="44">
        <v>16070</v>
      </c>
      <c r="I10" s="44">
        <v>16170</v>
      </c>
      <c r="J10" s="44">
        <v>16530</v>
      </c>
      <c r="K10" s="44">
        <v>16420</v>
      </c>
      <c r="L10" s="44">
        <v>15020</v>
      </c>
      <c r="M10" s="44">
        <v>15770</v>
      </c>
      <c r="N10" s="44">
        <v>15930</v>
      </c>
      <c r="O10" s="79"/>
      <c r="P10" s="78"/>
      <c r="S10"/>
    </row>
    <row r="11" spans="1:19" x14ac:dyDescent="0.35">
      <c r="A11" t="s">
        <v>106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60" zoomScaleNormal="60" workbookViewId="0">
      <pane xSplit="2" ySplit="2" topLeftCell="C3" activePane="bottomRight" state="frozen"/>
      <selection activeCell="P5" sqref="P5:P10"/>
      <selection pane="topRight" activeCell="P5" sqref="P5:P10"/>
      <selection pane="bottomLeft" activeCell="P5" sqref="P5:P10"/>
      <selection pane="bottomRight" activeCell="C30" sqref="C30"/>
    </sheetView>
  </sheetViews>
  <sheetFormatPr defaultColWidth="8.81640625" defaultRowHeight="14.5" x14ac:dyDescent="0.35"/>
  <cols>
    <col min="1" max="1" width="21" style="44" customWidth="1"/>
    <col min="2" max="2" width="25.81640625" style="90" customWidth="1"/>
    <col min="3" max="3" width="11" style="90" customWidth="1"/>
    <col min="4" max="4" width="14.6328125" style="44" bestFit="1" customWidth="1"/>
    <col min="5" max="5" width="13.6328125" style="44" bestFit="1" customWidth="1"/>
    <col min="6" max="6" width="11.36328125" style="44" bestFit="1" customWidth="1"/>
    <col min="7" max="7" width="10.54296875" style="44" bestFit="1" customWidth="1"/>
    <col min="8" max="10" width="8.453125" style="44" customWidth="1"/>
    <col min="11" max="12" width="9.36328125" style="44" bestFit="1" customWidth="1"/>
    <col min="13" max="13" width="10.54296875" style="44" bestFit="1" customWidth="1"/>
    <col min="14" max="16384" width="8.81640625" style="44"/>
  </cols>
  <sheetData>
    <row r="1" spans="1:13" ht="26" x14ac:dyDescent="0.6">
      <c r="A1" s="5" t="s">
        <v>126</v>
      </c>
    </row>
    <row r="2" spans="1:13" x14ac:dyDescent="0.35">
      <c r="B2" s="94"/>
      <c r="C2" s="105" t="s">
        <v>125</v>
      </c>
      <c r="D2" s="104" t="s">
        <v>59</v>
      </c>
      <c r="E2" s="104"/>
      <c r="F2" s="92" t="s">
        <v>6</v>
      </c>
      <c r="G2" s="44" t="s">
        <v>15</v>
      </c>
      <c r="I2" s="92"/>
      <c r="J2" s="92"/>
      <c r="K2" s="92"/>
      <c r="L2" s="92"/>
      <c r="M2" s="92"/>
    </row>
    <row r="3" spans="1:13" ht="29" x14ac:dyDescent="0.35">
      <c r="A3" s="102" t="s">
        <v>124</v>
      </c>
      <c r="B3" s="103" t="s">
        <v>123</v>
      </c>
      <c r="C3" s="101">
        <v>3.4550924533948799</v>
      </c>
      <c r="D3" s="101">
        <v>3.3605945669605619</v>
      </c>
      <c r="E3" s="101"/>
      <c r="F3" s="100">
        <v>3.6475311846867875</v>
      </c>
      <c r="G3" s="99">
        <v>3.7024294524636421</v>
      </c>
      <c r="I3" s="98"/>
      <c r="J3" s="98"/>
      <c r="K3" s="98"/>
      <c r="L3" s="98"/>
      <c r="M3" s="98"/>
    </row>
    <row r="4" spans="1:13" ht="29" x14ac:dyDescent="0.35">
      <c r="A4" s="102"/>
      <c r="B4" s="103" t="s">
        <v>122</v>
      </c>
      <c r="C4" s="101">
        <v>3.7325051088749222</v>
      </c>
      <c r="D4" s="101">
        <v>3.4280706332667386</v>
      </c>
      <c r="E4" s="101"/>
      <c r="F4" s="100">
        <v>3.4317303534663397</v>
      </c>
      <c r="G4" s="99">
        <v>3.4430647294392185</v>
      </c>
      <c r="I4" s="98"/>
      <c r="J4" s="98"/>
      <c r="K4" s="98"/>
      <c r="L4" s="98"/>
      <c r="M4" s="98"/>
    </row>
    <row r="5" spans="1:13" ht="29" x14ac:dyDescent="0.35">
      <c r="A5" s="102"/>
      <c r="B5" s="103" t="s">
        <v>121</v>
      </c>
      <c r="C5" s="101">
        <v>2.3169255515334379</v>
      </c>
      <c r="D5" s="101">
        <v>2.0585009589968015</v>
      </c>
      <c r="E5" s="101"/>
      <c r="F5" s="100">
        <v>2.0271099385161095</v>
      </c>
      <c r="G5" s="99">
        <v>2.0400792515227302</v>
      </c>
      <c r="I5" s="98"/>
      <c r="J5" s="98"/>
      <c r="K5" s="98"/>
      <c r="L5" s="98"/>
      <c r="M5" s="98"/>
    </row>
    <row r="6" spans="1:13" ht="29" x14ac:dyDescent="0.35">
      <c r="A6" s="102"/>
      <c r="B6" s="103" t="s">
        <v>120</v>
      </c>
      <c r="C6" s="101">
        <v>2.5839806803839425</v>
      </c>
      <c r="D6" s="101">
        <v>2.2682514748193303</v>
      </c>
      <c r="E6" s="101"/>
      <c r="F6" s="101">
        <v>2.4547977943037123</v>
      </c>
      <c r="G6" s="99">
        <v>2.5028447181837508</v>
      </c>
      <c r="I6" s="98"/>
      <c r="J6" s="98"/>
      <c r="K6" s="98"/>
      <c r="L6" s="98"/>
      <c r="M6" s="98"/>
    </row>
    <row r="7" spans="1:13" x14ac:dyDescent="0.35">
      <c r="A7" s="102" t="s">
        <v>119</v>
      </c>
      <c r="B7" s="103" t="s">
        <v>117</v>
      </c>
      <c r="C7" s="101">
        <v>3.0430448664814604</v>
      </c>
      <c r="D7" s="101">
        <v>2.6640981235772951</v>
      </c>
      <c r="E7" s="101"/>
      <c r="F7" s="100">
        <v>3.1167007402995988</v>
      </c>
      <c r="G7" s="99">
        <v>3.0997413266358884</v>
      </c>
      <c r="I7" s="98"/>
      <c r="J7" s="98"/>
      <c r="K7" s="98"/>
      <c r="L7" s="98"/>
      <c r="M7" s="98"/>
    </row>
    <row r="8" spans="1:13" x14ac:dyDescent="0.35">
      <c r="A8" s="102" t="s">
        <v>118</v>
      </c>
      <c r="B8" s="94" t="s">
        <v>117</v>
      </c>
      <c r="C8" s="101">
        <v>1.012536802848699</v>
      </c>
      <c r="D8" s="101">
        <v>0.89660093567299448</v>
      </c>
      <c r="E8" s="101"/>
      <c r="F8" s="100">
        <v>0.82559077461183195</v>
      </c>
      <c r="G8" s="99">
        <v>0.86327683726755944</v>
      </c>
      <c r="I8" s="98"/>
      <c r="J8" s="98"/>
      <c r="K8" s="98"/>
      <c r="L8" s="98"/>
      <c r="M8" s="98"/>
    </row>
    <row r="9" spans="1:13" x14ac:dyDescent="0.35">
      <c r="A9" s="97" t="s">
        <v>116</v>
      </c>
      <c r="B9" s="94"/>
      <c r="C9" s="96">
        <v>16.144085463517342</v>
      </c>
      <c r="D9" s="96">
        <v>14.676116693293721</v>
      </c>
      <c r="E9" s="96"/>
      <c r="F9" s="96">
        <v>15.50346078588438</v>
      </c>
      <c r="G9" s="96">
        <v>15.651436315512788</v>
      </c>
      <c r="I9" s="96"/>
      <c r="J9" s="95"/>
      <c r="K9" s="95"/>
      <c r="L9" s="95"/>
      <c r="M9" s="95"/>
    </row>
    <row r="10" spans="1:13" x14ac:dyDescent="0.35">
      <c r="A10" s="44" t="s">
        <v>115</v>
      </c>
      <c r="B10" s="94"/>
      <c r="C10" s="94"/>
      <c r="D10" s="92"/>
      <c r="E10" s="93"/>
      <c r="F10" s="92"/>
    </row>
    <row r="11" spans="1:13" x14ac:dyDescent="0.35">
      <c r="F11" s="9"/>
      <c r="G11" s="9"/>
    </row>
    <row r="12" spans="1:13" x14ac:dyDescent="0.35">
      <c r="F12" s="9"/>
      <c r="G12" s="9"/>
      <c r="H12" s="9"/>
      <c r="I12" s="9"/>
      <c r="J12" s="9"/>
    </row>
    <row r="13" spans="1:13" x14ac:dyDescent="0.35">
      <c r="F13" s="9"/>
      <c r="G13" s="91">
        <f>D10-D22</f>
        <v>0</v>
      </c>
      <c r="H13" s="9"/>
      <c r="I13" s="9"/>
      <c r="J13" s="9"/>
    </row>
    <row r="14" spans="1:13" x14ac:dyDescent="0.35">
      <c r="F14" s="9"/>
      <c r="G14" s="91">
        <f>D14-D22</f>
        <v>0</v>
      </c>
      <c r="H14" s="9"/>
      <c r="I14" s="9"/>
      <c r="J14" s="9"/>
    </row>
    <row r="15" spans="1:13" x14ac:dyDescent="0.35">
      <c r="F15" s="9"/>
      <c r="G15" s="9"/>
      <c r="H15" s="9"/>
      <c r="I15" s="9"/>
      <c r="J15" s="9"/>
    </row>
    <row r="16" spans="1:13" x14ac:dyDescent="0.35">
      <c r="F16" s="9"/>
      <c r="G16" s="9"/>
      <c r="H16" s="9"/>
      <c r="I16" s="9"/>
      <c r="J16" s="9"/>
    </row>
    <row r="17" spans="1:10" x14ac:dyDescent="0.35">
      <c r="F17" s="9"/>
      <c r="G17" s="9"/>
      <c r="H17" s="9"/>
      <c r="I17" s="9"/>
      <c r="J17" s="9"/>
    </row>
    <row r="18" spans="1:10" x14ac:dyDescent="0.35">
      <c r="F18" s="9"/>
      <c r="G18" s="9"/>
      <c r="H18" s="9"/>
      <c r="I18" s="9"/>
      <c r="J18" s="9"/>
    </row>
    <row r="19" spans="1:10" ht="14.5" customHeight="1" x14ac:dyDescent="0.35">
      <c r="A19" s="9"/>
      <c r="B19" s="44"/>
      <c r="C19" s="44"/>
    </row>
    <row r="20" spans="1:10" ht="14.5" customHeight="1" x14ac:dyDescent="0.35">
      <c r="B20" s="44"/>
      <c r="C20" s="44"/>
    </row>
    <row r="21" spans="1:10" ht="14.5" customHeight="1" x14ac:dyDescent="0.35">
      <c r="B21" s="44"/>
      <c r="C21" s="44"/>
    </row>
    <row r="22" spans="1:10" x14ac:dyDescent="0.35">
      <c r="B22" s="44"/>
      <c r="C22" s="44"/>
    </row>
    <row r="23" spans="1:10" x14ac:dyDescent="0.35">
      <c r="B23" s="44"/>
      <c r="C23" s="44"/>
    </row>
    <row r="24" spans="1:10" x14ac:dyDescent="0.35">
      <c r="B24" s="44"/>
      <c r="C24" s="44"/>
    </row>
    <row r="25" spans="1:10" x14ac:dyDescent="0.35">
      <c r="B25" s="44"/>
      <c r="C25" s="44"/>
    </row>
    <row r="26" spans="1:10" x14ac:dyDescent="0.35">
      <c r="B26" s="44"/>
      <c r="C26" s="44"/>
    </row>
    <row r="27" spans="1:10" x14ac:dyDescent="0.35">
      <c r="B27" s="44"/>
      <c r="C27" s="44"/>
    </row>
    <row r="28" spans="1:10" x14ac:dyDescent="0.35">
      <c r="B28" s="44"/>
      <c r="C28" s="44"/>
    </row>
    <row r="29" spans="1:10" x14ac:dyDescent="0.35">
      <c r="B29" s="44"/>
      <c r="C29" s="44"/>
    </row>
    <row r="30" spans="1:10" x14ac:dyDescent="0.35">
      <c r="B30" s="44"/>
      <c r="C30" s="44"/>
    </row>
    <row r="31" spans="1:10" x14ac:dyDescent="0.35">
      <c r="B31" s="44"/>
      <c r="C31" s="44"/>
    </row>
    <row r="32" spans="1:10" x14ac:dyDescent="0.35">
      <c r="B32" s="44"/>
      <c r="C32" s="44"/>
    </row>
    <row r="33" s="44" customFormat="1" x14ac:dyDescent="0.35"/>
    <row r="34" s="44" customFormat="1" x14ac:dyDescent="0.35"/>
    <row r="35" s="44" customFormat="1" x14ac:dyDescent="0.35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59" zoomScaleNormal="59" workbookViewId="0">
      <pane xSplit="1" ySplit="3" topLeftCell="B10" activePane="bottomRight" state="frozen"/>
      <selection activeCell="P5" sqref="P5:P10"/>
      <selection pane="topRight" activeCell="P5" sqref="P5:P10"/>
      <selection pane="bottomLeft" activeCell="P5" sqref="P5:P10"/>
      <selection pane="bottomRight" activeCell="K26" sqref="K26"/>
    </sheetView>
  </sheetViews>
  <sheetFormatPr defaultRowHeight="14.5" x14ac:dyDescent="0.35"/>
  <cols>
    <col min="1" max="1" width="32.81640625" customWidth="1"/>
    <col min="2" max="2" width="7.81640625" customWidth="1"/>
    <col min="3" max="3" width="9.453125" customWidth="1"/>
    <col min="8" max="8" width="16.90625" bestFit="1" customWidth="1"/>
    <col min="9" max="9" width="23.08984375" bestFit="1" customWidth="1"/>
    <col min="10" max="10" width="23.453125" bestFit="1" customWidth="1"/>
  </cols>
  <sheetData>
    <row r="1" spans="1:12" ht="26" x14ac:dyDescent="0.6">
      <c r="A1" s="5" t="s">
        <v>137</v>
      </c>
    </row>
    <row r="3" spans="1:12" s="118" customFormat="1" x14ac:dyDescent="0.35">
      <c r="B3" s="106" t="s">
        <v>125</v>
      </c>
      <c r="C3" s="106" t="s">
        <v>59</v>
      </c>
      <c r="D3" s="121"/>
      <c r="E3" s="120" t="s">
        <v>6</v>
      </c>
      <c r="F3" s="120" t="s">
        <v>15</v>
      </c>
      <c r="H3" s="119"/>
      <c r="I3" s="119"/>
      <c r="J3" s="119"/>
    </row>
    <row r="4" spans="1:12" ht="29" x14ac:dyDescent="0.35">
      <c r="A4" t="s">
        <v>127</v>
      </c>
      <c r="B4" s="104">
        <v>76.700999999999993</v>
      </c>
      <c r="C4" s="115">
        <v>85.724552013100009</v>
      </c>
      <c r="D4" s="114"/>
      <c r="E4" s="114">
        <v>43.334000000000003</v>
      </c>
      <c r="F4" s="113">
        <v>43.878139921550002</v>
      </c>
      <c r="H4" s="108"/>
      <c r="I4" s="112"/>
      <c r="J4" s="108"/>
      <c r="L4" s="111"/>
    </row>
    <row r="5" spans="1:12" x14ac:dyDescent="0.35">
      <c r="A5" t="s">
        <v>133</v>
      </c>
      <c r="B5" s="104">
        <v>53.244</v>
      </c>
      <c r="C5" s="115">
        <v>48.17813297882001</v>
      </c>
      <c r="D5" s="116"/>
      <c r="E5" s="114">
        <v>75.753</v>
      </c>
      <c r="F5" s="113">
        <v>62.12637940818999</v>
      </c>
      <c r="H5" s="112"/>
      <c r="I5" s="112"/>
      <c r="J5" s="108"/>
    </row>
    <row r="6" spans="1:12" x14ac:dyDescent="0.35">
      <c r="A6" t="s">
        <v>131</v>
      </c>
      <c r="B6" s="104">
        <v>127.631</v>
      </c>
      <c r="C6" s="115">
        <v>75.353441659809974</v>
      </c>
      <c r="D6" s="116"/>
      <c r="E6" s="114">
        <v>90.614000000000004</v>
      </c>
      <c r="F6" s="113">
        <v>90.20491789771998</v>
      </c>
      <c r="H6" s="108"/>
      <c r="I6" s="112"/>
      <c r="J6" s="108"/>
    </row>
    <row r="7" spans="1:12" x14ac:dyDescent="0.35">
      <c r="A7" t="s">
        <v>134</v>
      </c>
      <c r="B7" s="104">
        <v>117.991</v>
      </c>
      <c r="C7" s="115">
        <v>80.558616647539992</v>
      </c>
      <c r="D7" s="116"/>
      <c r="E7" s="114">
        <v>71.186000000000007</v>
      </c>
      <c r="F7" s="113">
        <v>95.200165627570044</v>
      </c>
      <c r="H7" s="112"/>
      <c r="I7" s="112"/>
      <c r="J7" s="108"/>
    </row>
    <row r="8" spans="1:12" ht="29" x14ac:dyDescent="0.35">
      <c r="A8" t="s">
        <v>128</v>
      </c>
      <c r="B8" s="104">
        <v>103.16</v>
      </c>
      <c r="C8" s="115">
        <v>82.208356691140011</v>
      </c>
      <c r="D8" s="114"/>
      <c r="E8" s="114">
        <v>109.00700000000001</v>
      </c>
      <c r="F8" s="113">
        <v>111.5662438503</v>
      </c>
      <c r="H8" s="108"/>
      <c r="I8" s="112"/>
      <c r="J8" s="108"/>
    </row>
    <row r="9" spans="1:12" x14ac:dyDescent="0.35">
      <c r="A9" s="50" t="s">
        <v>129</v>
      </c>
      <c r="B9" s="104">
        <v>139.83199999999999</v>
      </c>
      <c r="C9" s="115">
        <v>122.56274671994002</v>
      </c>
      <c r="D9" s="116"/>
      <c r="E9" s="114">
        <v>131.79</v>
      </c>
      <c r="F9" s="113">
        <v>127.64497440403001</v>
      </c>
      <c r="H9" s="108"/>
      <c r="I9" s="112"/>
      <c r="J9" s="108"/>
    </row>
    <row r="10" spans="1:12" x14ac:dyDescent="0.35">
      <c r="A10" s="117" t="s">
        <v>132</v>
      </c>
      <c r="B10" s="104">
        <v>224.86099999999999</v>
      </c>
      <c r="C10" s="115">
        <v>235.366463012135</v>
      </c>
      <c r="D10" s="114"/>
      <c r="E10" s="114">
        <v>230.53700000000001</v>
      </c>
      <c r="F10" s="113">
        <v>234.36488076725601</v>
      </c>
      <c r="H10" s="108"/>
      <c r="I10" s="112"/>
      <c r="J10" s="108"/>
    </row>
    <row r="11" spans="1:12" ht="29" x14ac:dyDescent="0.35">
      <c r="A11" t="s">
        <v>135</v>
      </c>
      <c r="B11" s="104">
        <v>241.37700000000001</v>
      </c>
      <c r="C11" s="115">
        <v>219.64426167574715</v>
      </c>
      <c r="D11" s="116"/>
      <c r="E11" s="114">
        <v>231.53299999999999</v>
      </c>
      <c r="F11" s="113">
        <v>237.90498142431792</v>
      </c>
      <c r="H11" s="112"/>
      <c r="I11" s="112"/>
      <c r="J11" s="108"/>
    </row>
    <row r="12" spans="1:12" x14ac:dyDescent="0.35">
      <c r="A12" t="s">
        <v>130</v>
      </c>
      <c r="B12" s="104">
        <v>244.578</v>
      </c>
      <c r="C12" s="115">
        <v>205.55878200124994</v>
      </c>
      <c r="D12" s="116"/>
      <c r="E12" s="114">
        <v>267.85899999999998</v>
      </c>
      <c r="F12" s="113">
        <v>242.86608753501994</v>
      </c>
      <c r="H12" s="108"/>
      <c r="I12" s="112"/>
      <c r="J12" s="108"/>
      <c r="K12" s="111"/>
    </row>
    <row r="13" spans="1:12" x14ac:dyDescent="0.35">
      <c r="A13" s="50" t="s">
        <v>136</v>
      </c>
      <c r="B13" s="104">
        <v>366.05200000000002</v>
      </c>
      <c r="C13" s="115">
        <v>358.81742276894983</v>
      </c>
      <c r="D13" s="116"/>
      <c r="E13" s="114">
        <v>357.28100000000001</v>
      </c>
      <c r="F13" s="113">
        <v>359.74764217524319</v>
      </c>
      <c r="H13" s="112"/>
      <c r="I13" s="112"/>
      <c r="J13" s="108"/>
    </row>
    <row r="14" spans="1:12" x14ac:dyDescent="0.35">
      <c r="B14" s="110">
        <v>1394.201</v>
      </c>
      <c r="C14" s="110">
        <v>1394.201</v>
      </c>
      <c r="D14" s="110"/>
      <c r="E14" s="110">
        <f>SUM(E4:E13)</f>
        <v>1608.894</v>
      </c>
      <c r="F14" s="109">
        <f>SUM(F4:F13)</f>
        <v>1605.5044130111974</v>
      </c>
      <c r="H14" s="108"/>
      <c r="I14" s="108"/>
      <c r="J14" s="108"/>
    </row>
    <row r="15" spans="1:12" x14ac:dyDescent="0.35">
      <c r="J15" s="107"/>
    </row>
    <row r="16" spans="1:12" x14ac:dyDescent="0.35">
      <c r="A16" s="44" t="s">
        <v>115</v>
      </c>
      <c r="B16" s="106"/>
    </row>
  </sheetData>
  <sortState ref="A4:L13">
    <sortCondition ref="F4:F13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zoomScale="60" zoomScaleNormal="60" workbookViewId="0">
      <pane xSplit="1" ySplit="4" topLeftCell="B5" activePane="bottomRight" state="frozen"/>
      <selection activeCell="P5" sqref="P5:P10"/>
      <selection pane="topRight" activeCell="P5" sqref="P5:P10"/>
      <selection pane="bottomLeft" activeCell="P5" sqref="P5:P10"/>
      <selection pane="bottomRight" activeCell="B42" sqref="B42"/>
    </sheetView>
  </sheetViews>
  <sheetFormatPr defaultColWidth="9.08984375" defaultRowHeight="14.5" x14ac:dyDescent="0.35"/>
  <cols>
    <col min="1" max="1" width="23.81640625" customWidth="1"/>
    <col min="4" max="4" width="13.81640625" bestFit="1" customWidth="1"/>
    <col min="39" max="39" width="9.453125" customWidth="1"/>
    <col min="43" max="49" width="9.54296875" bestFit="1" customWidth="1"/>
    <col min="50" max="50" width="9.54296875" customWidth="1"/>
    <col min="54" max="54" width="12.08984375" bestFit="1" customWidth="1"/>
    <col min="55" max="55" width="11.81640625" bestFit="1" customWidth="1"/>
    <col min="56" max="56" width="11.08984375" bestFit="1" customWidth="1"/>
    <col min="57" max="57" width="11.90625" bestFit="1" customWidth="1"/>
  </cols>
  <sheetData>
    <row r="1" spans="1:61" ht="26" x14ac:dyDescent="0.6">
      <c r="A1" s="5" t="s">
        <v>196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61" x14ac:dyDescent="0.35">
      <c r="A2" s="81"/>
      <c r="B2" s="81" t="s">
        <v>195</v>
      </c>
      <c r="C2" s="81" t="s">
        <v>194</v>
      </c>
      <c r="D2" s="81" t="s">
        <v>193</v>
      </c>
      <c r="E2" s="81" t="s">
        <v>192</v>
      </c>
      <c r="F2" s="81" t="s">
        <v>191</v>
      </c>
      <c r="G2" s="81" t="s">
        <v>190</v>
      </c>
      <c r="H2" s="81" t="s">
        <v>189</v>
      </c>
      <c r="I2" s="81" t="s">
        <v>188</v>
      </c>
      <c r="J2" s="81" t="s">
        <v>187</v>
      </c>
      <c r="K2" s="81" t="s">
        <v>186</v>
      </c>
      <c r="L2" s="81" t="s">
        <v>185</v>
      </c>
      <c r="M2" s="81" t="s">
        <v>184</v>
      </c>
      <c r="N2" s="81" t="s">
        <v>183</v>
      </c>
      <c r="O2" s="81" t="s">
        <v>182</v>
      </c>
      <c r="P2" s="81" t="s">
        <v>181</v>
      </c>
      <c r="Q2" s="81" t="s">
        <v>180</v>
      </c>
      <c r="R2" s="81" t="s">
        <v>179</v>
      </c>
      <c r="S2" s="81" t="s">
        <v>178</v>
      </c>
      <c r="T2" s="81" t="s">
        <v>177</v>
      </c>
      <c r="U2" s="81" t="s">
        <v>176</v>
      </c>
      <c r="V2" s="81" t="s">
        <v>175</v>
      </c>
      <c r="W2" s="81" t="s">
        <v>174</v>
      </c>
      <c r="X2" s="81" t="s">
        <v>173</v>
      </c>
      <c r="Y2" s="81" t="s">
        <v>172</v>
      </c>
      <c r="Z2" s="81" t="s">
        <v>171</v>
      </c>
      <c r="AA2" s="81" t="s">
        <v>170</v>
      </c>
      <c r="AB2" s="81" t="s">
        <v>169</v>
      </c>
      <c r="AC2" s="81" t="s">
        <v>168</v>
      </c>
      <c r="AD2" s="81" t="s">
        <v>167</v>
      </c>
      <c r="AE2" s="81" t="s">
        <v>166</v>
      </c>
      <c r="AF2" s="81" t="s">
        <v>162</v>
      </c>
      <c r="AG2" s="81" t="s">
        <v>165</v>
      </c>
      <c r="AH2" s="81" t="s">
        <v>164</v>
      </c>
      <c r="AI2" s="81" t="s">
        <v>163</v>
      </c>
      <c r="AJ2" s="81" t="s">
        <v>162</v>
      </c>
      <c r="AK2" s="81" t="s">
        <v>161</v>
      </c>
      <c r="AL2" s="81" t="s">
        <v>164</v>
      </c>
      <c r="AM2" s="81" t="s">
        <v>163</v>
      </c>
      <c r="AN2" t="s">
        <v>162</v>
      </c>
      <c r="AO2" t="s">
        <v>161</v>
      </c>
      <c r="AP2" t="s">
        <v>160</v>
      </c>
      <c r="AQ2" t="s">
        <v>159</v>
      </c>
      <c r="AR2" t="s">
        <v>158</v>
      </c>
      <c r="AS2" t="s">
        <v>157</v>
      </c>
      <c r="AT2" t="s">
        <v>156</v>
      </c>
      <c r="AU2" t="s">
        <v>155</v>
      </c>
      <c r="AV2" t="s">
        <v>154</v>
      </c>
      <c r="AW2" t="s">
        <v>153</v>
      </c>
      <c r="AX2" t="s">
        <v>152</v>
      </c>
      <c r="AY2" t="s">
        <v>151</v>
      </c>
      <c r="AZ2" t="s">
        <v>150</v>
      </c>
      <c r="BA2" t="s">
        <v>149</v>
      </c>
      <c r="BB2" t="s">
        <v>148</v>
      </c>
      <c r="BC2" t="s">
        <v>147</v>
      </c>
      <c r="BD2" t="s">
        <v>146</v>
      </c>
      <c r="BE2" t="s">
        <v>145</v>
      </c>
      <c r="BF2" t="s">
        <v>144</v>
      </c>
      <c r="BG2" t="s">
        <v>143</v>
      </c>
      <c r="BH2" t="s">
        <v>142</v>
      </c>
      <c r="BI2" t="s">
        <v>141</v>
      </c>
    </row>
    <row r="3" spans="1:61" x14ac:dyDescent="0.35">
      <c r="A3" s="81"/>
      <c r="B3" s="81" t="s">
        <v>200</v>
      </c>
      <c r="C3" s="81"/>
      <c r="D3" s="81"/>
      <c r="E3" s="81"/>
      <c r="F3" s="81"/>
      <c r="G3" s="81"/>
      <c r="H3" s="81"/>
      <c r="I3" s="81"/>
      <c r="J3" s="81" t="s">
        <v>201</v>
      </c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Y3" t="s">
        <v>202</v>
      </c>
      <c r="BI3" t="s">
        <v>23</v>
      </c>
    </row>
    <row r="4" spans="1:61" x14ac:dyDescent="0.35">
      <c r="A4" s="81"/>
      <c r="B4" s="127">
        <v>2008</v>
      </c>
      <c r="C4" s="127"/>
      <c r="D4" s="127"/>
      <c r="E4" s="127"/>
      <c r="F4" s="127">
        <v>2009</v>
      </c>
      <c r="G4" s="127"/>
      <c r="H4" s="127"/>
      <c r="I4" s="127"/>
      <c r="J4" s="127">
        <v>2010</v>
      </c>
      <c r="K4" s="127"/>
      <c r="L4" s="127"/>
      <c r="M4" s="127"/>
      <c r="N4" s="127">
        <v>2011</v>
      </c>
      <c r="O4" s="127"/>
      <c r="P4" s="127"/>
      <c r="Q4" s="127"/>
      <c r="R4" s="127">
        <v>2012</v>
      </c>
      <c r="S4" s="127"/>
      <c r="T4" s="127"/>
      <c r="U4" s="127"/>
      <c r="V4" s="127">
        <v>2013</v>
      </c>
      <c r="W4" s="127"/>
      <c r="X4" s="127"/>
      <c r="Y4" s="127"/>
      <c r="Z4" s="127">
        <v>2014</v>
      </c>
      <c r="AA4" s="127"/>
      <c r="AB4" s="127"/>
      <c r="AC4" s="127"/>
      <c r="AD4" s="127">
        <v>2015</v>
      </c>
      <c r="AE4" s="127"/>
      <c r="AF4" s="127"/>
      <c r="AG4" s="127"/>
      <c r="AH4" s="127">
        <v>2016</v>
      </c>
      <c r="AI4" s="127"/>
      <c r="AJ4" s="81"/>
      <c r="AK4" s="81"/>
      <c r="AL4" s="127">
        <v>2017</v>
      </c>
      <c r="AM4" s="81"/>
      <c r="AN4" s="81"/>
      <c r="AP4">
        <v>2018</v>
      </c>
      <c r="AT4">
        <v>2019</v>
      </c>
      <c r="AX4">
        <v>2020</v>
      </c>
      <c r="BB4">
        <v>2021</v>
      </c>
      <c r="BF4">
        <v>2022</v>
      </c>
    </row>
    <row r="5" spans="1:61" x14ac:dyDescent="0.35">
      <c r="A5" s="81" t="s">
        <v>140</v>
      </c>
      <c r="B5" s="81">
        <v>100</v>
      </c>
      <c r="C5" s="81">
        <v>100</v>
      </c>
      <c r="D5" s="81">
        <v>100</v>
      </c>
      <c r="E5" s="81">
        <v>100</v>
      </c>
      <c r="F5" s="81">
        <v>100</v>
      </c>
      <c r="G5" s="81">
        <v>100</v>
      </c>
      <c r="H5" s="81">
        <v>100</v>
      </c>
      <c r="I5" s="81">
        <v>100</v>
      </c>
      <c r="J5" s="81">
        <v>100</v>
      </c>
      <c r="K5" s="81">
        <v>100</v>
      </c>
      <c r="L5" s="81">
        <v>100</v>
      </c>
      <c r="M5" s="81">
        <v>100</v>
      </c>
      <c r="N5" s="81">
        <v>100</v>
      </c>
      <c r="O5" s="81">
        <v>100</v>
      </c>
      <c r="P5" s="81">
        <v>100</v>
      </c>
      <c r="Q5" s="81">
        <v>100</v>
      </c>
      <c r="R5" s="81">
        <v>100</v>
      </c>
      <c r="S5" s="81">
        <v>100</v>
      </c>
      <c r="T5" s="81">
        <v>100</v>
      </c>
      <c r="U5" s="81">
        <v>100</v>
      </c>
      <c r="V5" s="81">
        <v>100</v>
      </c>
      <c r="W5" s="81">
        <v>100</v>
      </c>
      <c r="X5" s="81">
        <v>100</v>
      </c>
      <c r="Y5" s="81">
        <v>100</v>
      </c>
      <c r="Z5" s="81">
        <v>100</v>
      </c>
      <c r="AA5" s="81">
        <v>100</v>
      </c>
      <c r="AB5" s="81">
        <v>100</v>
      </c>
      <c r="AC5" s="81">
        <v>100</v>
      </c>
      <c r="AD5" s="81">
        <v>100</v>
      </c>
      <c r="AE5" s="81">
        <v>100</v>
      </c>
      <c r="AF5" s="81">
        <v>100</v>
      </c>
      <c r="AG5" s="81">
        <v>100</v>
      </c>
      <c r="AH5" s="81">
        <v>100</v>
      </c>
      <c r="AI5" s="81">
        <v>100</v>
      </c>
      <c r="AJ5" s="81">
        <v>100</v>
      </c>
      <c r="AK5" s="81">
        <v>100</v>
      </c>
      <c r="AL5" s="81">
        <v>100</v>
      </c>
      <c r="AM5" s="81">
        <v>100</v>
      </c>
      <c r="AN5" s="81">
        <v>100</v>
      </c>
      <c r="AO5" s="81">
        <v>100</v>
      </c>
      <c r="AP5" s="81">
        <v>100</v>
      </c>
      <c r="AQ5" s="81">
        <v>100</v>
      </c>
      <c r="AR5" s="81">
        <v>100</v>
      </c>
      <c r="AS5" s="81">
        <v>100</v>
      </c>
      <c r="AT5" s="81">
        <v>100</v>
      </c>
      <c r="AU5" s="81">
        <v>100</v>
      </c>
      <c r="AV5" s="81">
        <v>100</v>
      </c>
      <c r="AW5" s="81">
        <v>100</v>
      </c>
      <c r="AX5" s="81">
        <v>100</v>
      </c>
      <c r="AY5" s="81">
        <v>100</v>
      </c>
      <c r="AZ5" s="81">
        <v>100</v>
      </c>
      <c r="BA5" s="81">
        <v>100</v>
      </c>
      <c r="BB5" s="128">
        <v>100</v>
      </c>
      <c r="BC5" s="128">
        <v>100</v>
      </c>
      <c r="BD5" s="128">
        <v>100</v>
      </c>
      <c r="BE5" s="128">
        <v>100</v>
      </c>
      <c r="BF5" s="128">
        <v>100</v>
      </c>
      <c r="BG5" s="128">
        <v>100</v>
      </c>
      <c r="BH5" s="128">
        <v>100</v>
      </c>
      <c r="BI5" s="128">
        <v>100</v>
      </c>
    </row>
    <row r="6" spans="1:61" x14ac:dyDescent="0.35">
      <c r="A6" s="81" t="s">
        <v>110</v>
      </c>
      <c r="B6" s="81">
        <v>100</v>
      </c>
      <c r="C6" s="81">
        <v>99.416815108848652</v>
      </c>
      <c r="D6" s="81">
        <v>97.350246847756537</v>
      </c>
      <c r="E6" s="81">
        <v>99.330945876920779</v>
      </c>
      <c r="F6" s="81">
        <v>96.2185343855908</v>
      </c>
      <c r="G6" s="81">
        <v>96.232680515496199</v>
      </c>
      <c r="H6" s="81">
        <v>88.353741857368234</v>
      </c>
      <c r="I6" s="81">
        <v>89.340634413858382</v>
      </c>
      <c r="J6" s="81">
        <v>87.449184837843433</v>
      </c>
      <c r="K6" s="81">
        <v>85.561578809686523</v>
      </c>
      <c r="L6" s="81">
        <v>85.949646539455145</v>
      </c>
      <c r="M6" s="81">
        <v>89.451281491554468</v>
      </c>
      <c r="N6" s="81">
        <v>90.266583579055677</v>
      </c>
      <c r="O6" s="81">
        <v>86.78327389149419</v>
      </c>
      <c r="P6" s="81">
        <v>86.978848883819651</v>
      </c>
      <c r="Q6" s="81">
        <v>90.435989131074436</v>
      </c>
      <c r="R6" s="81">
        <v>87.038078201555123</v>
      </c>
      <c r="S6" s="81">
        <v>84.369510125257108</v>
      </c>
      <c r="T6" s="81">
        <v>86.807381316404928</v>
      </c>
      <c r="U6" s="81">
        <v>85.941372172286847</v>
      </c>
      <c r="V6" s="81">
        <v>87.917187617573433</v>
      </c>
      <c r="W6" s="81">
        <v>87.047456711501241</v>
      </c>
      <c r="X6" s="81">
        <v>84.224105122238726</v>
      </c>
      <c r="Y6" s="81">
        <v>83.661493886692256</v>
      </c>
      <c r="Z6" s="81">
        <v>85.453145914671609</v>
      </c>
      <c r="AA6" s="81">
        <v>82.633087453494696</v>
      </c>
      <c r="AB6" s="81">
        <v>82.43761318187552</v>
      </c>
      <c r="AC6" s="81">
        <v>82.859318444856072</v>
      </c>
      <c r="AD6" s="81">
        <v>84.241728153874433</v>
      </c>
      <c r="AE6" s="81">
        <v>83.17301641925809</v>
      </c>
      <c r="AF6" s="81">
        <v>84.037614692946661</v>
      </c>
      <c r="AG6" s="81">
        <v>82.325790419829019</v>
      </c>
      <c r="AH6" s="81">
        <v>77.89904614213404</v>
      </c>
      <c r="AI6" s="81">
        <v>81.06420748790822</v>
      </c>
      <c r="AJ6" s="81">
        <v>79.721997543334012</v>
      </c>
      <c r="AK6" s="81">
        <v>81.815294299576252</v>
      </c>
      <c r="AL6" s="81">
        <v>84.77134258550295</v>
      </c>
      <c r="AM6" s="81">
        <v>85.22514883289027</v>
      </c>
      <c r="AN6" s="81">
        <v>82.840993010741542</v>
      </c>
      <c r="AO6" s="81">
        <v>84.811385238996365</v>
      </c>
      <c r="AP6" s="81">
        <v>87.577199886306516</v>
      </c>
      <c r="AQ6" s="81">
        <v>82.606470401255166</v>
      </c>
      <c r="AR6" s="81">
        <v>81.399108296164371</v>
      </c>
      <c r="AS6" s="81">
        <v>83.654271705079822</v>
      </c>
      <c r="AT6" s="81">
        <v>84.312355198127747</v>
      </c>
      <c r="AU6" s="81">
        <v>84.752922859375502</v>
      </c>
      <c r="AV6" s="107">
        <v>83.355667649783555</v>
      </c>
      <c r="AW6" s="107">
        <v>81.484922853490474</v>
      </c>
      <c r="AX6" s="107">
        <v>80.795764240113527</v>
      </c>
      <c r="AY6" s="107">
        <v>68.953950549984228</v>
      </c>
      <c r="AZ6" s="107">
        <v>69.132443726935051</v>
      </c>
      <c r="BA6" s="107">
        <v>70.60253283028473</v>
      </c>
      <c r="BB6" s="107">
        <v>70.923609729753466</v>
      </c>
      <c r="BC6" s="107">
        <v>67.00886480926836</v>
      </c>
      <c r="BD6" s="107">
        <v>66.391093696677174</v>
      </c>
      <c r="BE6" s="107">
        <v>62.350975768829599</v>
      </c>
      <c r="BF6" s="107">
        <v>74.811451791084068</v>
      </c>
      <c r="BG6" s="107">
        <v>71.376553465834803</v>
      </c>
      <c r="BH6" s="107">
        <v>77.22437301778389</v>
      </c>
      <c r="BI6" s="107">
        <v>78.438442081443981</v>
      </c>
    </row>
    <row r="7" spans="1:61" x14ac:dyDescent="0.35">
      <c r="A7" s="129" t="s">
        <v>139</v>
      </c>
      <c r="B7" s="81">
        <v>100</v>
      </c>
      <c r="C7" s="81">
        <v>101.29045841176602</v>
      </c>
      <c r="D7" s="81">
        <v>101.35248623208383</v>
      </c>
      <c r="E7" s="81">
        <v>102.79954680739314</v>
      </c>
      <c r="F7" s="81">
        <v>102.08981354763935</v>
      </c>
      <c r="G7" s="81">
        <v>99.989936415360958</v>
      </c>
      <c r="H7" s="81">
        <v>97.062774634476995</v>
      </c>
      <c r="I7" s="81">
        <v>98.055786597880527</v>
      </c>
      <c r="J7" s="81">
        <v>96.953685508968192</v>
      </c>
      <c r="K7" s="81">
        <v>97.370001165657712</v>
      </c>
      <c r="L7" s="81">
        <v>95.997939798541495</v>
      </c>
      <c r="M7" s="81">
        <v>97.429314561209921</v>
      </c>
      <c r="N7" s="81">
        <v>97.333815860156122</v>
      </c>
      <c r="O7" s="81">
        <v>98.078216981383235</v>
      </c>
      <c r="P7" s="81">
        <v>99.639476202806577</v>
      </c>
      <c r="Q7" s="81">
        <v>100.81612132438585</v>
      </c>
      <c r="R7" s="81">
        <v>100.9735199927176</v>
      </c>
      <c r="S7" s="81">
        <v>101.80329218931115</v>
      </c>
      <c r="T7" s="81">
        <v>103.26461176692013</v>
      </c>
      <c r="U7" s="81">
        <v>103.10657335297077</v>
      </c>
      <c r="V7" s="81">
        <v>103.04823632702815</v>
      </c>
      <c r="W7" s="81">
        <v>104.27751224370314</v>
      </c>
      <c r="X7" s="81">
        <v>107.55432398604306</v>
      </c>
      <c r="Y7" s="81">
        <v>108.7938547693162</v>
      </c>
      <c r="Z7" s="81">
        <v>107.49753074048454</v>
      </c>
      <c r="AA7" s="81">
        <v>108.30061470991473</v>
      </c>
      <c r="AB7" s="81">
        <v>108.51521509221004</v>
      </c>
      <c r="AC7" s="81">
        <v>110.09019488257019</v>
      </c>
      <c r="AD7" s="81">
        <v>110.98763023895444</v>
      </c>
      <c r="AE7" s="81">
        <v>112.77360212222796</v>
      </c>
      <c r="AF7" s="81">
        <v>114.0163146529942</v>
      </c>
      <c r="AG7" s="81">
        <v>115.84791208937834</v>
      </c>
      <c r="AH7" s="81">
        <v>113.81899635296018</v>
      </c>
      <c r="AI7" s="81">
        <v>112.22979438293666</v>
      </c>
      <c r="AJ7" s="81">
        <v>114.79408497046846</v>
      </c>
      <c r="AK7" s="81">
        <v>116.34539525200569</v>
      </c>
      <c r="AL7" s="81">
        <v>117.00436297854178</v>
      </c>
      <c r="AM7" s="81">
        <v>116.01361553174337</v>
      </c>
      <c r="AN7" s="81">
        <v>117.1680347357039</v>
      </c>
      <c r="AO7" s="81">
        <v>116.66306410295245</v>
      </c>
      <c r="AP7" s="81">
        <v>117.86457330252131</v>
      </c>
      <c r="AQ7" s="81">
        <v>117.98810159677228</v>
      </c>
      <c r="AR7" s="81">
        <v>118.94345722391586</v>
      </c>
      <c r="AS7" s="81">
        <v>119.76292947575151</v>
      </c>
      <c r="AT7" s="81">
        <v>117.72538538707438</v>
      </c>
      <c r="AU7" s="81">
        <v>117.82247705533555</v>
      </c>
      <c r="AV7" s="81">
        <v>118.56724133985051</v>
      </c>
      <c r="AW7" s="81">
        <v>119.25484243171496</v>
      </c>
      <c r="AX7" s="81">
        <v>119.06693000797375</v>
      </c>
      <c r="AY7" s="81">
        <v>102.96882345922246</v>
      </c>
      <c r="AZ7" s="81">
        <v>107.34060786972086</v>
      </c>
      <c r="BA7" s="81">
        <v>109.78773655447557</v>
      </c>
      <c r="BB7" s="128">
        <v>109.50397149841442</v>
      </c>
      <c r="BC7" s="128">
        <v>109.73825648740774</v>
      </c>
      <c r="BD7" s="128">
        <v>104.49318192738654</v>
      </c>
      <c r="BE7" s="128">
        <v>107.31172469500314</v>
      </c>
      <c r="BF7" s="128">
        <v>108.17965570187499</v>
      </c>
      <c r="BG7" s="128">
        <v>114.02224257220253</v>
      </c>
      <c r="BH7" s="128">
        <v>114.671911058077</v>
      </c>
      <c r="BI7" s="107">
        <v>114.46396264841574</v>
      </c>
    </row>
    <row r="8" spans="1:61" x14ac:dyDescent="0.35">
      <c r="A8" s="81"/>
      <c r="B8" s="127"/>
      <c r="C8" s="127"/>
      <c r="D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81"/>
      <c r="AK8" s="81"/>
      <c r="AL8" s="81"/>
      <c r="AM8" s="81"/>
    </row>
    <row r="9" spans="1:61" s="106" customFormat="1" x14ac:dyDescent="0.35">
      <c r="A9" s="126" t="s">
        <v>138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5"/>
      <c r="AW9" s="124"/>
      <c r="AX9" s="1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="64" zoomScaleNormal="64" workbookViewId="0">
      <pane xSplit="1" ySplit="3" topLeftCell="B4" activePane="bottomRight" state="frozen"/>
      <selection activeCell="P5" sqref="P5:P10"/>
      <selection pane="topRight" activeCell="P5" sqref="P5:P10"/>
      <selection pane="bottomLeft" activeCell="P5" sqref="P5:P10"/>
      <selection pane="bottomRight" activeCell="H38" sqref="H38"/>
    </sheetView>
  </sheetViews>
  <sheetFormatPr defaultColWidth="9.08984375" defaultRowHeight="14.5" x14ac:dyDescent="0.35"/>
  <cols>
    <col min="2" max="2" width="11.1796875" style="81" bestFit="1" customWidth="1"/>
    <col min="3" max="3" width="10.81640625" style="81" customWidth="1"/>
    <col min="4" max="4" width="10.81640625" style="2" customWidth="1"/>
  </cols>
  <sheetData>
    <row r="1" spans="1:6" ht="26" x14ac:dyDescent="0.6">
      <c r="A1" s="5" t="s">
        <v>199</v>
      </c>
    </row>
    <row r="2" spans="1:6" x14ac:dyDescent="0.35">
      <c r="E2" s="127"/>
      <c r="F2" s="81"/>
    </row>
    <row r="3" spans="1:6" x14ac:dyDescent="0.35">
      <c r="B3" s="81" t="s">
        <v>198</v>
      </c>
      <c r="E3" s="127"/>
      <c r="F3" s="129"/>
    </row>
    <row r="4" spans="1:6" x14ac:dyDescent="0.35">
      <c r="A4">
        <v>2010</v>
      </c>
      <c r="B4" s="81">
        <v>491000</v>
      </c>
      <c r="E4" s="127"/>
      <c r="F4" s="81"/>
    </row>
    <row r="5" spans="1:6" x14ac:dyDescent="0.35">
      <c r="B5" s="81">
        <v>497000</v>
      </c>
      <c r="C5" s="81">
        <f t="shared" ref="C5:C36" si="0">B5-B4</f>
        <v>6000</v>
      </c>
      <c r="D5" s="2">
        <f t="shared" ref="D5:D36" si="1">C5/B4</f>
        <v>1.2219959266802444E-2</v>
      </c>
      <c r="E5" s="127"/>
      <c r="F5" s="81"/>
    </row>
    <row r="6" spans="1:6" x14ac:dyDescent="0.35">
      <c r="B6" s="81">
        <v>505000</v>
      </c>
      <c r="C6" s="81">
        <f t="shared" si="0"/>
        <v>8000</v>
      </c>
      <c r="D6" s="2">
        <f t="shared" si="1"/>
        <v>1.6096579476861168E-2</v>
      </c>
      <c r="E6" s="127"/>
      <c r="F6" s="81"/>
    </row>
    <row r="7" spans="1:6" x14ac:dyDescent="0.35">
      <c r="B7" s="81">
        <v>504000</v>
      </c>
      <c r="C7" s="81">
        <f t="shared" si="0"/>
        <v>-1000</v>
      </c>
      <c r="D7" s="2">
        <f t="shared" si="1"/>
        <v>-1.9801980198019802E-3</v>
      </c>
      <c r="E7" s="127"/>
      <c r="F7" s="81"/>
    </row>
    <row r="8" spans="1:6" x14ac:dyDescent="0.35">
      <c r="A8">
        <v>2011</v>
      </c>
      <c r="B8" s="81">
        <v>511000</v>
      </c>
      <c r="C8" s="81">
        <f t="shared" si="0"/>
        <v>7000</v>
      </c>
      <c r="D8" s="2">
        <f t="shared" si="1"/>
        <v>1.3888888888888888E-2</v>
      </c>
      <c r="E8" s="127"/>
      <c r="F8" s="81"/>
    </row>
    <row r="9" spans="1:6" x14ac:dyDescent="0.35">
      <c r="B9" s="81">
        <v>517000</v>
      </c>
      <c r="C9" s="81">
        <f t="shared" si="0"/>
        <v>6000</v>
      </c>
      <c r="D9" s="2">
        <f t="shared" si="1"/>
        <v>1.1741682974559686E-2</v>
      </c>
      <c r="E9" s="127"/>
      <c r="F9" s="81"/>
    </row>
    <row r="10" spans="1:6" x14ac:dyDescent="0.35">
      <c r="B10" s="81">
        <v>519000</v>
      </c>
      <c r="C10" s="81">
        <f t="shared" si="0"/>
        <v>2000</v>
      </c>
      <c r="D10" s="2">
        <f t="shared" si="1"/>
        <v>3.8684719535783366E-3</v>
      </c>
      <c r="E10" s="127"/>
      <c r="F10" s="81"/>
    </row>
    <row r="11" spans="1:6" x14ac:dyDescent="0.35">
      <c r="B11" s="81">
        <v>518000</v>
      </c>
      <c r="C11" s="81">
        <f t="shared" si="0"/>
        <v>-1000</v>
      </c>
      <c r="D11" s="2">
        <f t="shared" si="1"/>
        <v>-1.9267822736030828E-3</v>
      </c>
      <c r="E11" s="127"/>
      <c r="F11" s="81"/>
    </row>
    <row r="12" spans="1:6" x14ac:dyDescent="0.35">
      <c r="A12">
        <v>2012</v>
      </c>
      <c r="B12" s="81">
        <v>523000</v>
      </c>
      <c r="C12" s="81">
        <f t="shared" si="0"/>
        <v>5000</v>
      </c>
      <c r="D12" s="2">
        <f t="shared" si="1"/>
        <v>9.6525096525096523E-3</v>
      </c>
      <c r="E12" s="127"/>
      <c r="F12" s="81"/>
    </row>
    <row r="13" spans="1:6" x14ac:dyDescent="0.35">
      <c r="B13" s="81">
        <v>534000</v>
      </c>
      <c r="C13" s="81">
        <f t="shared" si="0"/>
        <v>11000</v>
      </c>
      <c r="D13" s="2">
        <f t="shared" si="1"/>
        <v>2.1032504780114723E-2</v>
      </c>
      <c r="E13" s="127"/>
      <c r="F13" s="81"/>
    </row>
    <row r="14" spans="1:6" x14ac:dyDescent="0.35">
      <c r="B14" s="81">
        <v>518000</v>
      </c>
      <c r="C14" s="81">
        <f t="shared" si="0"/>
        <v>-16000</v>
      </c>
      <c r="D14" s="2">
        <f t="shared" si="1"/>
        <v>-2.9962546816479401E-2</v>
      </c>
      <c r="E14" s="127"/>
      <c r="F14" s="81"/>
    </row>
    <row r="15" spans="1:6" x14ac:dyDescent="0.35">
      <c r="B15" s="81">
        <v>515000</v>
      </c>
      <c r="C15" s="81">
        <f t="shared" si="0"/>
        <v>-3000</v>
      </c>
      <c r="D15" s="2">
        <f t="shared" si="1"/>
        <v>-5.7915057915057912E-3</v>
      </c>
      <c r="E15" s="127"/>
      <c r="F15" s="81"/>
    </row>
    <row r="16" spans="1:6" x14ac:dyDescent="0.35">
      <c r="A16">
        <v>2013</v>
      </c>
      <c r="B16" s="81">
        <v>515000</v>
      </c>
      <c r="C16" s="81">
        <f t="shared" si="0"/>
        <v>0</v>
      </c>
      <c r="D16" s="2">
        <f t="shared" si="1"/>
        <v>0</v>
      </c>
      <c r="E16" s="127"/>
      <c r="F16" s="81"/>
    </row>
    <row r="17" spans="1:15" x14ac:dyDescent="0.35">
      <c r="B17" s="81">
        <v>511000</v>
      </c>
      <c r="C17" s="81">
        <f t="shared" si="0"/>
        <v>-4000</v>
      </c>
      <c r="D17" s="2">
        <f t="shared" si="1"/>
        <v>-7.7669902912621356E-3</v>
      </c>
      <c r="E17" s="127"/>
      <c r="F17" s="81"/>
    </row>
    <row r="18" spans="1:15" x14ac:dyDescent="0.35">
      <c r="B18" s="81">
        <v>507000</v>
      </c>
      <c r="C18" s="81">
        <f t="shared" si="0"/>
        <v>-4000</v>
      </c>
      <c r="D18" s="2">
        <f t="shared" si="1"/>
        <v>-7.8277886497064575E-3</v>
      </c>
      <c r="E18" s="131"/>
      <c r="F18" s="81"/>
    </row>
    <row r="19" spans="1:15" x14ac:dyDescent="0.35">
      <c r="B19" s="81">
        <v>499000</v>
      </c>
      <c r="C19" s="81">
        <f t="shared" si="0"/>
        <v>-8000</v>
      </c>
      <c r="D19" s="2">
        <f t="shared" si="1"/>
        <v>-1.5779092702169626E-2</v>
      </c>
      <c r="E19" s="131"/>
      <c r="F19" s="81"/>
    </row>
    <row r="20" spans="1:15" x14ac:dyDescent="0.35">
      <c r="A20">
        <v>2014</v>
      </c>
      <c r="B20" s="81">
        <v>491000</v>
      </c>
      <c r="C20" s="81">
        <f t="shared" si="0"/>
        <v>-8000</v>
      </c>
      <c r="D20" s="2">
        <f t="shared" si="1"/>
        <v>-1.6032064128256512E-2</v>
      </c>
      <c r="E20" s="127"/>
      <c r="F20" s="81"/>
    </row>
    <row r="21" spans="1:15" x14ac:dyDescent="0.35">
      <c r="B21" s="81">
        <v>491000</v>
      </c>
      <c r="C21" s="81">
        <f t="shared" si="0"/>
        <v>0</v>
      </c>
      <c r="D21" s="2">
        <f t="shared" si="1"/>
        <v>0</v>
      </c>
      <c r="E21" s="131"/>
      <c r="F21" s="81"/>
    </row>
    <row r="22" spans="1:15" x14ac:dyDescent="0.35">
      <c r="B22" s="81">
        <v>498000</v>
      </c>
      <c r="C22" s="81">
        <f t="shared" si="0"/>
        <v>7000</v>
      </c>
      <c r="D22" s="2">
        <f t="shared" si="1"/>
        <v>1.4256619144602852E-2</v>
      </c>
      <c r="E22" s="131"/>
      <c r="F22" s="81"/>
    </row>
    <row r="23" spans="1:15" x14ac:dyDescent="0.35">
      <c r="B23" s="81">
        <v>491000</v>
      </c>
      <c r="C23" s="81">
        <f t="shared" si="0"/>
        <v>-7000</v>
      </c>
      <c r="D23" s="2">
        <f t="shared" si="1"/>
        <v>-1.4056224899598393E-2</v>
      </c>
      <c r="E23" s="131"/>
      <c r="F23" s="81"/>
    </row>
    <row r="24" spans="1:15" x14ac:dyDescent="0.35">
      <c r="A24">
        <v>2015</v>
      </c>
      <c r="B24" s="81">
        <v>490000</v>
      </c>
      <c r="C24" s="81">
        <f t="shared" si="0"/>
        <v>-1000</v>
      </c>
      <c r="D24" s="2">
        <f t="shared" si="1"/>
        <v>-2.0366598778004071E-3</v>
      </c>
      <c r="E24" s="127"/>
      <c r="F24" s="81"/>
      <c r="G24" s="81"/>
    </row>
    <row r="25" spans="1:15" x14ac:dyDescent="0.35">
      <c r="B25" s="81">
        <v>489000</v>
      </c>
      <c r="C25" s="81">
        <f t="shared" si="0"/>
        <v>-1000</v>
      </c>
      <c r="D25" s="2">
        <f t="shared" si="1"/>
        <v>-2.0408163265306124E-3</v>
      </c>
      <c r="E25" s="131"/>
      <c r="F25" s="81"/>
      <c r="G25" s="81"/>
    </row>
    <row r="26" spans="1:15" x14ac:dyDescent="0.35">
      <c r="B26" s="81">
        <v>476000</v>
      </c>
      <c r="C26" s="81">
        <f t="shared" si="0"/>
        <v>-13000</v>
      </c>
      <c r="D26" s="2">
        <f t="shared" si="1"/>
        <v>-2.6584867075664622E-2</v>
      </c>
      <c r="E26" s="131"/>
      <c r="F26" s="81"/>
      <c r="G26" s="81"/>
    </row>
    <row r="27" spans="1:15" x14ac:dyDescent="0.35">
      <c r="B27" s="81">
        <v>459000</v>
      </c>
      <c r="C27" s="81">
        <f t="shared" si="0"/>
        <v>-17000</v>
      </c>
      <c r="D27" s="2">
        <f t="shared" si="1"/>
        <v>-3.5714285714285712E-2</v>
      </c>
      <c r="E27" s="131"/>
      <c r="F27" s="81"/>
      <c r="G27" s="81"/>
      <c r="O27" s="123"/>
    </row>
    <row r="28" spans="1:15" x14ac:dyDescent="0.35">
      <c r="A28">
        <v>2016</v>
      </c>
      <c r="B28" s="128">
        <v>458000</v>
      </c>
      <c r="C28" s="81">
        <f t="shared" si="0"/>
        <v>-1000</v>
      </c>
      <c r="D28" s="2">
        <f t="shared" si="1"/>
        <v>-2.1786492374727671E-3</v>
      </c>
      <c r="E28" s="127"/>
      <c r="F28" s="81"/>
      <c r="G28" s="81"/>
    </row>
    <row r="29" spans="1:15" x14ac:dyDescent="0.35">
      <c r="B29" s="128">
        <v>458000</v>
      </c>
      <c r="C29" s="81">
        <f t="shared" si="0"/>
        <v>0</v>
      </c>
      <c r="D29" s="2">
        <f t="shared" si="1"/>
        <v>0</v>
      </c>
      <c r="G29" s="81"/>
    </row>
    <row r="30" spans="1:15" x14ac:dyDescent="0.35">
      <c r="B30" s="128">
        <v>458000</v>
      </c>
      <c r="C30" s="81">
        <f t="shared" si="0"/>
        <v>0</v>
      </c>
      <c r="D30" s="2">
        <f t="shared" si="1"/>
        <v>0</v>
      </c>
      <c r="G30" s="81"/>
    </row>
    <row r="31" spans="1:15" x14ac:dyDescent="0.35">
      <c r="B31" s="128">
        <v>456000</v>
      </c>
      <c r="C31" s="81">
        <f t="shared" si="0"/>
        <v>-2000</v>
      </c>
      <c r="D31" s="2">
        <f t="shared" si="1"/>
        <v>-4.3668122270742356E-3</v>
      </c>
      <c r="G31" s="81"/>
    </row>
    <row r="32" spans="1:15" x14ac:dyDescent="0.35">
      <c r="A32">
        <v>2017</v>
      </c>
      <c r="B32" s="81">
        <v>464000</v>
      </c>
      <c r="C32" s="81">
        <f t="shared" si="0"/>
        <v>8000</v>
      </c>
      <c r="D32" s="2">
        <f t="shared" si="1"/>
        <v>1.7543859649122806E-2</v>
      </c>
    </row>
    <row r="33" spans="1:15" x14ac:dyDescent="0.35">
      <c r="B33" s="81">
        <v>471000</v>
      </c>
      <c r="C33" s="81">
        <f t="shared" si="0"/>
        <v>7000</v>
      </c>
      <c r="D33" s="2">
        <f t="shared" si="1"/>
        <v>1.5086206896551725E-2</v>
      </c>
      <c r="E33" s="123"/>
      <c r="F33" s="123"/>
      <c r="G33" s="123"/>
      <c r="H33" s="123"/>
      <c r="I33" s="123"/>
      <c r="J33" s="123"/>
      <c r="K33" s="123"/>
      <c r="L33" s="123"/>
    </row>
    <row r="34" spans="1:15" x14ac:dyDescent="0.35">
      <c r="B34" s="81">
        <v>460000</v>
      </c>
      <c r="C34" s="81">
        <f t="shared" si="0"/>
        <v>-11000</v>
      </c>
      <c r="D34" s="2">
        <f t="shared" si="1"/>
        <v>-2.3354564755838639E-2</v>
      </c>
    </row>
    <row r="35" spans="1:15" x14ac:dyDescent="0.35">
      <c r="B35" s="81">
        <v>457000</v>
      </c>
      <c r="C35" s="81">
        <f t="shared" si="0"/>
        <v>-3000</v>
      </c>
      <c r="D35" s="2">
        <f t="shared" si="1"/>
        <v>-6.5217391304347823E-3</v>
      </c>
    </row>
    <row r="36" spans="1:15" x14ac:dyDescent="0.35">
      <c r="A36">
        <v>2018</v>
      </c>
      <c r="B36" s="81">
        <v>454000</v>
      </c>
      <c r="C36" s="81">
        <f t="shared" si="0"/>
        <v>-3000</v>
      </c>
      <c r="D36" s="2">
        <f t="shared" si="1"/>
        <v>-6.5645514223194746E-3</v>
      </c>
    </row>
    <row r="37" spans="1:15" x14ac:dyDescent="0.35">
      <c r="B37" s="81">
        <v>459000</v>
      </c>
      <c r="C37" s="81">
        <f t="shared" ref="C37:C54" si="2">B37-B36</f>
        <v>5000</v>
      </c>
      <c r="D37" s="2">
        <f t="shared" ref="D37:D54" si="3">C37/B36</f>
        <v>1.1013215859030838E-2</v>
      </c>
    </row>
    <row r="38" spans="1:15" x14ac:dyDescent="0.35">
      <c r="B38" s="81">
        <v>456000</v>
      </c>
      <c r="C38" s="81">
        <f t="shared" si="2"/>
        <v>-3000</v>
      </c>
      <c r="D38" s="2">
        <f t="shared" si="3"/>
        <v>-6.5359477124183009E-3</v>
      </c>
    </row>
    <row r="39" spans="1:15" x14ac:dyDescent="0.35">
      <c r="B39" s="81">
        <v>453000</v>
      </c>
      <c r="C39" s="81">
        <f t="shared" si="2"/>
        <v>-3000</v>
      </c>
      <c r="D39" s="2">
        <f t="shared" si="3"/>
        <v>-6.5789473684210523E-3</v>
      </c>
    </row>
    <row r="40" spans="1:15" x14ac:dyDescent="0.35">
      <c r="A40">
        <v>2019</v>
      </c>
      <c r="B40" s="81">
        <v>455000</v>
      </c>
      <c r="C40" s="81">
        <f t="shared" si="2"/>
        <v>2000</v>
      </c>
      <c r="D40" s="2">
        <f t="shared" si="3"/>
        <v>4.4150110375275938E-3</v>
      </c>
    </row>
    <row r="41" spans="1:15" s="106" customFormat="1" x14ac:dyDescent="0.35">
      <c r="A41"/>
      <c r="B41" s="81">
        <v>462000</v>
      </c>
      <c r="C41" s="81">
        <f t="shared" si="2"/>
        <v>7000</v>
      </c>
      <c r="D41" s="2">
        <f t="shared" si="3"/>
        <v>1.5384615384615385E-2</v>
      </c>
      <c r="O41" s="130"/>
    </row>
    <row r="42" spans="1:15" x14ac:dyDescent="0.35">
      <c r="B42" s="81">
        <v>463000</v>
      </c>
      <c r="C42" s="81">
        <f t="shared" si="2"/>
        <v>1000</v>
      </c>
      <c r="D42" s="2">
        <f t="shared" si="3"/>
        <v>2.1645021645021645E-3</v>
      </c>
      <c r="O42" s="123"/>
    </row>
    <row r="43" spans="1:15" x14ac:dyDescent="0.35">
      <c r="B43" s="81">
        <v>452000</v>
      </c>
      <c r="C43" s="81">
        <f t="shared" si="2"/>
        <v>-11000</v>
      </c>
      <c r="D43" s="2">
        <f t="shared" si="3"/>
        <v>-2.3758099352051837E-2</v>
      </c>
    </row>
    <row r="44" spans="1:15" x14ac:dyDescent="0.35">
      <c r="A44">
        <v>2020</v>
      </c>
      <c r="B44" s="81">
        <v>456000</v>
      </c>
      <c r="C44" s="81">
        <f t="shared" si="2"/>
        <v>4000</v>
      </c>
      <c r="D44" s="2">
        <f t="shared" si="3"/>
        <v>8.8495575221238937E-3</v>
      </c>
    </row>
    <row r="45" spans="1:15" x14ac:dyDescent="0.35">
      <c r="B45" s="81">
        <v>452000</v>
      </c>
      <c r="C45" s="81">
        <f t="shared" si="2"/>
        <v>-4000</v>
      </c>
      <c r="D45" s="2">
        <f t="shared" si="3"/>
        <v>-8.771929824561403E-3</v>
      </c>
    </row>
    <row r="46" spans="1:15" x14ac:dyDescent="0.35">
      <c r="B46" s="81">
        <v>453000</v>
      </c>
      <c r="C46" s="81">
        <f t="shared" si="2"/>
        <v>1000</v>
      </c>
      <c r="D46" s="2">
        <f t="shared" si="3"/>
        <v>2.2123893805309734E-3</v>
      </c>
      <c r="E46" s="81" t="s">
        <v>197</v>
      </c>
    </row>
    <row r="47" spans="1:15" x14ac:dyDescent="0.35">
      <c r="B47" s="81">
        <v>452000</v>
      </c>
      <c r="C47" s="81">
        <f t="shared" si="2"/>
        <v>-1000</v>
      </c>
      <c r="D47" s="2">
        <f t="shared" si="3"/>
        <v>-2.2075055187637969E-3</v>
      </c>
      <c r="O47" s="123"/>
    </row>
    <row r="48" spans="1:15" x14ac:dyDescent="0.35">
      <c r="A48" s="106">
        <v>2021</v>
      </c>
      <c r="B48" s="81">
        <v>459000</v>
      </c>
      <c r="C48" s="81">
        <f t="shared" si="2"/>
        <v>7000</v>
      </c>
      <c r="D48" s="2">
        <f t="shared" si="3"/>
        <v>1.5486725663716814E-2</v>
      </c>
      <c r="O48" s="123"/>
    </row>
    <row r="49" spans="1:15" x14ac:dyDescent="0.35">
      <c r="B49" s="123">
        <v>457000</v>
      </c>
      <c r="C49" s="81">
        <f t="shared" si="2"/>
        <v>-2000</v>
      </c>
      <c r="D49" s="2">
        <f t="shared" si="3"/>
        <v>-4.3572984749455342E-3</v>
      </c>
    </row>
    <row r="50" spans="1:15" x14ac:dyDescent="0.35">
      <c r="B50" s="123">
        <v>465000</v>
      </c>
      <c r="C50" s="81">
        <f t="shared" si="2"/>
        <v>8000</v>
      </c>
      <c r="D50" s="2">
        <f t="shared" si="3"/>
        <v>1.7505470459518599E-2</v>
      </c>
    </row>
    <row r="51" spans="1:15" x14ac:dyDescent="0.35">
      <c r="B51" s="123">
        <v>458000</v>
      </c>
      <c r="C51" s="81">
        <f t="shared" si="2"/>
        <v>-7000</v>
      </c>
      <c r="D51" s="2">
        <f t="shared" si="3"/>
        <v>-1.5053763440860216E-2</v>
      </c>
      <c r="E51" s="81" t="s">
        <v>197</v>
      </c>
    </row>
    <row r="52" spans="1:15" x14ac:dyDescent="0.35">
      <c r="A52">
        <v>2022</v>
      </c>
      <c r="B52" s="81">
        <v>460000</v>
      </c>
      <c r="C52" s="81">
        <f t="shared" si="2"/>
        <v>2000</v>
      </c>
      <c r="D52" s="2">
        <f t="shared" si="3"/>
        <v>4.3668122270742356E-3</v>
      </c>
    </row>
    <row r="53" spans="1:15" x14ac:dyDescent="0.35">
      <c r="B53" s="81">
        <v>478000</v>
      </c>
      <c r="C53" s="81">
        <f t="shared" si="2"/>
        <v>18000</v>
      </c>
      <c r="D53" s="2">
        <f t="shared" si="3"/>
        <v>3.9130434782608699E-2</v>
      </c>
    </row>
    <row r="54" spans="1:15" x14ac:dyDescent="0.35">
      <c r="B54" s="81">
        <v>483000</v>
      </c>
      <c r="C54" s="81">
        <f t="shared" si="2"/>
        <v>5000</v>
      </c>
      <c r="D54" s="2">
        <f t="shared" si="3"/>
        <v>1.0460251046025104E-2</v>
      </c>
      <c r="O54" s="123"/>
    </row>
    <row r="55" spans="1:15" x14ac:dyDescent="0.35">
      <c r="O55" s="123"/>
    </row>
    <row r="60" spans="1:15" x14ac:dyDescent="0.35">
      <c r="O60" s="123"/>
    </row>
    <row r="63" spans="1:15" x14ac:dyDescent="0.35">
      <c r="O63" s="123"/>
    </row>
    <row r="66" spans="15:15" x14ac:dyDescent="0.35">
      <c r="O66" s="123"/>
    </row>
    <row r="69" spans="15:15" x14ac:dyDescent="0.35">
      <c r="O69" s="123"/>
    </row>
    <row r="72" spans="15:15" x14ac:dyDescent="0.35">
      <c r="O72" s="123"/>
    </row>
    <row r="73" spans="15:15" x14ac:dyDescent="0.35">
      <c r="O73" s="123"/>
    </row>
    <row r="75" spans="15:15" x14ac:dyDescent="0.35">
      <c r="O75" s="123"/>
    </row>
    <row r="79" spans="15:15" x14ac:dyDescent="0.35">
      <c r="O79" s="12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7"/>
  <sheetViews>
    <sheetView zoomScale="62" zoomScaleNormal="62" zoomScalePageLayoutView="39" workbookViewId="0">
      <pane xSplit="2" ySplit="3" topLeftCell="C82" activePane="bottomRight" state="frozen"/>
      <selection activeCell="U16" sqref="U16"/>
      <selection pane="topRight" activeCell="U16" sqref="U16"/>
      <selection pane="bottomLeft" activeCell="U16" sqref="U16"/>
      <selection pane="bottomRight" activeCell="C33" sqref="C33"/>
    </sheetView>
  </sheetViews>
  <sheetFormatPr defaultColWidth="8.90625" defaultRowHeight="14.5" x14ac:dyDescent="0.35"/>
  <cols>
    <col min="4" max="5" width="11" bestFit="1" customWidth="1"/>
    <col min="6" max="6" width="9.90625" bestFit="1" customWidth="1"/>
    <col min="15" max="15" width="6.6328125" customWidth="1"/>
  </cols>
  <sheetData>
    <row r="1" spans="1:21" ht="18.5" x14ac:dyDescent="0.45">
      <c r="A1" s="89" t="s">
        <v>210</v>
      </c>
      <c r="B1" s="151"/>
      <c r="C1" s="133"/>
      <c r="D1" s="133"/>
      <c r="E1" s="133"/>
      <c r="F1" s="133"/>
      <c r="G1" s="133"/>
      <c r="H1" s="152"/>
      <c r="I1" s="151"/>
      <c r="J1" s="133"/>
      <c r="K1" s="133"/>
      <c r="L1" s="133"/>
      <c r="M1" s="133"/>
      <c r="N1" s="152"/>
      <c r="O1" s="151"/>
      <c r="P1" s="133"/>
      <c r="Q1" s="133"/>
      <c r="R1" s="133"/>
      <c r="S1" s="133"/>
      <c r="T1" s="133"/>
      <c r="U1" s="133"/>
    </row>
    <row r="2" spans="1:21" x14ac:dyDescent="0.35">
      <c r="A2" s="150"/>
      <c r="B2" s="135"/>
      <c r="C2" s="136" t="s">
        <v>209</v>
      </c>
      <c r="D2" s="136"/>
      <c r="E2" s="136"/>
      <c r="F2" s="136"/>
      <c r="G2" s="136"/>
      <c r="H2" s="150"/>
      <c r="I2" s="135"/>
      <c r="J2" s="136" t="s">
        <v>208</v>
      </c>
      <c r="K2" s="136"/>
      <c r="L2" s="136"/>
      <c r="M2" s="136"/>
      <c r="N2" s="150"/>
      <c r="O2" s="135"/>
      <c r="P2" s="136" t="s">
        <v>207</v>
      </c>
      <c r="Q2" s="136"/>
      <c r="R2" s="136"/>
      <c r="S2" s="133"/>
      <c r="T2" s="133"/>
      <c r="U2" s="133"/>
    </row>
    <row r="3" spans="1:21" x14ac:dyDescent="0.35">
      <c r="A3" s="136"/>
      <c r="B3" s="135"/>
      <c r="C3" s="135" t="s">
        <v>65</v>
      </c>
      <c r="D3" s="135" t="s">
        <v>205</v>
      </c>
      <c r="E3" s="135" t="s">
        <v>81</v>
      </c>
      <c r="F3" s="135" t="s">
        <v>206</v>
      </c>
      <c r="G3" s="135"/>
      <c r="H3" s="136"/>
      <c r="I3" s="135"/>
      <c r="J3" s="136" t="s">
        <v>65</v>
      </c>
      <c r="K3" s="136" t="s">
        <v>205</v>
      </c>
      <c r="L3" s="136" t="s">
        <v>204</v>
      </c>
      <c r="M3" s="136"/>
      <c r="N3" s="136"/>
      <c r="O3" s="135"/>
      <c r="P3" s="136" t="s">
        <v>65</v>
      </c>
      <c r="Q3" s="136" t="s">
        <v>205</v>
      </c>
      <c r="R3" s="136" t="s">
        <v>204</v>
      </c>
      <c r="S3" s="133"/>
      <c r="T3" s="133"/>
      <c r="U3" s="133"/>
    </row>
    <row r="4" spans="1:21" x14ac:dyDescent="0.35">
      <c r="A4" s="136">
        <v>2010</v>
      </c>
      <c r="B4" s="135" t="s">
        <v>70</v>
      </c>
      <c r="C4" s="143">
        <v>128.52685</v>
      </c>
      <c r="D4" s="143">
        <v>136.98899</v>
      </c>
      <c r="E4" s="141">
        <v>0.5260530421216848</v>
      </c>
      <c r="F4" s="147">
        <v>7.4</v>
      </c>
      <c r="G4" s="135"/>
      <c r="H4" s="136">
        <v>2010</v>
      </c>
      <c r="I4" s="135" t="s">
        <v>70</v>
      </c>
      <c r="J4" s="145">
        <f t="shared" ref="J4:J39" si="0">C4/E4</f>
        <v>244.32298591340452</v>
      </c>
      <c r="K4" s="145">
        <f t="shared" ref="K4:K39" si="1">D4/E4</f>
        <v>260.40908241399768</v>
      </c>
      <c r="L4" s="138">
        <f t="shared" ref="L4:L35" si="2">J4-K4</f>
        <v>-16.086096500593158</v>
      </c>
      <c r="M4" s="136"/>
      <c r="N4" s="136">
        <v>2010</v>
      </c>
      <c r="O4" s="135" t="s">
        <v>70</v>
      </c>
      <c r="P4" s="135">
        <f t="shared" ref="P4:P35" si="3">C4/F4</f>
        <v>17.368493243243243</v>
      </c>
      <c r="Q4" s="135">
        <f t="shared" ref="Q4:Q35" si="4">D4/F4</f>
        <v>18.512025675675677</v>
      </c>
      <c r="R4" s="134">
        <f t="shared" ref="R4:R35" si="5">P4-Q4</f>
        <v>-1.1435324324324334</v>
      </c>
      <c r="S4" s="133"/>
      <c r="T4" s="133"/>
      <c r="U4" s="133"/>
    </row>
    <row r="5" spans="1:21" x14ac:dyDescent="0.35">
      <c r="A5" s="136"/>
      <c r="B5" s="135" t="s">
        <v>69</v>
      </c>
      <c r="C5" s="143">
        <v>146.90540000000001</v>
      </c>
      <c r="D5" s="143">
        <v>143.46820000000002</v>
      </c>
      <c r="E5" s="141">
        <v>0.53135725429017167</v>
      </c>
      <c r="F5" s="147">
        <v>7.6</v>
      </c>
      <c r="G5" s="135"/>
      <c r="H5" s="136"/>
      <c r="I5" s="135" t="s">
        <v>69</v>
      </c>
      <c r="J5" s="145">
        <f t="shared" si="0"/>
        <v>276.47199471520844</v>
      </c>
      <c r="K5" s="145">
        <f t="shared" si="1"/>
        <v>270.00327715795657</v>
      </c>
      <c r="L5" s="138">
        <f t="shared" si="2"/>
        <v>6.468717557251864</v>
      </c>
      <c r="M5" s="136"/>
      <c r="N5" s="136"/>
      <c r="O5" s="135" t="s">
        <v>69</v>
      </c>
      <c r="P5" s="135">
        <f t="shared" si="3"/>
        <v>19.329657894736844</v>
      </c>
      <c r="Q5" s="135">
        <f t="shared" si="4"/>
        <v>18.87739473684211</v>
      </c>
      <c r="R5" s="134">
        <f t="shared" si="5"/>
        <v>0.45226315789473404</v>
      </c>
      <c r="S5" s="133"/>
      <c r="T5" s="133"/>
      <c r="U5" s="133"/>
    </row>
    <row r="6" spans="1:21" x14ac:dyDescent="0.35">
      <c r="A6" s="136"/>
      <c r="B6" s="135" t="s">
        <v>68</v>
      </c>
      <c r="C6" s="143">
        <v>157.69399999999999</v>
      </c>
      <c r="D6" s="143">
        <v>156.72220000000002</v>
      </c>
      <c r="E6" s="141">
        <v>0.53572542901716069</v>
      </c>
      <c r="F6" s="147">
        <v>7.1</v>
      </c>
      <c r="G6" s="135"/>
      <c r="H6" s="136"/>
      <c r="I6" s="135" t="s">
        <v>68</v>
      </c>
      <c r="J6" s="145">
        <f t="shared" si="0"/>
        <v>294.35601048340123</v>
      </c>
      <c r="K6" s="145">
        <f t="shared" si="1"/>
        <v>292.54202154921376</v>
      </c>
      <c r="L6" s="138">
        <f t="shared" si="2"/>
        <v>1.8139889341874778</v>
      </c>
      <c r="M6" s="136"/>
      <c r="N6" s="136"/>
      <c r="O6" s="135" t="s">
        <v>68</v>
      </c>
      <c r="P6" s="135">
        <f t="shared" si="3"/>
        <v>22.210422535211269</v>
      </c>
      <c r="Q6" s="135">
        <f t="shared" si="4"/>
        <v>22.073549295774651</v>
      </c>
      <c r="R6" s="134">
        <f t="shared" si="5"/>
        <v>0.13687323943661767</v>
      </c>
      <c r="S6" s="133"/>
      <c r="T6" s="133"/>
      <c r="U6" s="133"/>
    </row>
    <row r="7" spans="1:21" x14ac:dyDescent="0.35">
      <c r="A7" s="136"/>
      <c r="B7" s="135" t="s">
        <v>71</v>
      </c>
      <c r="C7" s="143">
        <v>163.9127</v>
      </c>
      <c r="D7" s="143">
        <v>148.39349999999999</v>
      </c>
      <c r="E7" s="141">
        <v>0.53822152886115449</v>
      </c>
      <c r="F7" s="147">
        <v>6.8</v>
      </c>
      <c r="G7" s="135"/>
      <c r="H7" s="136"/>
      <c r="I7" s="135" t="s">
        <v>71</v>
      </c>
      <c r="J7" s="145">
        <f t="shared" si="0"/>
        <v>304.54504550724636</v>
      </c>
      <c r="K7" s="145">
        <f t="shared" si="1"/>
        <v>275.71082173913038</v>
      </c>
      <c r="L7" s="138">
        <f t="shared" si="2"/>
        <v>28.834223768115976</v>
      </c>
      <c r="M7" s="136"/>
      <c r="N7" s="136"/>
      <c r="O7" s="135" t="s">
        <v>71</v>
      </c>
      <c r="P7" s="135">
        <f t="shared" si="3"/>
        <v>24.104808823529414</v>
      </c>
      <c r="Q7" s="135">
        <f t="shared" si="4"/>
        <v>21.822573529411763</v>
      </c>
      <c r="R7" s="134">
        <f t="shared" si="5"/>
        <v>2.2822352941176511</v>
      </c>
      <c r="S7" s="133"/>
      <c r="T7" s="133"/>
      <c r="U7" s="133"/>
    </row>
    <row r="8" spans="1:21" x14ac:dyDescent="0.35">
      <c r="A8" s="136">
        <v>2011</v>
      </c>
      <c r="B8" s="135" t="s">
        <v>70</v>
      </c>
      <c r="C8" s="143">
        <v>157.23270000000002</v>
      </c>
      <c r="D8" s="143">
        <v>161.5386</v>
      </c>
      <c r="E8" s="141">
        <v>0.54602184087363503</v>
      </c>
      <c r="F8" s="147">
        <v>6.9</v>
      </c>
      <c r="G8" s="135"/>
      <c r="H8" s="136">
        <v>2011</v>
      </c>
      <c r="I8" s="135" t="s">
        <v>70</v>
      </c>
      <c r="J8" s="145">
        <f t="shared" si="0"/>
        <v>287.96045914285713</v>
      </c>
      <c r="K8" s="145">
        <f t="shared" si="1"/>
        <v>295.84640742857141</v>
      </c>
      <c r="L8" s="138">
        <f t="shared" si="2"/>
        <v>-7.885948285714278</v>
      </c>
      <c r="M8" s="136"/>
      <c r="N8" s="136">
        <v>2011</v>
      </c>
      <c r="O8" s="135" t="s">
        <v>70</v>
      </c>
      <c r="P8" s="135">
        <f t="shared" si="3"/>
        <v>22.787347826086958</v>
      </c>
      <c r="Q8" s="135">
        <f t="shared" si="4"/>
        <v>23.411391304347827</v>
      </c>
      <c r="R8" s="134">
        <f t="shared" si="5"/>
        <v>-0.62404347826086948</v>
      </c>
      <c r="S8" s="133"/>
      <c r="T8" s="133"/>
      <c r="U8" s="133"/>
    </row>
    <row r="9" spans="1:21" x14ac:dyDescent="0.35">
      <c r="A9" s="136"/>
      <c r="B9" s="135" t="s">
        <v>69</v>
      </c>
      <c r="C9" s="143">
        <v>168.53639999999999</v>
      </c>
      <c r="D9" s="143">
        <v>167.143</v>
      </c>
      <c r="E9" s="141">
        <v>0.55600624024960998</v>
      </c>
      <c r="F9" s="147">
        <v>6.8</v>
      </c>
      <c r="G9" s="135"/>
      <c r="H9" s="136"/>
      <c r="I9" s="135" t="s">
        <v>69</v>
      </c>
      <c r="J9" s="145">
        <f t="shared" si="0"/>
        <v>303.11961952861952</v>
      </c>
      <c r="K9" s="145">
        <f t="shared" si="1"/>
        <v>300.61353254769921</v>
      </c>
      <c r="L9" s="138">
        <f t="shared" si="2"/>
        <v>2.5060869809203155</v>
      </c>
      <c r="M9" s="136"/>
      <c r="N9" s="136"/>
      <c r="O9" s="135" t="s">
        <v>69</v>
      </c>
      <c r="P9" s="135">
        <f t="shared" si="3"/>
        <v>24.784764705882353</v>
      </c>
      <c r="Q9" s="135">
        <f t="shared" si="4"/>
        <v>24.579852941176473</v>
      </c>
      <c r="R9" s="134">
        <f t="shared" si="5"/>
        <v>0.20491176470588002</v>
      </c>
      <c r="S9" s="133"/>
      <c r="T9" s="133"/>
      <c r="U9" s="133"/>
    </row>
    <row r="10" spans="1:21" x14ac:dyDescent="0.35">
      <c r="A10" s="136"/>
      <c r="B10" s="135" t="s">
        <v>68</v>
      </c>
      <c r="C10" s="143">
        <v>185.27029999999999</v>
      </c>
      <c r="D10" s="143">
        <v>190.39609999999999</v>
      </c>
      <c r="E10" s="141">
        <v>0.56505460218408743</v>
      </c>
      <c r="F10" s="149">
        <v>7.5</v>
      </c>
      <c r="G10" s="135"/>
      <c r="H10" s="136"/>
      <c r="I10" s="135" t="s">
        <v>68</v>
      </c>
      <c r="J10" s="145">
        <f t="shared" si="0"/>
        <v>327.88034870237431</v>
      </c>
      <c r="K10" s="145">
        <f t="shared" si="1"/>
        <v>336.95168442849251</v>
      </c>
      <c r="L10" s="138">
        <f t="shared" si="2"/>
        <v>-9.0713357261182068</v>
      </c>
      <c r="M10" s="136"/>
      <c r="N10" s="136"/>
      <c r="O10" s="135" t="s">
        <v>68</v>
      </c>
      <c r="P10" s="135">
        <f t="shared" si="3"/>
        <v>24.702706666666664</v>
      </c>
      <c r="Q10" s="135">
        <f t="shared" si="4"/>
        <v>25.386146666666665</v>
      </c>
      <c r="R10" s="134">
        <f t="shared" si="5"/>
        <v>-0.68344000000000094</v>
      </c>
      <c r="S10" s="133"/>
      <c r="T10" s="133"/>
      <c r="U10" s="133"/>
    </row>
    <row r="11" spans="1:21" x14ac:dyDescent="0.35">
      <c r="A11" s="136"/>
      <c r="B11" s="135" t="s">
        <v>71</v>
      </c>
      <c r="C11" s="143">
        <v>192.62980000000002</v>
      </c>
      <c r="D11" s="143">
        <v>205.52189999999999</v>
      </c>
      <c r="E11" s="141">
        <v>0.57067082683307335</v>
      </c>
      <c r="F11" s="149">
        <v>8.1999999999999993</v>
      </c>
      <c r="G11" s="135"/>
      <c r="H11" s="136"/>
      <c r="I11" s="135" t="s">
        <v>71</v>
      </c>
      <c r="J11" s="145">
        <f t="shared" si="0"/>
        <v>337.54975888463645</v>
      </c>
      <c r="K11" s="145">
        <f t="shared" si="1"/>
        <v>360.14089092400212</v>
      </c>
      <c r="L11" s="138">
        <f t="shared" si="2"/>
        <v>-22.591132039365675</v>
      </c>
      <c r="M11" s="136"/>
      <c r="N11" s="136"/>
      <c r="O11" s="135" t="s">
        <v>71</v>
      </c>
      <c r="P11" s="135">
        <f t="shared" si="3"/>
        <v>23.49143902439025</v>
      </c>
      <c r="Q11" s="135">
        <f t="shared" si="4"/>
        <v>25.063646341463414</v>
      </c>
      <c r="R11" s="134">
        <f t="shared" si="5"/>
        <v>-1.5722073170731647</v>
      </c>
      <c r="S11" s="133"/>
      <c r="T11" s="133"/>
      <c r="U11" s="133"/>
    </row>
    <row r="12" spans="1:21" x14ac:dyDescent="0.35">
      <c r="A12" s="136">
        <v>2012</v>
      </c>
      <c r="B12" s="135" t="s">
        <v>70</v>
      </c>
      <c r="C12" s="143">
        <v>171.57160000000002</v>
      </c>
      <c r="D12" s="143">
        <v>198.06680000000003</v>
      </c>
      <c r="E12" s="141">
        <v>0.5797191887675508</v>
      </c>
      <c r="F12" s="149">
        <v>7.6</v>
      </c>
      <c r="G12" s="135"/>
      <c r="H12" s="136">
        <v>2012</v>
      </c>
      <c r="I12" s="135" t="s">
        <v>70</v>
      </c>
      <c r="J12" s="145">
        <f t="shared" si="0"/>
        <v>295.95639289558665</v>
      </c>
      <c r="K12" s="145">
        <f t="shared" si="1"/>
        <v>341.65989989235737</v>
      </c>
      <c r="L12" s="138">
        <f t="shared" si="2"/>
        <v>-45.703506996770727</v>
      </c>
      <c r="M12" s="136"/>
      <c r="N12" s="136">
        <v>2012</v>
      </c>
      <c r="O12" s="135" t="s">
        <v>70</v>
      </c>
      <c r="P12" s="135">
        <f t="shared" si="3"/>
        <v>22.575210526315793</v>
      </c>
      <c r="Q12" s="135">
        <f t="shared" si="4"/>
        <v>26.061421052631584</v>
      </c>
      <c r="R12" s="134">
        <f t="shared" si="5"/>
        <v>-3.4862105263157908</v>
      </c>
      <c r="S12" s="133"/>
      <c r="T12" s="133"/>
      <c r="U12" s="133"/>
    </row>
    <row r="13" spans="1:21" x14ac:dyDescent="0.35">
      <c r="A13" s="136"/>
      <c r="B13" s="135" t="s">
        <v>69</v>
      </c>
      <c r="C13" s="143">
        <v>176.64229999999998</v>
      </c>
      <c r="D13" s="143">
        <v>201.17069999999998</v>
      </c>
      <c r="E13" s="141">
        <v>0.58845553822152885</v>
      </c>
      <c r="F13" s="149">
        <v>8.4</v>
      </c>
      <c r="G13" s="135"/>
      <c r="H13" s="136"/>
      <c r="I13" s="135" t="s">
        <v>69</v>
      </c>
      <c r="J13" s="145">
        <f t="shared" si="0"/>
        <v>300.17951829268287</v>
      </c>
      <c r="K13" s="145">
        <f t="shared" si="1"/>
        <v>341.86219167550371</v>
      </c>
      <c r="L13" s="138">
        <f t="shared" si="2"/>
        <v>-41.682673382820838</v>
      </c>
      <c r="M13" s="136"/>
      <c r="N13" s="136"/>
      <c r="O13" s="135" t="s">
        <v>69</v>
      </c>
      <c r="P13" s="135">
        <f t="shared" si="3"/>
        <v>21.028845238095233</v>
      </c>
      <c r="Q13" s="135">
        <f t="shared" si="4"/>
        <v>23.948892857142855</v>
      </c>
      <c r="R13" s="134">
        <f t="shared" si="5"/>
        <v>-2.9200476190476223</v>
      </c>
      <c r="S13" s="133"/>
      <c r="T13" s="133"/>
      <c r="U13" s="133"/>
    </row>
    <row r="14" spans="1:21" x14ac:dyDescent="0.35">
      <c r="A14" s="136"/>
      <c r="B14" s="135" t="s">
        <v>68</v>
      </c>
      <c r="C14" s="143">
        <v>181.62620000000001</v>
      </c>
      <c r="D14" s="143">
        <v>214.29840000000002</v>
      </c>
      <c r="E14" s="141">
        <v>0.59375975039001572</v>
      </c>
      <c r="F14" s="149">
        <v>8.3000000000000007</v>
      </c>
      <c r="G14" s="135"/>
      <c r="H14" s="136"/>
      <c r="I14" s="135" t="s">
        <v>68</v>
      </c>
      <c r="J14" s="145">
        <f t="shared" si="0"/>
        <v>305.89173462953227</v>
      </c>
      <c r="K14" s="145">
        <f t="shared" si="1"/>
        <v>360.91769416710451</v>
      </c>
      <c r="L14" s="138">
        <f t="shared" si="2"/>
        <v>-55.025959537572248</v>
      </c>
      <c r="M14" s="136"/>
      <c r="N14" s="136"/>
      <c r="O14" s="135" t="s">
        <v>68</v>
      </c>
      <c r="P14" s="135">
        <f t="shared" si="3"/>
        <v>21.882674698795181</v>
      </c>
      <c r="Q14" s="135">
        <f t="shared" si="4"/>
        <v>25.819084337349398</v>
      </c>
      <c r="R14" s="134">
        <f t="shared" si="5"/>
        <v>-3.9364096385542169</v>
      </c>
      <c r="S14" s="133"/>
      <c r="T14" s="133"/>
      <c r="U14" s="133"/>
    </row>
    <row r="15" spans="1:21" x14ac:dyDescent="0.35">
      <c r="A15" s="136"/>
      <c r="B15" s="135" t="s">
        <v>71</v>
      </c>
      <c r="C15" s="143">
        <v>186.66560000000001</v>
      </c>
      <c r="D15" s="143">
        <v>219.001</v>
      </c>
      <c r="E15" s="141">
        <v>0.60280811232449305</v>
      </c>
      <c r="F15" s="149">
        <v>8.6</v>
      </c>
      <c r="G15" s="135"/>
      <c r="H15" s="136"/>
      <c r="I15" s="135" t="s">
        <v>71</v>
      </c>
      <c r="J15" s="145">
        <f t="shared" si="0"/>
        <v>309.66006625258797</v>
      </c>
      <c r="K15" s="145">
        <f t="shared" si="1"/>
        <v>363.30134834368528</v>
      </c>
      <c r="L15" s="138">
        <f t="shared" si="2"/>
        <v>-53.64128209109731</v>
      </c>
      <c r="M15" s="136"/>
      <c r="N15" s="136"/>
      <c r="O15" s="135" t="s">
        <v>71</v>
      </c>
      <c r="P15" s="135">
        <f t="shared" si="3"/>
        <v>21.705302325581396</v>
      </c>
      <c r="Q15" s="135">
        <f t="shared" si="4"/>
        <v>25.465232558139537</v>
      </c>
      <c r="R15" s="134">
        <f t="shared" si="5"/>
        <v>-3.7599302325581405</v>
      </c>
      <c r="S15" s="133"/>
      <c r="T15" s="133"/>
      <c r="U15" s="133"/>
    </row>
    <row r="16" spans="1:21" x14ac:dyDescent="0.35">
      <c r="A16" s="136">
        <v>2013</v>
      </c>
      <c r="B16" s="135" t="s">
        <v>70</v>
      </c>
      <c r="C16" s="143">
        <v>178.93490000000003</v>
      </c>
      <c r="D16" s="143">
        <v>221.49449999999999</v>
      </c>
      <c r="E16" s="141">
        <v>0.61279251170046789</v>
      </c>
      <c r="F16" s="149">
        <v>9.1999999999999993</v>
      </c>
      <c r="G16" s="135"/>
      <c r="H16" s="136">
        <v>2013</v>
      </c>
      <c r="I16" s="135" t="s">
        <v>70</v>
      </c>
      <c r="J16" s="145">
        <f t="shared" si="0"/>
        <v>291.9991621690429</v>
      </c>
      <c r="K16" s="145">
        <f t="shared" si="1"/>
        <v>361.45105524439924</v>
      </c>
      <c r="L16" s="138">
        <f t="shared" si="2"/>
        <v>-69.451893075356338</v>
      </c>
      <c r="M16" s="136"/>
      <c r="N16" s="136">
        <v>2013</v>
      </c>
      <c r="O16" s="135" t="s">
        <v>70</v>
      </c>
      <c r="P16" s="135">
        <f t="shared" si="3"/>
        <v>19.449445652173917</v>
      </c>
      <c r="Q16" s="135">
        <f t="shared" si="4"/>
        <v>24.075489130434782</v>
      </c>
      <c r="R16" s="134">
        <f t="shared" si="5"/>
        <v>-4.6260434782608648</v>
      </c>
      <c r="S16" s="133"/>
      <c r="T16" s="133"/>
      <c r="U16" s="133"/>
    </row>
    <row r="17" spans="1:21" x14ac:dyDescent="0.35">
      <c r="A17" s="136"/>
      <c r="B17" s="135" t="s">
        <v>69</v>
      </c>
      <c r="C17" s="143">
        <v>200.6173</v>
      </c>
      <c r="D17" s="143">
        <v>235.74379999999999</v>
      </c>
      <c r="E17" s="141">
        <v>0.62090483619344783</v>
      </c>
      <c r="F17" s="149">
        <v>10</v>
      </c>
      <c r="G17" s="135"/>
      <c r="H17" s="136"/>
      <c r="I17" s="135" t="s">
        <v>69</v>
      </c>
      <c r="J17" s="145">
        <f t="shared" si="0"/>
        <v>323.10474698492459</v>
      </c>
      <c r="K17" s="145">
        <f t="shared" si="1"/>
        <v>379.677828643216</v>
      </c>
      <c r="L17" s="138">
        <f t="shared" si="2"/>
        <v>-56.573081658291414</v>
      </c>
      <c r="M17" s="136"/>
      <c r="N17" s="136"/>
      <c r="O17" s="135" t="s">
        <v>69</v>
      </c>
      <c r="P17" s="135">
        <f t="shared" si="3"/>
        <v>20.061730000000001</v>
      </c>
      <c r="Q17" s="135">
        <f t="shared" si="4"/>
        <v>23.574379999999998</v>
      </c>
      <c r="R17" s="134">
        <f t="shared" si="5"/>
        <v>-3.5126499999999972</v>
      </c>
      <c r="S17" s="133"/>
      <c r="T17" s="133"/>
      <c r="U17" s="133"/>
    </row>
    <row r="18" spans="1:21" x14ac:dyDescent="0.35">
      <c r="A18" s="136"/>
      <c r="B18" s="135" t="s">
        <v>68</v>
      </c>
      <c r="C18" s="143">
        <v>223.13239999999996</v>
      </c>
      <c r="D18" s="143">
        <v>267.51590000000004</v>
      </c>
      <c r="E18" s="141">
        <v>0.6305772230889235</v>
      </c>
      <c r="F18" s="149">
        <v>10</v>
      </c>
      <c r="G18" s="135"/>
      <c r="H18" s="136"/>
      <c r="I18" s="135" t="s">
        <v>68</v>
      </c>
      <c r="J18" s="145">
        <f t="shared" si="0"/>
        <v>353.85420188025728</v>
      </c>
      <c r="K18" s="145">
        <f t="shared" si="1"/>
        <v>424.23971276595756</v>
      </c>
      <c r="L18" s="138">
        <f t="shared" si="2"/>
        <v>-70.385510885700285</v>
      </c>
      <c r="M18" s="136"/>
      <c r="N18" s="136"/>
      <c r="O18" s="135" t="s">
        <v>68</v>
      </c>
      <c r="P18" s="135">
        <f t="shared" si="3"/>
        <v>22.313239999999997</v>
      </c>
      <c r="Q18" s="135">
        <f t="shared" si="4"/>
        <v>26.751590000000004</v>
      </c>
      <c r="R18" s="134">
        <f t="shared" si="5"/>
        <v>-4.4383500000000069</v>
      </c>
      <c r="S18" s="133"/>
      <c r="T18" s="133"/>
      <c r="U18" s="133"/>
    </row>
    <row r="19" spans="1:21" x14ac:dyDescent="0.35">
      <c r="A19" s="136"/>
      <c r="B19" s="135" t="s">
        <v>71</v>
      </c>
      <c r="C19" s="143">
        <v>246.34179999999998</v>
      </c>
      <c r="D19" s="143">
        <v>254.8818</v>
      </c>
      <c r="E19" s="141">
        <v>0.63588143525741025</v>
      </c>
      <c r="F19" s="149">
        <v>10.4</v>
      </c>
      <c r="G19" s="135"/>
      <c r="H19" s="136"/>
      <c r="I19" s="135" t="s">
        <v>71</v>
      </c>
      <c r="J19" s="145">
        <f t="shared" si="0"/>
        <v>387.40209470068692</v>
      </c>
      <c r="K19" s="145">
        <f t="shared" si="1"/>
        <v>400.83227134445536</v>
      </c>
      <c r="L19" s="138">
        <f t="shared" si="2"/>
        <v>-13.430176643768448</v>
      </c>
      <c r="M19" s="136"/>
      <c r="N19" s="136"/>
      <c r="O19" s="135" t="s">
        <v>71</v>
      </c>
      <c r="P19" s="135">
        <f t="shared" si="3"/>
        <v>23.686711538461534</v>
      </c>
      <c r="Q19" s="135">
        <f t="shared" si="4"/>
        <v>24.507865384615382</v>
      </c>
      <c r="R19" s="134">
        <f t="shared" si="5"/>
        <v>-0.82115384615384812</v>
      </c>
      <c r="S19" s="133"/>
      <c r="T19" s="133"/>
      <c r="U19" s="133"/>
    </row>
    <row r="20" spans="1:21" x14ac:dyDescent="0.35">
      <c r="A20" s="136">
        <v>2014</v>
      </c>
      <c r="B20" s="135" t="s">
        <v>70</v>
      </c>
      <c r="C20" s="143">
        <v>240.03999999999996</v>
      </c>
      <c r="D20" s="143">
        <v>268.20590000000004</v>
      </c>
      <c r="E20" s="141">
        <v>0.64898595943837756</v>
      </c>
      <c r="F20" s="149">
        <v>10.7</v>
      </c>
      <c r="G20" s="135"/>
      <c r="H20" s="136">
        <v>2014</v>
      </c>
      <c r="I20" s="135" t="s">
        <v>70</v>
      </c>
      <c r="J20" s="145">
        <f t="shared" si="0"/>
        <v>369.86932692307687</v>
      </c>
      <c r="K20" s="145">
        <f t="shared" si="1"/>
        <v>413.26918725961542</v>
      </c>
      <c r="L20" s="138">
        <f t="shared" si="2"/>
        <v>-43.399860336538552</v>
      </c>
      <c r="M20" s="136"/>
      <c r="N20" s="136">
        <v>2014</v>
      </c>
      <c r="O20" s="135" t="s">
        <v>70</v>
      </c>
      <c r="P20" s="135">
        <f t="shared" si="3"/>
        <v>22.433644859813082</v>
      </c>
      <c r="Q20" s="135">
        <f t="shared" si="4"/>
        <v>25.065971962616828</v>
      </c>
      <c r="R20" s="134">
        <f t="shared" si="5"/>
        <v>-2.632327102803746</v>
      </c>
      <c r="S20" s="133"/>
      <c r="T20" s="133"/>
      <c r="U20" s="133"/>
    </row>
    <row r="21" spans="1:21" x14ac:dyDescent="0.35">
      <c r="A21" s="136"/>
      <c r="B21" s="135" t="s">
        <v>69</v>
      </c>
      <c r="C21" s="143">
        <v>235.26420000000002</v>
      </c>
      <c r="D21" s="143">
        <v>255.5685</v>
      </c>
      <c r="E21" s="141">
        <v>0.66115444617784702</v>
      </c>
      <c r="F21" s="149">
        <v>10.7</v>
      </c>
      <c r="G21" s="135"/>
      <c r="H21" s="136"/>
      <c r="I21" s="135" t="s">
        <v>69</v>
      </c>
      <c r="J21" s="145">
        <f t="shared" si="0"/>
        <v>355.83849032562534</v>
      </c>
      <c r="K21" s="145">
        <f t="shared" si="1"/>
        <v>386.54886385087309</v>
      </c>
      <c r="L21" s="138">
        <f t="shared" si="2"/>
        <v>-30.710373525247746</v>
      </c>
      <c r="M21" s="136"/>
      <c r="N21" s="136"/>
      <c r="O21" s="135" t="s">
        <v>69</v>
      </c>
      <c r="P21" s="135">
        <f t="shared" si="3"/>
        <v>21.987308411214958</v>
      </c>
      <c r="Q21" s="135">
        <f t="shared" si="4"/>
        <v>23.884906542056076</v>
      </c>
      <c r="R21" s="134">
        <f t="shared" si="5"/>
        <v>-1.8975981308411178</v>
      </c>
      <c r="S21" s="133"/>
      <c r="T21" s="133"/>
      <c r="U21" s="133"/>
    </row>
    <row r="22" spans="1:21" x14ac:dyDescent="0.35">
      <c r="A22" s="136"/>
      <c r="B22" s="135" t="s">
        <v>68</v>
      </c>
      <c r="C22" s="143">
        <v>244.65470000000005</v>
      </c>
      <c r="D22" s="143">
        <v>279.45949999999999</v>
      </c>
      <c r="E22" s="141">
        <v>0.67020280811232458</v>
      </c>
      <c r="F22" s="149">
        <v>11</v>
      </c>
      <c r="G22" s="135"/>
      <c r="H22" s="136"/>
      <c r="I22" s="135" t="s">
        <v>68</v>
      </c>
      <c r="J22" s="145">
        <f t="shared" si="0"/>
        <v>365.04576978584731</v>
      </c>
      <c r="K22" s="145">
        <f t="shared" si="1"/>
        <v>416.97751280260701</v>
      </c>
      <c r="L22" s="138">
        <f t="shared" si="2"/>
        <v>-51.931743016759697</v>
      </c>
      <c r="M22" s="136"/>
      <c r="N22" s="136"/>
      <c r="O22" s="135" t="s">
        <v>68</v>
      </c>
      <c r="P22" s="135">
        <f t="shared" si="3"/>
        <v>22.241336363636368</v>
      </c>
      <c r="Q22" s="135">
        <f t="shared" si="4"/>
        <v>25.405409090909089</v>
      </c>
      <c r="R22" s="134">
        <f t="shared" si="5"/>
        <v>-3.1640727272727212</v>
      </c>
      <c r="S22" s="133"/>
      <c r="T22" s="133"/>
      <c r="U22" s="133"/>
    </row>
    <row r="23" spans="1:21" x14ac:dyDescent="0.35">
      <c r="A23" s="136"/>
      <c r="B23" s="135" t="s">
        <v>71</v>
      </c>
      <c r="C23" s="143">
        <v>260.21949999999998</v>
      </c>
      <c r="D23" s="143">
        <v>280.45539999999994</v>
      </c>
      <c r="E23" s="141">
        <v>0.67176287051482064</v>
      </c>
      <c r="F23" s="149">
        <v>11.5</v>
      </c>
      <c r="G23" s="135"/>
      <c r="H23" s="136"/>
      <c r="I23" s="135" t="s">
        <v>71</v>
      </c>
      <c r="J23" s="145">
        <f t="shared" si="0"/>
        <v>387.36808987459352</v>
      </c>
      <c r="K23" s="145">
        <f t="shared" si="1"/>
        <v>417.49166604737565</v>
      </c>
      <c r="L23" s="138">
        <f t="shared" si="2"/>
        <v>-30.123576172782123</v>
      </c>
      <c r="M23" s="136"/>
      <c r="N23" s="136"/>
      <c r="O23" s="135" t="s">
        <v>71</v>
      </c>
      <c r="P23" s="135">
        <f t="shared" si="3"/>
        <v>22.62778260869565</v>
      </c>
      <c r="Q23" s="135">
        <f t="shared" si="4"/>
        <v>24.387426086956516</v>
      </c>
      <c r="R23" s="134">
        <f t="shared" si="5"/>
        <v>-1.7596434782608661</v>
      </c>
      <c r="S23" s="133"/>
      <c r="T23" s="133"/>
      <c r="U23" s="133"/>
    </row>
    <row r="24" spans="1:21" x14ac:dyDescent="0.35">
      <c r="A24" s="136">
        <v>2015</v>
      </c>
      <c r="B24" s="135" t="s">
        <v>70</v>
      </c>
      <c r="C24" s="143">
        <v>234.50819999999999</v>
      </c>
      <c r="D24" s="143">
        <v>267.46060000000006</v>
      </c>
      <c r="E24" s="141">
        <v>0.67550702028081133</v>
      </c>
      <c r="F24" s="149">
        <v>12.1</v>
      </c>
      <c r="G24" s="135"/>
      <c r="H24" s="136">
        <v>2015</v>
      </c>
      <c r="I24" s="135" t="s">
        <v>70</v>
      </c>
      <c r="J24" s="145">
        <f t="shared" si="0"/>
        <v>347.15879030023086</v>
      </c>
      <c r="K24" s="145">
        <f t="shared" si="1"/>
        <v>395.9405187066975</v>
      </c>
      <c r="L24" s="138">
        <f t="shared" si="2"/>
        <v>-48.781728406466641</v>
      </c>
      <c r="M24" s="136"/>
      <c r="N24" s="136">
        <v>2015</v>
      </c>
      <c r="O24" s="135" t="s">
        <v>70</v>
      </c>
      <c r="P24" s="135">
        <f t="shared" si="3"/>
        <v>19.380842975206612</v>
      </c>
      <c r="Q24" s="135">
        <f t="shared" si="4"/>
        <v>22.104181818181825</v>
      </c>
      <c r="R24" s="134">
        <f t="shared" si="5"/>
        <v>-2.7233388429752132</v>
      </c>
      <c r="S24" s="133"/>
      <c r="T24" s="133"/>
      <c r="U24" s="133"/>
    </row>
    <row r="25" spans="1:21" x14ac:dyDescent="0.35">
      <c r="A25" s="136"/>
      <c r="B25" s="135" t="s">
        <v>69</v>
      </c>
      <c r="C25" s="143">
        <v>263.77029999999996</v>
      </c>
      <c r="D25" s="143">
        <v>254.7902</v>
      </c>
      <c r="E25" s="141">
        <v>0.69204368174726993</v>
      </c>
      <c r="F25" s="149">
        <v>12.3</v>
      </c>
      <c r="G25" s="135"/>
      <c r="H25" s="136"/>
      <c r="I25" s="135" t="s">
        <v>69</v>
      </c>
      <c r="J25" s="145">
        <f t="shared" si="0"/>
        <v>381.14689427412077</v>
      </c>
      <c r="K25" s="145">
        <f t="shared" si="1"/>
        <v>368.17069026149682</v>
      </c>
      <c r="L25" s="138">
        <f t="shared" si="2"/>
        <v>12.976204012623953</v>
      </c>
      <c r="M25" s="136"/>
      <c r="N25" s="136"/>
      <c r="O25" s="135" t="s">
        <v>69</v>
      </c>
      <c r="P25" s="135">
        <f t="shared" si="3"/>
        <v>21.44473983739837</v>
      </c>
      <c r="Q25" s="135">
        <f t="shared" si="4"/>
        <v>20.714650406504063</v>
      </c>
      <c r="R25" s="134">
        <f t="shared" si="5"/>
        <v>0.73008943089430645</v>
      </c>
      <c r="S25" s="133"/>
      <c r="T25" s="133"/>
      <c r="U25" s="133"/>
    </row>
    <row r="26" spans="1:21" x14ac:dyDescent="0.35">
      <c r="A26" s="136"/>
      <c r="B26" s="135" t="s">
        <v>68</v>
      </c>
      <c r="C26" s="143">
        <v>272.79109999999997</v>
      </c>
      <c r="D26" s="143">
        <v>284.92629999999997</v>
      </c>
      <c r="E26" s="141">
        <v>0.702028081123245</v>
      </c>
      <c r="F26" s="149">
        <v>13.6</v>
      </c>
      <c r="G26" s="135"/>
      <c r="H26" s="136"/>
      <c r="I26" s="135" t="s">
        <v>68</v>
      </c>
      <c r="J26" s="145">
        <f t="shared" si="0"/>
        <v>388.57576688888884</v>
      </c>
      <c r="K26" s="145">
        <f t="shared" si="1"/>
        <v>405.861685111111</v>
      </c>
      <c r="L26" s="138">
        <f t="shared" si="2"/>
        <v>-17.285918222222165</v>
      </c>
      <c r="M26" s="136"/>
      <c r="N26" s="136"/>
      <c r="O26" s="135" t="s">
        <v>68</v>
      </c>
      <c r="P26" s="135">
        <f t="shared" si="3"/>
        <v>20.058169117647058</v>
      </c>
      <c r="Q26" s="135">
        <f t="shared" si="4"/>
        <v>20.950463235294116</v>
      </c>
      <c r="R26" s="134">
        <f t="shared" si="5"/>
        <v>-0.89229411764705802</v>
      </c>
      <c r="S26" s="133"/>
      <c r="T26" s="133"/>
      <c r="U26" s="133"/>
    </row>
    <row r="27" spans="1:21" x14ac:dyDescent="0.35">
      <c r="A27" s="136"/>
      <c r="B27" s="135" t="s">
        <v>71</v>
      </c>
      <c r="C27" s="143">
        <v>268.1377</v>
      </c>
      <c r="D27" s="143">
        <v>280.83350000000002</v>
      </c>
      <c r="E27" s="141">
        <v>0.70452418096723868</v>
      </c>
      <c r="F27" s="147">
        <v>15.1</v>
      </c>
      <c r="G27" s="135"/>
      <c r="H27" s="136"/>
      <c r="I27" s="135" t="s">
        <v>71</v>
      </c>
      <c r="J27" s="145">
        <f t="shared" si="0"/>
        <v>380.59403387953944</v>
      </c>
      <c r="K27" s="145">
        <f t="shared" si="1"/>
        <v>398.61442316209036</v>
      </c>
      <c r="L27" s="138">
        <f t="shared" si="2"/>
        <v>-18.020389282550923</v>
      </c>
      <c r="M27" s="136"/>
      <c r="N27" s="136"/>
      <c r="O27" s="135" t="s">
        <v>71</v>
      </c>
      <c r="P27" s="135">
        <f t="shared" si="3"/>
        <v>17.757463576158941</v>
      </c>
      <c r="Q27" s="135">
        <f t="shared" si="4"/>
        <v>18.598245033112583</v>
      </c>
      <c r="R27" s="134">
        <f t="shared" si="5"/>
        <v>-0.8407814569536427</v>
      </c>
      <c r="S27" s="133"/>
      <c r="T27" s="133"/>
      <c r="U27" s="133"/>
    </row>
    <row r="28" spans="1:21" x14ac:dyDescent="0.35">
      <c r="A28" s="136">
        <v>2016</v>
      </c>
      <c r="B28" s="135" t="s">
        <v>70</v>
      </c>
      <c r="C28" s="143">
        <v>257.99959999999999</v>
      </c>
      <c r="D28" s="143">
        <v>274.31479999999999</v>
      </c>
      <c r="E28" s="141">
        <v>0.71950078003120121</v>
      </c>
      <c r="F28" s="149">
        <v>15.4</v>
      </c>
      <c r="G28" s="135"/>
      <c r="H28" s="136">
        <v>2016</v>
      </c>
      <c r="I28" s="135" t="s">
        <v>70</v>
      </c>
      <c r="J28" s="145">
        <f t="shared" si="0"/>
        <v>358.58140416305292</v>
      </c>
      <c r="K28" s="145">
        <f t="shared" si="1"/>
        <v>381.25712662619253</v>
      </c>
      <c r="L28" s="138">
        <f t="shared" si="2"/>
        <v>-22.675722463139607</v>
      </c>
      <c r="M28" s="136"/>
      <c r="N28" s="136">
        <v>2016</v>
      </c>
      <c r="O28" s="135" t="s">
        <v>70</v>
      </c>
      <c r="P28" s="135">
        <f t="shared" si="3"/>
        <v>16.753220779220779</v>
      </c>
      <c r="Q28" s="135">
        <f t="shared" si="4"/>
        <v>17.812649350649348</v>
      </c>
      <c r="R28" s="134">
        <f t="shared" si="5"/>
        <v>-1.0594285714285689</v>
      </c>
      <c r="S28" s="133"/>
      <c r="T28" s="133"/>
      <c r="U28" s="133"/>
    </row>
    <row r="29" spans="1:21" x14ac:dyDescent="0.35">
      <c r="A29" s="136"/>
      <c r="B29" s="135" t="s">
        <v>69</v>
      </c>
      <c r="C29" s="143">
        <v>301.59190000000001</v>
      </c>
      <c r="D29" s="143">
        <v>270.82360000000006</v>
      </c>
      <c r="E29" s="141">
        <v>0.73478939157566303</v>
      </c>
      <c r="F29" s="149">
        <v>15.1</v>
      </c>
      <c r="G29" s="135"/>
      <c r="H29" s="136"/>
      <c r="I29" s="135" t="s">
        <v>69</v>
      </c>
      <c r="J29" s="145">
        <f t="shared" si="0"/>
        <v>410.44672590233546</v>
      </c>
      <c r="K29" s="145">
        <f t="shared" si="1"/>
        <v>368.57309469214442</v>
      </c>
      <c r="L29" s="138">
        <f t="shared" si="2"/>
        <v>41.873631210191036</v>
      </c>
      <c r="M29" s="136"/>
      <c r="N29" s="136"/>
      <c r="O29" s="135" t="s">
        <v>69</v>
      </c>
      <c r="P29" s="135">
        <f t="shared" si="3"/>
        <v>19.972973509933777</v>
      </c>
      <c r="Q29" s="135">
        <f t="shared" si="4"/>
        <v>17.935337748344374</v>
      </c>
      <c r="R29" s="134">
        <f t="shared" si="5"/>
        <v>2.037635761589403</v>
      </c>
      <c r="S29" s="133"/>
      <c r="T29" s="133"/>
      <c r="U29" s="133"/>
    </row>
    <row r="30" spans="1:21" x14ac:dyDescent="0.35">
      <c r="A30" s="136"/>
      <c r="B30" s="135" t="s">
        <v>68</v>
      </c>
      <c r="C30" s="143">
        <v>284.87779999999998</v>
      </c>
      <c r="D30" s="143">
        <v>281.46580000000006</v>
      </c>
      <c r="E30" s="141">
        <v>0.74383775351014048</v>
      </c>
      <c r="F30" s="148">
        <v>14</v>
      </c>
      <c r="G30" s="135"/>
      <c r="H30" s="136"/>
      <c r="I30" s="135" t="s">
        <v>68</v>
      </c>
      <c r="J30" s="145">
        <f t="shared" si="0"/>
        <v>382.98378733221472</v>
      </c>
      <c r="K30" s="145">
        <f t="shared" si="1"/>
        <v>378.3967655201343</v>
      </c>
      <c r="L30" s="138">
        <f t="shared" si="2"/>
        <v>4.5870218120804225</v>
      </c>
      <c r="M30" s="136"/>
      <c r="N30" s="136"/>
      <c r="O30" s="135" t="s">
        <v>68</v>
      </c>
      <c r="P30" s="135">
        <f t="shared" si="3"/>
        <v>20.348414285714284</v>
      </c>
      <c r="Q30" s="135">
        <f t="shared" si="4"/>
        <v>20.104700000000005</v>
      </c>
      <c r="R30" s="134">
        <f t="shared" si="5"/>
        <v>0.24371428571427955</v>
      </c>
      <c r="S30" s="133"/>
      <c r="T30" s="133"/>
      <c r="U30" s="133"/>
    </row>
    <row r="31" spans="1:21" x14ac:dyDescent="0.35">
      <c r="A31" s="136"/>
      <c r="B31" s="135" t="s">
        <v>71</v>
      </c>
      <c r="C31" s="143">
        <v>280.40889999999996</v>
      </c>
      <c r="D31" s="143">
        <v>273.96949999999998</v>
      </c>
      <c r="E31" s="141">
        <v>0.7507020280811233</v>
      </c>
      <c r="F31" s="147">
        <v>13.9</v>
      </c>
      <c r="G31" s="135"/>
      <c r="H31" s="136"/>
      <c r="I31" s="135" t="s">
        <v>71</v>
      </c>
      <c r="J31" s="145">
        <f t="shared" si="0"/>
        <v>373.52889630091431</v>
      </c>
      <c r="K31" s="145">
        <f t="shared" si="1"/>
        <v>364.95105881130502</v>
      </c>
      <c r="L31" s="138">
        <f t="shared" si="2"/>
        <v>8.5778374896092942</v>
      </c>
      <c r="M31" s="136"/>
      <c r="N31" s="136"/>
      <c r="O31" s="135" t="s">
        <v>71</v>
      </c>
      <c r="P31" s="135">
        <f t="shared" si="3"/>
        <v>20.173302158273376</v>
      </c>
      <c r="Q31" s="135">
        <f t="shared" si="4"/>
        <v>19.710035971223022</v>
      </c>
      <c r="R31" s="134">
        <f t="shared" si="5"/>
        <v>0.46326618705035472</v>
      </c>
      <c r="S31" s="133"/>
      <c r="T31" s="133"/>
      <c r="U31" s="133"/>
    </row>
    <row r="32" spans="1:21" x14ac:dyDescent="0.35">
      <c r="A32" s="143">
        <v>2017</v>
      </c>
      <c r="B32" s="143" t="s">
        <v>70</v>
      </c>
      <c r="C32" s="143">
        <v>268.72060000000005</v>
      </c>
      <c r="D32" s="143">
        <v>263.7127999999999</v>
      </c>
      <c r="E32" s="141">
        <v>0.76536661466458655</v>
      </c>
      <c r="F32" s="140">
        <v>13.232200000000001</v>
      </c>
      <c r="G32" s="143"/>
      <c r="H32" s="143">
        <v>2017</v>
      </c>
      <c r="I32" s="143" t="s">
        <v>70</v>
      </c>
      <c r="J32" s="145">
        <f t="shared" si="0"/>
        <v>351.1004985731758</v>
      </c>
      <c r="K32" s="145">
        <f t="shared" si="1"/>
        <v>344.5574904198939</v>
      </c>
      <c r="L32" s="138">
        <f t="shared" si="2"/>
        <v>6.5430081532819031</v>
      </c>
      <c r="M32" s="143"/>
      <c r="N32" s="143">
        <v>2017</v>
      </c>
      <c r="O32" s="143" t="s">
        <v>70</v>
      </c>
      <c r="P32" s="135">
        <f t="shared" si="3"/>
        <v>20.308081800456463</v>
      </c>
      <c r="Q32" s="135">
        <f t="shared" si="4"/>
        <v>19.929626214839551</v>
      </c>
      <c r="R32" s="134">
        <f t="shared" si="5"/>
        <v>0.37845558561691206</v>
      </c>
      <c r="S32" s="133"/>
      <c r="T32" s="133"/>
      <c r="U32" s="133"/>
    </row>
    <row r="33" spans="1:21" x14ac:dyDescent="0.35">
      <c r="A33" s="136"/>
      <c r="B33" s="136" t="s">
        <v>69</v>
      </c>
      <c r="C33" s="143">
        <v>298.06640000000004</v>
      </c>
      <c r="D33" s="143">
        <v>273.04000000000002</v>
      </c>
      <c r="E33" s="141">
        <v>0.77379095163806555</v>
      </c>
      <c r="F33" s="140">
        <v>13.210266669999999</v>
      </c>
      <c r="G33" s="136"/>
      <c r="H33" s="136"/>
      <c r="I33" s="136" t="s">
        <v>69</v>
      </c>
      <c r="J33" s="145">
        <f t="shared" si="0"/>
        <v>385.2027467741936</v>
      </c>
      <c r="K33" s="145">
        <f t="shared" si="1"/>
        <v>352.86016129032259</v>
      </c>
      <c r="L33" s="138">
        <f t="shared" si="2"/>
        <v>32.342585483871005</v>
      </c>
      <c r="M33" s="136"/>
      <c r="N33" s="136"/>
      <c r="O33" s="136" t="s">
        <v>69</v>
      </c>
      <c r="P33" s="135">
        <f t="shared" si="3"/>
        <v>22.563238687444304</v>
      </c>
      <c r="Q33" s="135">
        <f t="shared" si="4"/>
        <v>20.668772767476618</v>
      </c>
      <c r="R33" s="134">
        <f t="shared" si="5"/>
        <v>1.8944659199676863</v>
      </c>
      <c r="S33" s="133"/>
      <c r="T33" s="133"/>
      <c r="U33" s="133"/>
    </row>
    <row r="34" spans="1:21" x14ac:dyDescent="0.35">
      <c r="A34" s="137"/>
      <c r="B34" s="136" t="s">
        <v>68</v>
      </c>
      <c r="C34" s="143">
        <v>298.68549999999999</v>
      </c>
      <c r="D34" s="143">
        <v>278.89699999999999</v>
      </c>
      <c r="E34" s="141">
        <v>0.77971918876755075</v>
      </c>
      <c r="F34" s="140">
        <v>13.167766666666665</v>
      </c>
      <c r="G34" s="136"/>
      <c r="H34" s="136"/>
      <c r="I34" s="136" t="s">
        <v>68</v>
      </c>
      <c r="J34" s="145">
        <f t="shared" si="0"/>
        <v>383.06803821528609</v>
      </c>
      <c r="K34" s="145">
        <f t="shared" si="1"/>
        <v>357.68902961184472</v>
      </c>
      <c r="L34" s="138">
        <f t="shared" si="2"/>
        <v>25.379008603441378</v>
      </c>
      <c r="M34" s="136"/>
      <c r="N34" s="136"/>
      <c r="O34" s="136" t="s">
        <v>68</v>
      </c>
      <c r="P34" s="135">
        <f t="shared" si="3"/>
        <v>22.683079641447677</v>
      </c>
      <c r="Q34" s="135">
        <f t="shared" si="4"/>
        <v>21.18028114106923</v>
      </c>
      <c r="R34" s="134">
        <f t="shared" si="5"/>
        <v>1.5027985003784465</v>
      </c>
      <c r="S34" s="133"/>
      <c r="T34" s="133"/>
      <c r="U34" s="133"/>
    </row>
    <row r="35" spans="1:21" x14ac:dyDescent="0.35">
      <c r="A35" s="137"/>
      <c r="B35" s="136" t="s">
        <v>71</v>
      </c>
      <c r="C35" s="143">
        <v>324.68040000000002</v>
      </c>
      <c r="D35" s="143">
        <v>291.56420000000003</v>
      </c>
      <c r="E35" s="141">
        <v>0.7862714508580344</v>
      </c>
      <c r="F35" s="140">
        <v>13.641366666666665</v>
      </c>
      <c r="G35" s="136"/>
      <c r="H35" s="136"/>
      <c r="I35" s="136" t="s">
        <v>71</v>
      </c>
      <c r="J35" s="145">
        <f t="shared" si="0"/>
        <v>412.93677857142853</v>
      </c>
      <c r="K35" s="145">
        <f t="shared" si="1"/>
        <v>370.81875436507937</v>
      </c>
      <c r="L35" s="138">
        <f t="shared" si="2"/>
        <v>42.118024206349162</v>
      </c>
      <c r="M35" s="136"/>
      <c r="N35" s="136"/>
      <c r="O35" s="136" t="s">
        <v>71</v>
      </c>
      <c r="P35" s="135">
        <f t="shared" si="3"/>
        <v>23.801163617526107</v>
      </c>
      <c r="Q35" s="135">
        <f t="shared" si="4"/>
        <v>21.373532954909216</v>
      </c>
      <c r="R35" s="134">
        <f t="shared" si="5"/>
        <v>2.4276306626168918</v>
      </c>
      <c r="S35" s="133"/>
      <c r="T35" s="133"/>
      <c r="U35" s="133"/>
    </row>
    <row r="36" spans="1:21" x14ac:dyDescent="0.35">
      <c r="A36" s="137">
        <v>2018</v>
      </c>
      <c r="B36" s="136" t="s">
        <v>70</v>
      </c>
      <c r="C36" s="143">
        <v>269.1558</v>
      </c>
      <c r="D36" s="143">
        <v>287.40730000000002</v>
      </c>
      <c r="E36" s="141">
        <v>0.79625585023400935</v>
      </c>
      <c r="F36" s="140">
        <v>11.953899999999999</v>
      </c>
      <c r="G36" s="136"/>
      <c r="H36" s="136">
        <v>2018</v>
      </c>
      <c r="I36" s="136" t="s">
        <v>70</v>
      </c>
      <c r="J36" s="145">
        <f t="shared" si="0"/>
        <v>338.02677860501569</v>
      </c>
      <c r="K36" s="145">
        <f t="shared" si="1"/>
        <v>360.94843123040755</v>
      </c>
      <c r="L36" s="138">
        <f t="shared" ref="L36:L55" si="6">J36-K36</f>
        <v>-22.921652625391857</v>
      </c>
      <c r="M36" s="136"/>
      <c r="N36" s="136">
        <v>2018</v>
      </c>
      <c r="O36" s="136" t="s">
        <v>70</v>
      </c>
      <c r="P36" s="135">
        <f t="shared" ref="P36:P55" si="7">C36/F36</f>
        <v>22.516149541153936</v>
      </c>
      <c r="Q36" s="135">
        <f t="shared" ref="Q36:Q55" si="8">D36/F36</f>
        <v>24.042973422899642</v>
      </c>
      <c r="R36" s="134">
        <f t="shared" ref="R36:R55" si="9">P36-Q36</f>
        <v>-1.526823881745706</v>
      </c>
      <c r="S36" s="133"/>
      <c r="T36" s="133"/>
      <c r="U36" s="133"/>
    </row>
    <row r="37" spans="1:21" x14ac:dyDescent="0.35">
      <c r="A37" s="137"/>
      <c r="B37" s="136" t="s">
        <v>69</v>
      </c>
      <c r="C37" s="143">
        <v>301.4821</v>
      </c>
      <c r="D37" s="143">
        <v>284.47190000000001</v>
      </c>
      <c r="E37" s="141">
        <v>0.80842433697347904</v>
      </c>
      <c r="F37" s="140">
        <v>12.63</v>
      </c>
      <c r="G37" s="136"/>
      <c r="H37" s="136"/>
      <c r="I37" s="136" t="s">
        <v>69</v>
      </c>
      <c r="J37" s="145">
        <f t="shared" si="0"/>
        <v>372.92556175221915</v>
      </c>
      <c r="K37" s="145">
        <f t="shared" si="1"/>
        <v>351.88438421458892</v>
      </c>
      <c r="L37" s="138">
        <f t="shared" si="6"/>
        <v>21.041177537630233</v>
      </c>
      <c r="M37" s="136"/>
      <c r="N37" s="136"/>
      <c r="O37" s="136" t="s">
        <v>69</v>
      </c>
      <c r="P37" s="135">
        <f t="shared" si="7"/>
        <v>23.870316706254947</v>
      </c>
      <c r="Q37" s="135">
        <f t="shared" si="8"/>
        <v>22.523507521773553</v>
      </c>
      <c r="R37" s="134">
        <f t="shared" si="9"/>
        <v>1.3468091844813941</v>
      </c>
      <c r="S37" s="133"/>
      <c r="T37" s="133"/>
      <c r="U37" s="133"/>
    </row>
    <row r="38" spans="1:21" x14ac:dyDescent="0.35">
      <c r="A38" s="137"/>
      <c r="B38" s="136" t="s">
        <v>68</v>
      </c>
      <c r="C38" s="143">
        <v>337.30500000000001</v>
      </c>
      <c r="D38" s="143">
        <v>336.78199999999998</v>
      </c>
      <c r="E38" s="141">
        <v>0.81872074882995316</v>
      </c>
      <c r="F38" s="140">
        <v>14.0944</v>
      </c>
      <c r="G38" s="136"/>
      <c r="H38" s="136"/>
      <c r="I38" s="136" t="s">
        <v>68</v>
      </c>
      <c r="J38" s="145">
        <f t="shared" si="0"/>
        <v>411.9902915396342</v>
      </c>
      <c r="K38" s="145">
        <f t="shared" si="1"/>
        <v>411.3514900914634</v>
      </c>
      <c r="L38" s="138">
        <f t="shared" si="6"/>
        <v>0.63880144817079554</v>
      </c>
      <c r="M38" s="136"/>
      <c r="N38" s="136"/>
      <c r="O38" s="136" t="s">
        <v>68</v>
      </c>
      <c r="P38" s="135">
        <f t="shared" si="7"/>
        <v>23.931845271881031</v>
      </c>
      <c r="Q38" s="135">
        <f t="shared" si="8"/>
        <v>23.894738335792937</v>
      </c>
      <c r="R38" s="134">
        <f t="shared" si="9"/>
        <v>3.7106936088093789E-2</v>
      </c>
      <c r="S38" s="133"/>
      <c r="T38" s="133"/>
      <c r="U38" s="133"/>
    </row>
    <row r="39" spans="1:21" x14ac:dyDescent="0.35">
      <c r="A39" s="137"/>
      <c r="B39" s="136" t="s">
        <v>71</v>
      </c>
      <c r="C39" s="143">
        <v>343.05200000000002</v>
      </c>
      <c r="D39" s="143">
        <v>326.88400000000001</v>
      </c>
      <c r="E39" s="141">
        <v>0.82496099843993753</v>
      </c>
      <c r="F39" s="140">
        <v>14.26</v>
      </c>
      <c r="G39" s="136"/>
      <c r="H39" s="136"/>
      <c r="I39" s="136" t="s">
        <v>71</v>
      </c>
      <c r="J39" s="145">
        <f t="shared" si="0"/>
        <v>415.84026475037825</v>
      </c>
      <c r="K39" s="145">
        <f t="shared" si="1"/>
        <v>396.24176248108932</v>
      </c>
      <c r="L39" s="138">
        <f t="shared" si="6"/>
        <v>19.598502269288929</v>
      </c>
      <c r="M39" s="136"/>
      <c r="N39" s="136"/>
      <c r="O39" s="136" t="s">
        <v>71</v>
      </c>
      <c r="P39" s="135">
        <f t="shared" si="7"/>
        <v>24.05694249649369</v>
      </c>
      <c r="Q39" s="135">
        <f t="shared" si="8"/>
        <v>22.923141654978963</v>
      </c>
      <c r="R39" s="134">
        <f t="shared" si="9"/>
        <v>1.1338008415147272</v>
      </c>
      <c r="S39" s="133"/>
      <c r="T39" s="133"/>
      <c r="U39" s="133"/>
    </row>
    <row r="40" spans="1:21" x14ac:dyDescent="0.35">
      <c r="A40" s="136">
        <v>2019</v>
      </c>
      <c r="B40" s="136" t="s">
        <v>70</v>
      </c>
      <c r="C40" s="143">
        <v>292.12299999999999</v>
      </c>
      <c r="D40" s="143">
        <v>296.31799999999998</v>
      </c>
      <c r="E40" s="141">
        <v>0.82964118564742584</v>
      </c>
      <c r="F40" s="140">
        <v>14.01</v>
      </c>
      <c r="G40" s="136"/>
      <c r="H40" s="136">
        <v>2019</v>
      </c>
      <c r="I40" s="136" t="s">
        <v>70</v>
      </c>
      <c r="J40" s="145">
        <f t="shared" ref="J40:J55" si="10">+C40/E40</f>
        <v>352.10764009025951</v>
      </c>
      <c r="K40" s="145">
        <f t="shared" ref="K40:K55" si="11">+D40/E40</f>
        <v>357.16404287326066</v>
      </c>
      <c r="L40" s="138">
        <f t="shared" si="6"/>
        <v>-5.0564027830011469</v>
      </c>
      <c r="M40" s="136"/>
      <c r="N40" s="136">
        <v>2019</v>
      </c>
      <c r="O40" s="136" t="s">
        <v>70</v>
      </c>
      <c r="P40" s="135">
        <f t="shared" si="7"/>
        <v>20.851034975017843</v>
      </c>
      <c r="Q40" s="135">
        <f t="shared" si="8"/>
        <v>21.150463954318344</v>
      </c>
      <c r="R40" s="134">
        <f t="shared" si="9"/>
        <v>-0.29942897930050094</v>
      </c>
      <c r="S40" s="133"/>
      <c r="T40" s="133"/>
      <c r="U40" s="133"/>
    </row>
    <row r="41" spans="1:21" x14ac:dyDescent="0.35">
      <c r="A41" s="136"/>
      <c r="B41" s="136" t="s">
        <v>69</v>
      </c>
      <c r="C41" s="143">
        <f>+(103640+111785+109196)/1000</f>
        <v>324.62099999999998</v>
      </c>
      <c r="D41" s="143">
        <f>+(107165+110089+103655)/1000</f>
        <v>320.90899999999999</v>
      </c>
      <c r="E41" s="141">
        <v>0.84430577223088932</v>
      </c>
      <c r="F41" s="140">
        <v>14.386666666666665</v>
      </c>
      <c r="G41" s="142"/>
      <c r="H41" s="136"/>
      <c r="I41" s="136" t="s">
        <v>69</v>
      </c>
      <c r="J41" s="145">
        <f t="shared" si="10"/>
        <v>384.48274390243898</v>
      </c>
      <c r="K41" s="145">
        <f t="shared" si="11"/>
        <v>380.08623244641535</v>
      </c>
      <c r="L41" s="138">
        <f t="shared" si="6"/>
        <v>4.3965114560236316</v>
      </c>
      <c r="M41" s="136"/>
      <c r="N41" s="136"/>
      <c r="O41" s="136" t="s">
        <v>69</v>
      </c>
      <c r="P41" s="135">
        <f t="shared" si="7"/>
        <v>22.564017608897128</v>
      </c>
      <c r="Q41" s="135">
        <f t="shared" si="8"/>
        <v>22.306000926784062</v>
      </c>
      <c r="R41" s="134">
        <f t="shared" si="9"/>
        <v>0.25801668211306605</v>
      </c>
      <c r="S41" s="133"/>
      <c r="T41" s="133"/>
      <c r="U41" s="133"/>
    </row>
    <row r="42" spans="1:21" x14ac:dyDescent="0.35">
      <c r="A42" s="137"/>
      <c r="B42" s="136" t="s">
        <v>68</v>
      </c>
      <c r="C42" s="143">
        <f>+(112561+119746+110439)/1000</f>
        <v>342.74599999999998</v>
      </c>
      <c r="D42" s="143">
        <f>+(116286+115204+105275)/1000</f>
        <v>336.76499999999999</v>
      </c>
      <c r="E42" s="141">
        <v>0.85241809672386892</v>
      </c>
      <c r="F42" s="140">
        <v>14.68</v>
      </c>
      <c r="G42" s="142"/>
      <c r="H42" s="146"/>
      <c r="I42" s="136" t="s">
        <v>68</v>
      </c>
      <c r="J42" s="145">
        <f t="shared" si="10"/>
        <v>402.08672401171305</v>
      </c>
      <c r="K42" s="145">
        <f t="shared" si="11"/>
        <v>395.07021412884336</v>
      </c>
      <c r="L42" s="138">
        <f t="shared" si="6"/>
        <v>7.0165098828696841</v>
      </c>
      <c r="M42" s="137"/>
      <c r="N42" s="137"/>
      <c r="O42" s="136" t="s">
        <v>68</v>
      </c>
      <c r="P42" s="135">
        <f t="shared" si="7"/>
        <v>23.347820163487736</v>
      </c>
      <c r="Q42" s="135">
        <f t="shared" si="8"/>
        <v>22.940395095367847</v>
      </c>
      <c r="R42" s="134">
        <f t="shared" si="9"/>
        <v>0.40742506811988832</v>
      </c>
    </row>
    <row r="43" spans="1:21" x14ac:dyDescent="0.35">
      <c r="A43" s="137"/>
      <c r="B43" s="136" t="s">
        <v>71</v>
      </c>
      <c r="C43" s="143">
        <f>+(122843+116330+103313)/1000</f>
        <v>342.48599999999999</v>
      </c>
      <c r="D43" s="143">
        <f>+(120091+110686+88467)/1000</f>
        <v>319.24400000000003</v>
      </c>
      <c r="E43" s="141">
        <v>0.85585023400936033</v>
      </c>
      <c r="F43" s="140">
        <v>14.72</v>
      </c>
      <c r="G43" s="142"/>
      <c r="H43" s="146"/>
      <c r="I43" s="136" t="s">
        <v>71</v>
      </c>
      <c r="J43" s="145">
        <f t="shared" si="10"/>
        <v>400.17048122493622</v>
      </c>
      <c r="K43" s="145">
        <f t="shared" si="11"/>
        <v>373.01386073642004</v>
      </c>
      <c r="L43" s="138">
        <f t="shared" si="6"/>
        <v>27.156620488516182</v>
      </c>
      <c r="M43" s="137"/>
      <c r="N43" s="137"/>
      <c r="O43" s="136" t="s">
        <v>71</v>
      </c>
      <c r="P43" s="135">
        <f t="shared" si="7"/>
        <v>23.266711956521739</v>
      </c>
      <c r="Q43" s="135">
        <f t="shared" si="8"/>
        <v>21.687771739130437</v>
      </c>
      <c r="R43" s="134">
        <f t="shared" si="9"/>
        <v>1.5789402173913025</v>
      </c>
    </row>
    <row r="44" spans="1:21" x14ac:dyDescent="0.35">
      <c r="A44" s="137">
        <v>2020</v>
      </c>
      <c r="B44" s="136" t="s">
        <v>70</v>
      </c>
      <c r="C44" s="143">
        <v>328.13400000000001</v>
      </c>
      <c r="D44" s="143">
        <v>293.20499999999998</v>
      </c>
      <c r="E44" s="141">
        <v>0.8667706708268329</v>
      </c>
      <c r="F44" s="140">
        <v>15.34</v>
      </c>
      <c r="G44" s="142"/>
      <c r="H44" s="137">
        <v>2020</v>
      </c>
      <c r="I44" s="136" t="s">
        <v>70</v>
      </c>
      <c r="J44" s="145">
        <f t="shared" si="10"/>
        <v>378.5707235421167</v>
      </c>
      <c r="K44" s="145">
        <f t="shared" si="11"/>
        <v>338.2728671706264</v>
      </c>
      <c r="L44" s="138">
        <f t="shared" si="6"/>
        <v>40.297856371490298</v>
      </c>
      <c r="M44" s="137"/>
      <c r="N44" s="137">
        <v>2020</v>
      </c>
      <c r="O44" s="136" t="s">
        <v>70</v>
      </c>
      <c r="P44" s="135">
        <f t="shared" si="7"/>
        <v>21.390743155149934</v>
      </c>
      <c r="Q44" s="135">
        <f t="shared" si="8"/>
        <v>19.113754889178619</v>
      </c>
      <c r="R44" s="134">
        <f t="shared" si="9"/>
        <v>2.2769882659713154</v>
      </c>
    </row>
    <row r="45" spans="1:21" x14ac:dyDescent="0.35">
      <c r="A45" s="137"/>
      <c r="B45" s="136" t="s">
        <v>69</v>
      </c>
      <c r="C45" s="143">
        <v>272.976</v>
      </c>
      <c r="D45" s="143">
        <v>243.499</v>
      </c>
      <c r="E45" s="141">
        <v>0.86458658346333861</v>
      </c>
      <c r="F45" s="140">
        <v>17.95</v>
      </c>
      <c r="G45" s="142"/>
      <c r="H45" s="137"/>
      <c r="I45" s="136" t="s">
        <v>69</v>
      </c>
      <c r="J45" s="145">
        <f t="shared" si="10"/>
        <v>315.73009022013713</v>
      </c>
      <c r="K45" s="145">
        <f t="shared" si="11"/>
        <v>281.63633886683505</v>
      </c>
      <c r="L45" s="138">
        <f t="shared" si="6"/>
        <v>34.093751353302082</v>
      </c>
      <c r="M45" s="137"/>
      <c r="N45" s="137"/>
      <c r="O45" s="136" t="s">
        <v>69</v>
      </c>
      <c r="P45" s="135">
        <f t="shared" si="7"/>
        <v>15.20757660167131</v>
      </c>
      <c r="Q45" s="135">
        <f t="shared" si="8"/>
        <v>13.565403899721449</v>
      </c>
      <c r="R45" s="134">
        <f t="shared" si="9"/>
        <v>1.6421727019498604</v>
      </c>
    </row>
    <row r="46" spans="1:21" x14ac:dyDescent="0.35">
      <c r="A46" s="137"/>
      <c r="B46" s="136" t="s">
        <v>68</v>
      </c>
      <c r="C46" s="143">
        <v>387.74200000000002</v>
      </c>
      <c r="D46" s="143">
        <v>278.5</v>
      </c>
      <c r="E46" s="141">
        <v>0.87862714508580353</v>
      </c>
      <c r="F46" s="140">
        <v>16.91</v>
      </c>
      <c r="G46" s="137"/>
      <c r="H46" s="137"/>
      <c r="I46" s="136" t="s">
        <v>68</v>
      </c>
      <c r="J46" s="145">
        <f t="shared" si="10"/>
        <v>441.30437144886361</v>
      </c>
      <c r="K46" s="145">
        <f t="shared" si="11"/>
        <v>316.97176846590907</v>
      </c>
      <c r="L46" s="138">
        <f t="shared" si="6"/>
        <v>124.33260298295454</v>
      </c>
      <c r="M46" s="137"/>
      <c r="N46" s="137"/>
      <c r="O46" s="136" t="s">
        <v>68</v>
      </c>
      <c r="P46" s="135">
        <f t="shared" si="7"/>
        <v>22.929745712596098</v>
      </c>
      <c r="Q46" s="135">
        <f t="shared" si="8"/>
        <v>16.469544648137198</v>
      </c>
      <c r="R46" s="134">
        <f t="shared" si="9"/>
        <v>6.4602010644589001</v>
      </c>
    </row>
    <row r="47" spans="1:21" x14ac:dyDescent="0.35">
      <c r="A47" s="137"/>
      <c r="B47" s="136" t="s">
        <v>71</v>
      </c>
      <c r="C47" s="143">
        <v>412.05200000000002</v>
      </c>
      <c r="D47" s="143">
        <v>308.78199999999998</v>
      </c>
      <c r="E47" s="141">
        <v>0.88299531981279256</v>
      </c>
      <c r="F47" s="140">
        <v>15.66</v>
      </c>
      <c r="G47" s="137"/>
      <c r="H47" s="137"/>
      <c r="I47" s="136" t="s">
        <v>71</v>
      </c>
      <c r="J47" s="145">
        <f t="shared" si="10"/>
        <v>466.6525300353357</v>
      </c>
      <c r="K47" s="145">
        <f t="shared" si="11"/>
        <v>349.69834275618371</v>
      </c>
      <c r="L47" s="138">
        <f t="shared" si="6"/>
        <v>116.95418727915199</v>
      </c>
      <c r="M47" s="137"/>
      <c r="N47" s="137"/>
      <c r="O47" s="136" t="s">
        <v>71</v>
      </c>
      <c r="P47" s="135">
        <f t="shared" si="7"/>
        <v>26.312388250319287</v>
      </c>
      <c r="Q47" s="135">
        <f t="shared" si="8"/>
        <v>19.71787994891443</v>
      </c>
      <c r="R47" s="134">
        <f t="shared" si="9"/>
        <v>6.5945083014048578</v>
      </c>
    </row>
    <row r="48" spans="1:21" x14ac:dyDescent="0.35">
      <c r="A48" s="137">
        <v>2021</v>
      </c>
      <c r="B48" s="136" t="s">
        <v>70</v>
      </c>
      <c r="C48" s="143">
        <v>408.71699999999998</v>
      </c>
      <c r="D48" s="143">
        <v>312.49900000000002</v>
      </c>
      <c r="E48" s="141">
        <v>0.89329173166926668</v>
      </c>
      <c r="F48" s="140">
        <v>14.96</v>
      </c>
      <c r="G48" s="137"/>
      <c r="H48" s="137">
        <v>2021</v>
      </c>
      <c r="I48" s="136" t="s">
        <v>70</v>
      </c>
      <c r="J48" s="145">
        <f t="shared" si="10"/>
        <v>457.54033705902901</v>
      </c>
      <c r="K48" s="145">
        <f t="shared" si="11"/>
        <v>349.82860461054844</v>
      </c>
      <c r="L48" s="138">
        <f t="shared" si="6"/>
        <v>107.71173244848057</v>
      </c>
      <c r="M48" s="137"/>
      <c r="N48" s="137">
        <v>2021</v>
      </c>
      <c r="O48" s="136" t="s">
        <v>70</v>
      </c>
      <c r="P48" s="135">
        <f t="shared" si="7"/>
        <v>27.3206550802139</v>
      </c>
      <c r="Q48" s="135">
        <f t="shared" si="8"/>
        <v>20.888970588235296</v>
      </c>
      <c r="R48" s="134">
        <f t="shared" si="9"/>
        <v>6.4316844919786043</v>
      </c>
    </row>
    <row r="49" spans="1:18" x14ac:dyDescent="0.35">
      <c r="A49" s="137"/>
      <c r="B49" s="136" t="s">
        <v>69</v>
      </c>
      <c r="C49" s="143">
        <v>487.71699999999998</v>
      </c>
      <c r="D49" s="143">
        <v>327.60599999999999</v>
      </c>
      <c r="E49" s="141">
        <v>0.90639625585023398</v>
      </c>
      <c r="F49" s="140">
        <v>14.14</v>
      </c>
      <c r="G49" s="137"/>
      <c r="H49" s="137"/>
      <c r="I49" s="136" t="s">
        <v>69</v>
      </c>
      <c r="J49" s="139">
        <f t="shared" si="10"/>
        <v>538.08364371772802</v>
      </c>
      <c r="K49" s="139">
        <f t="shared" si="11"/>
        <v>361.43794492254733</v>
      </c>
      <c r="L49" s="144">
        <f t="shared" si="6"/>
        <v>176.64569879518069</v>
      </c>
      <c r="M49" s="137"/>
      <c r="N49" s="137"/>
      <c r="O49" s="136" t="s">
        <v>69</v>
      </c>
      <c r="P49" s="135">
        <f t="shared" si="7"/>
        <v>34.492008486562938</v>
      </c>
      <c r="Q49" s="135">
        <f t="shared" si="8"/>
        <v>23.168741159830269</v>
      </c>
      <c r="R49" s="134">
        <f t="shared" si="9"/>
        <v>11.323267326732669</v>
      </c>
    </row>
    <row r="50" spans="1:18" x14ac:dyDescent="0.35">
      <c r="A50" s="137"/>
      <c r="B50" s="136" t="s">
        <v>68</v>
      </c>
      <c r="C50" s="143">
        <v>460.47699999999998</v>
      </c>
      <c r="D50" s="143">
        <v>358.96</v>
      </c>
      <c r="E50" s="141">
        <v>0.92137285491419663</v>
      </c>
      <c r="F50" s="140">
        <v>14.632199999999999</v>
      </c>
      <c r="G50" s="137"/>
      <c r="H50" s="137"/>
      <c r="I50" s="136" t="s">
        <v>68</v>
      </c>
      <c r="J50" s="139">
        <f t="shared" si="10"/>
        <v>499.77270064341343</v>
      </c>
      <c r="K50" s="139">
        <f t="shared" si="11"/>
        <v>389.59254994920417</v>
      </c>
      <c r="L50" s="138">
        <f t="shared" si="6"/>
        <v>110.18015069420926</v>
      </c>
      <c r="M50" s="137"/>
      <c r="N50" s="137"/>
      <c r="O50" s="136" t="s">
        <v>68</v>
      </c>
      <c r="P50" s="135">
        <f t="shared" si="7"/>
        <v>31.470113858476509</v>
      </c>
      <c r="Q50" s="135">
        <f t="shared" si="8"/>
        <v>24.532196115416685</v>
      </c>
      <c r="R50" s="134">
        <f t="shared" si="9"/>
        <v>6.937917743059824</v>
      </c>
    </row>
    <row r="51" spans="1:18" x14ac:dyDescent="0.35">
      <c r="A51" s="137"/>
      <c r="B51" s="136" t="s">
        <v>71</v>
      </c>
      <c r="C51" s="143">
        <v>474.92204128499998</v>
      </c>
      <c r="D51" s="143">
        <v>381.26128601200003</v>
      </c>
      <c r="E51" s="141">
        <v>0.9310452418096723</v>
      </c>
      <c r="F51" s="140">
        <v>15.41</v>
      </c>
      <c r="G51" s="137"/>
      <c r="H51" s="137"/>
      <c r="I51" s="136" t="s">
        <v>71</v>
      </c>
      <c r="J51" s="139">
        <f t="shared" si="10"/>
        <v>510.09555707722018</v>
      </c>
      <c r="K51" s="139">
        <f t="shared" si="11"/>
        <v>409.49813058594509</v>
      </c>
      <c r="L51" s="138">
        <f t="shared" si="6"/>
        <v>100.59742649127509</v>
      </c>
      <c r="M51" s="137"/>
      <c r="N51" s="137"/>
      <c r="O51" s="136" t="s">
        <v>71</v>
      </c>
      <c r="P51" s="135">
        <f t="shared" si="7"/>
        <v>30.819081199545749</v>
      </c>
      <c r="Q51" s="135">
        <f t="shared" si="8"/>
        <v>24.741160675665153</v>
      </c>
      <c r="R51" s="134">
        <f t="shared" si="9"/>
        <v>6.0779205238805964</v>
      </c>
    </row>
    <row r="52" spans="1:18" x14ac:dyDescent="0.35">
      <c r="A52" s="137">
        <v>2022</v>
      </c>
      <c r="B52" s="136" t="s">
        <v>70</v>
      </c>
      <c r="C52" s="143">
        <v>458.402445962</v>
      </c>
      <c r="D52" s="143">
        <v>396.97819123400001</v>
      </c>
      <c r="E52" s="141">
        <v>0.94477379095163816</v>
      </c>
      <c r="F52" s="140">
        <v>15.2317</v>
      </c>
      <c r="G52" s="137"/>
      <c r="H52" s="137">
        <v>2022</v>
      </c>
      <c r="I52" s="136" t="s">
        <v>70</v>
      </c>
      <c r="J52" s="139">
        <f t="shared" si="10"/>
        <v>485.19809752582887</v>
      </c>
      <c r="K52" s="139">
        <f t="shared" si="11"/>
        <v>420.18332328433615</v>
      </c>
      <c r="L52" s="138">
        <f t="shared" si="6"/>
        <v>65.014774241492717</v>
      </c>
      <c r="M52" s="137"/>
      <c r="N52" s="137">
        <v>2022</v>
      </c>
      <c r="O52" s="136" t="s">
        <v>70</v>
      </c>
      <c r="P52" s="135">
        <f t="shared" si="7"/>
        <v>30.095291133753946</v>
      </c>
      <c r="Q52" s="135">
        <f t="shared" si="8"/>
        <v>26.062631960582209</v>
      </c>
      <c r="R52" s="134">
        <f t="shared" si="9"/>
        <v>4.0326591731717372</v>
      </c>
    </row>
    <row r="53" spans="1:18" x14ac:dyDescent="0.35">
      <c r="A53" s="137"/>
      <c r="B53" s="136" t="s">
        <v>69</v>
      </c>
      <c r="C53" s="143">
        <v>518.66164887100001</v>
      </c>
      <c r="D53" s="143">
        <v>447.57358449600002</v>
      </c>
      <c r="E53" s="141">
        <v>0.96630265210608435</v>
      </c>
      <c r="F53" s="140">
        <v>15.554905291005291</v>
      </c>
      <c r="G53" s="137"/>
      <c r="H53" s="137"/>
      <c r="I53" s="136" t="s">
        <v>69</v>
      </c>
      <c r="J53" s="139">
        <f t="shared" si="10"/>
        <v>536.7486550311769</v>
      </c>
      <c r="K53" s="139">
        <f t="shared" si="11"/>
        <v>463.18157517264444</v>
      </c>
      <c r="L53" s="138">
        <f t="shared" si="6"/>
        <v>73.567079858532452</v>
      </c>
      <c r="M53" s="137"/>
      <c r="N53" s="137"/>
      <c r="O53" s="136" t="s">
        <v>69</v>
      </c>
      <c r="P53" s="135">
        <f t="shared" si="7"/>
        <v>33.343928437219027</v>
      </c>
      <c r="Q53" s="135">
        <f t="shared" si="8"/>
        <v>28.773790397477502</v>
      </c>
      <c r="R53" s="134">
        <f t="shared" si="9"/>
        <v>4.5701380397415257</v>
      </c>
    </row>
    <row r="54" spans="1:18" x14ac:dyDescent="0.35">
      <c r="A54" s="137"/>
      <c r="B54" s="136" t="s">
        <v>68</v>
      </c>
      <c r="C54" s="143">
        <v>542.95641304699996</v>
      </c>
      <c r="D54" s="143">
        <v>492.24173810399998</v>
      </c>
      <c r="E54" s="141">
        <v>0.99188767550702017</v>
      </c>
      <c r="F54" s="140">
        <v>17.030725829725831</v>
      </c>
      <c r="G54" s="137"/>
      <c r="H54" s="137"/>
      <c r="I54" s="136" t="s">
        <v>68</v>
      </c>
      <c r="J54" s="139">
        <f t="shared" si="10"/>
        <v>547.3970757520085</v>
      </c>
      <c r="K54" s="139">
        <f t="shared" si="11"/>
        <v>496.26762208975151</v>
      </c>
      <c r="L54" s="138">
        <f t="shared" si="6"/>
        <v>51.129453662256992</v>
      </c>
      <c r="M54" s="137"/>
      <c r="N54" s="137"/>
      <c r="O54" s="136" t="s">
        <v>68</v>
      </c>
      <c r="P54" s="135">
        <f t="shared" si="7"/>
        <v>31.880990773705662</v>
      </c>
      <c r="Q54" s="135">
        <f t="shared" si="8"/>
        <v>28.903156743022052</v>
      </c>
      <c r="R54" s="134">
        <f t="shared" si="9"/>
        <v>2.97783403068361</v>
      </c>
    </row>
    <row r="55" spans="1:18" x14ac:dyDescent="0.35">
      <c r="A55" s="137"/>
      <c r="B55" s="136" t="s">
        <v>71</v>
      </c>
      <c r="C55" s="142">
        <v>494.80158773400001</v>
      </c>
      <c r="D55" s="139">
        <v>487.38166213099998</v>
      </c>
      <c r="E55" s="141">
        <v>1</v>
      </c>
      <c r="F55" s="140">
        <v>17.63</v>
      </c>
      <c r="G55" s="137"/>
      <c r="H55" s="137"/>
      <c r="I55" s="136" t="s">
        <v>71</v>
      </c>
      <c r="J55" s="139">
        <f t="shared" si="10"/>
        <v>494.80158773400001</v>
      </c>
      <c r="K55" s="139">
        <f t="shared" si="11"/>
        <v>487.38166213099998</v>
      </c>
      <c r="L55" s="138">
        <f t="shared" si="6"/>
        <v>7.4199256030000242</v>
      </c>
      <c r="M55" s="137"/>
      <c r="N55" s="137"/>
      <c r="O55" s="136" t="s">
        <v>71</v>
      </c>
      <c r="P55" s="135">
        <f t="shared" si="7"/>
        <v>28.065886995689169</v>
      </c>
      <c r="Q55" s="135">
        <f t="shared" si="8"/>
        <v>27.645017704537722</v>
      </c>
      <c r="R55" s="134">
        <f t="shared" si="9"/>
        <v>0.42086929115144756</v>
      </c>
    </row>
    <row r="58" spans="1:18" x14ac:dyDescent="0.35">
      <c r="A58" s="133" t="s">
        <v>203</v>
      </c>
    </row>
    <row r="84" spans="3:3" x14ac:dyDescent="0.35">
      <c r="C84" s="9"/>
    </row>
    <row r="85" spans="3:3" x14ac:dyDescent="0.35">
      <c r="C85" s="9"/>
    </row>
    <row r="86" spans="3:3" x14ac:dyDescent="0.35">
      <c r="C86" s="9"/>
    </row>
    <row r="87" spans="3:3" x14ac:dyDescent="0.35">
      <c r="C87" s="9"/>
    </row>
    <row r="88" spans="3:3" x14ac:dyDescent="0.35">
      <c r="C88" s="9"/>
    </row>
    <row r="89" spans="3:3" x14ac:dyDescent="0.35">
      <c r="C89" s="9"/>
    </row>
    <row r="90" spans="3:3" x14ac:dyDescent="0.35">
      <c r="C90" s="9"/>
    </row>
    <row r="91" spans="3:3" x14ac:dyDescent="0.35">
      <c r="C91" s="9"/>
    </row>
    <row r="92" spans="3:3" x14ac:dyDescent="0.35">
      <c r="C92" s="9"/>
    </row>
    <row r="93" spans="3:3" x14ac:dyDescent="0.35">
      <c r="C93" s="9"/>
    </row>
    <row r="94" spans="3:3" x14ac:dyDescent="0.35">
      <c r="C94" s="9"/>
    </row>
    <row r="95" spans="3:3" x14ac:dyDescent="0.35">
      <c r="C95" s="9"/>
    </row>
    <row r="96" spans="3:3" x14ac:dyDescent="0.35">
      <c r="C96" s="9"/>
    </row>
    <row r="97" spans="3:5" x14ac:dyDescent="0.35">
      <c r="C97" s="9"/>
    </row>
    <row r="98" spans="3:5" x14ac:dyDescent="0.35">
      <c r="C98" s="9"/>
    </row>
    <row r="99" spans="3:5" x14ac:dyDescent="0.35">
      <c r="C99" s="9"/>
    </row>
    <row r="100" spans="3:5" x14ac:dyDescent="0.35">
      <c r="C100" s="132"/>
      <c r="D100" s="132"/>
      <c r="E100" s="132"/>
    </row>
    <row r="101" spans="3:5" x14ac:dyDescent="0.35">
      <c r="C101" s="132"/>
      <c r="D101" s="132"/>
      <c r="E101" s="132"/>
    </row>
    <row r="102" spans="3:5" x14ac:dyDescent="0.35">
      <c r="C102" s="132"/>
      <c r="D102" s="132"/>
      <c r="E102" s="132"/>
    </row>
    <row r="103" spans="3:5" x14ac:dyDescent="0.35">
      <c r="C103" s="132"/>
      <c r="D103" s="132"/>
      <c r="E103" s="132"/>
    </row>
    <row r="104" spans="3:5" x14ac:dyDescent="0.35">
      <c r="C104" s="132"/>
      <c r="D104" s="132"/>
      <c r="E104" s="132"/>
    </row>
    <row r="105" spans="3:5" x14ac:dyDescent="0.35">
      <c r="C105" s="132"/>
      <c r="D105" s="132"/>
      <c r="E105" s="132"/>
    </row>
    <row r="106" spans="3:5" x14ac:dyDescent="0.35">
      <c r="C106" s="132"/>
      <c r="D106" s="132"/>
      <c r="E106" s="132"/>
    </row>
    <row r="107" spans="3:5" x14ac:dyDescent="0.35">
      <c r="C107" s="132"/>
      <c r="D107" s="132"/>
      <c r="E107" s="132"/>
    </row>
    <row r="108" spans="3:5" x14ac:dyDescent="0.35">
      <c r="C108" s="132"/>
      <c r="D108" s="132"/>
      <c r="E108" s="132"/>
    </row>
    <row r="109" spans="3:5" x14ac:dyDescent="0.35">
      <c r="C109" s="132"/>
      <c r="D109" s="132"/>
      <c r="E109" s="132"/>
    </row>
    <row r="110" spans="3:5" x14ac:dyDescent="0.35">
      <c r="C110" s="132"/>
      <c r="D110" s="132"/>
      <c r="E110" s="132"/>
    </row>
    <row r="111" spans="3:5" x14ac:dyDescent="0.35">
      <c r="C111" s="132"/>
      <c r="D111" s="132"/>
      <c r="E111" s="132"/>
    </row>
    <row r="112" spans="3:5" x14ac:dyDescent="0.35">
      <c r="C112" s="132"/>
      <c r="D112" s="132"/>
      <c r="E112" s="132"/>
    </row>
    <row r="113" spans="3:5" x14ac:dyDescent="0.35">
      <c r="C113" s="132"/>
      <c r="D113" s="132"/>
      <c r="E113" s="132"/>
    </row>
    <row r="114" spans="3:5" x14ac:dyDescent="0.35">
      <c r="C114" s="132"/>
      <c r="D114" s="132"/>
      <c r="E114" s="132"/>
    </row>
    <row r="115" spans="3:5" x14ac:dyDescent="0.35">
      <c r="C115" s="132"/>
      <c r="D115" s="132"/>
      <c r="E115" s="132"/>
    </row>
    <row r="116" spans="3:5" x14ac:dyDescent="0.35">
      <c r="C116" s="132"/>
      <c r="D116" s="132"/>
      <c r="E116" s="132"/>
    </row>
    <row r="117" spans="3:5" x14ac:dyDescent="0.35">
      <c r="C117" s="132"/>
      <c r="D117" s="132"/>
      <c r="E117" s="132"/>
    </row>
    <row r="118" spans="3:5" x14ac:dyDescent="0.35">
      <c r="C118" s="132"/>
      <c r="D118" s="132"/>
      <c r="E118" s="132"/>
    </row>
    <row r="119" spans="3:5" x14ac:dyDescent="0.35">
      <c r="C119" s="132"/>
      <c r="D119" s="132"/>
      <c r="E119" s="132"/>
    </row>
    <row r="120" spans="3:5" x14ac:dyDescent="0.35">
      <c r="C120" s="132"/>
      <c r="D120" s="132"/>
      <c r="E120" s="132"/>
    </row>
    <row r="121" spans="3:5" x14ac:dyDescent="0.35">
      <c r="C121" s="132"/>
      <c r="D121" s="132"/>
      <c r="E121" s="132"/>
    </row>
    <row r="122" spans="3:5" x14ac:dyDescent="0.35">
      <c r="C122" s="132"/>
      <c r="D122" s="132"/>
      <c r="E122" s="132"/>
    </row>
    <row r="123" spans="3:5" x14ac:dyDescent="0.35">
      <c r="C123" s="132"/>
      <c r="D123" s="132"/>
      <c r="E123" s="132"/>
    </row>
    <row r="124" spans="3:5" x14ac:dyDescent="0.35">
      <c r="C124" s="132"/>
      <c r="D124" s="132"/>
      <c r="E124" s="132"/>
    </row>
    <row r="125" spans="3:5" x14ac:dyDescent="0.35">
      <c r="C125" s="132"/>
      <c r="D125" s="132"/>
      <c r="E125" s="132"/>
    </row>
    <row r="126" spans="3:5" x14ac:dyDescent="0.35">
      <c r="C126" s="132"/>
      <c r="D126" s="132"/>
      <c r="E126" s="132"/>
    </row>
    <row r="127" spans="3:5" x14ac:dyDescent="0.35">
      <c r="C127" s="132"/>
      <c r="D127" s="132"/>
      <c r="E127" s="132"/>
    </row>
    <row r="128" spans="3:5" x14ac:dyDescent="0.35">
      <c r="C128" s="132"/>
      <c r="D128" s="132"/>
      <c r="E128" s="132"/>
    </row>
    <row r="129" spans="3:5" x14ac:dyDescent="0.35">
      <c r="C129" s="132"/>
      <c r="D129" s="132"/>
      <c r="E129" s="132"/>
    </row>
    <row r="130" spans="3:5" x14ac:dyDescent="0.35">
      <c r="C130" s="132"/>
      <c r="D130" s="132"/>
      <c r="E130" s="132"/>
    </row>
    <row r="131" spans="3:5" x14ac:dyDescent="0.35">
      <c r="C131" s="132"/>
      <c r="D131" s="132"/>
      <c r="E131" s="132"/>
    </row>
    <row r="132" spans="3:5" x14ac:dyDescent="0.35">
      <c r="C132" s="132"/>
      <c r="D132" s="132"/>
      <c r="E132" s="132"/>
    </row>
    <row r="133" spans="3:5" x14ac:dyDescent="0.35">
      <c r="C133" s="132"/>
      <c r="D133" s="132"/>
      <c r="E133" s="132"/>
    </row>
    <row r="134" spans="3:5" x14ac:dyDescent="0.35">
      <c r="C134" s="132"/>
      <c r="D134" s="132"/>
      <c r="E134" s="132"/>
    </row>
    <row r="135" spans="3:5" x14ac:dyDescent="0.35">
      <c r="C135" s="132"/>
      <c r="D135" s="132"/>
      <c r="E135" s="132"/>
    </row>
    <row r="136" spans="3:5" x14ac:dyDescent="0.35">
      <c r="C136" s="132"/>
      <c r="D136" s="132"/>
      <c r="E136" s="132"/>
    </row>
    <row r="137" spans="3:5" x14ac:dyDescent="0.35">
      <c r="C137" s="132"/>
      <c r="D137" s="132"/>
      <c r="E137" s="132"/>
    </row>
    <row r="138" spans="3:5" x14ac:dyDescent="0.35">
      <c r="C138" s="132"/>
      <c r="D138" s="132"/>
      <c r="E138" s="132"/>
    </row>
    <row r="139" spans="3:5" x14ac:dyDescent="0.35">
      <c r="C139" s="132"/>
      <c r="D139" s="132"/>
      <c r="E139" s="132"/>
    </row>
    <row r="140" spans="3:5" x14ac:dyDescent="0.35">
      <c r="C140" s="132"/>
      <c r="D140" s="132"/>
      <c r="E140" s="132"/>
    </row>
    <row r="141" spans="3:5" x14ac:dyDescent="0.35">
      <c r="C141" s="132"/>
      <c r="D141" s="132"/>
      <c r="E141" s="132"/>
    </row>
    <row r="142" spans="3:5" x14ac:dyDescent="0.35">
      <c r="C142" s="132"/>
      <c r="D142" s="132"/>
      <c r="E142" s="132"/>
    </row>
    <row r="143" spans="3:5" x14ac:dyDescent="0.35">
      <c r="C143" s="132"/>
      <c r="D143" s="132"/>
      <c r="E143" s="132"/>
    </row>
    <row r="144" spans="3:5" x14ac:dyDescent="0.35">
      <c r="C144" s="132"/>
      <c r="D144" s="132"/>
      <c r="E144" s="132"/>
    </row>
    <row r="145" spans="3:5" x14ac:dyDescent="0.35">
      <c r="C145" s="132"/>
      <c r="D145" s="132"/>
      <c r="E145" s="132"/>
    </row>
    <row r="146" spans="3:5" x14ac:dyDescent="0.35">
      <c r="C146" s="132"/>
      <c r="D146" s="132"/>
      <c r="E146" s="132"/>
    </row>
    <row r="147" spans="3:5" x14ac:dyDescent="0.35">
      <c r="C147" s="132"/>
      <c r="D147" s="132"/>
      <c r="E147" s="132"/>
    </row>
    <row r="148" spans="3:5" x14ac:dyDescent="0.35">
      <c r="C148" s="132"/>
      <c r="D148" s="132"/>
      <c r="E148" s="132"/>
    </row>
    <row r="149" spans="3:5" x14ac:dyDescent="0.35">
      <c r="C149" s="132"/>
      <c r="D149" s="132"/>
      <c r="E149" s="132"/>
    </row>
    <row r="150" spans="3:5" x14ac:dyDescent="0.35">
      <c r="C150" s="132"/>
      <c r="D150" s="132"/>
      <c r="E150" s="132"/>
    </row>
    <row r="151" spans="3:5" x14ac:dyDescent="0.35">
      <c r="C151" s="132"/>
      <c r="D151" s="132"/>
      <c r="E151" s="132"/>
    </row>
    <row r="152" spans="3:5" x14ac:dyDescent="0.35">
      <c r="C152" s="132"/>
      <c r="D152" s="132"/>
      <c r="E152" s="132"/>
    </row>
    <row r="153" spans="3:5" x14ac:dyDescent="0.35">
      <c r="C153" s="132"/>
      <c r="D153" s="132"/>
      <c r="E153" s="132"/>
    </row>
    <row r="154" spans="3:5" x14ac:dyDescent="0.35">
      <c r="C154" s="132"/>
      <c r="D154" s="132"/>
      <c r="E154" s="132"/>
    </row>
    <row r="155" spans="3:5" x14ac:dyDescent="0.35">
      <c r="C155" s="132"/>
      <c r="D155" s="132"/>
      <c r="E155" s="132"/>
    </row>
    <row r="156" spans="3:5" x14ac:dyDescent="0.35">
      <c r="C156" s="132"/>
      <c r="D156" s="132"/>
      <c r="E156" s="132"/>
    </row>
    <row r="157" spans="3:5" x14ac:dyDescent="0.35">
      <c r="C157" s="132"/>
      <c r="D157" s="132"/>
      <c r="E157" s="132"/>
    </row>
    <row r="158" spans="3:5" x14ac:dyDescent="0.35">
      <c r="C158" s="132"/>
      <c r="D158" s="132"/>
      <c r="E158" s="132"/>
    </row>
    <row r="159" spans="3:5" x14ac:dyDescent="0.35">
      <c r="C159" s="132"/>
      <c r="D159" s="132"/>
      <c r="E159" s="132"/>
    </row>
    <row r="160" spans="3:5" x14ac:dyDescent="0.35">
      <c r="C160" s="132"/>
      <c r="D160" s="132"/>
      <c r="E160" s="132"/>
    </row>
    <row r="161" spans="3:5" x14ac:dyDescent="0.35">
      <c r="C161" s="132"/>
      <c r="D161" s="132"/>
      <c r="E161" s="132"/>
    </row>
    <row r="162" spans="3:5" x14ac:dyDescent="0.35">
      <c r="C162" s="132"/>
      <c r="D162" s="132"/>
      <c r="E162" s="132"/>
    </row>
    <row r="163" spans="3:5" x14ac:dyDescent="0.35">
      <c r="C163" s="132"/>
      <c r="D163" s="132"/>
      <c r="E163" s="132"/>
    </row>
    <row r="164" spans="3:5" x14ac:dyDescent="0.35">
      <c r="C164" s="132"/>
      <c r="D164" s="132"/>
      <c r="E164" s="132"/>
    </row>
    <row r="165" spans="3:5" x14ac:dyDescent="0.35">
      <c r="C165" s="132"/>
      <c r="D165" s="132"/>
      <c r="E165" s="132"/>
    </row>
    <row r="166" spans="3:5" x14ac:dyDescent="0.35">
      <c r="C166" s="132"/>
      <c r="D166" s="132"/>
      <c r="E166" s="132"/>
    </row>
    <row r="167" spans="3:5" x14ac:dyDescent="0.35">
      <c r="C167" s="132"/>
      <c r="D167" s="132"/>
      <c r="E167" s="132"/>
    </row>
    <row r="168" spans="3:5" x14ac:dyDescent="0.35">
      <c r="C168" s="132"/>
      <c r="D168" s="132"/>
      <c r="E168" s="132"/>
    </row>
    <row r="169" spans="3:5" x14ac:dyDescent="0.35">
      <c r="C169" s="132"/>
      <c r="D169" s="132"/>
      <c r="E169" s="132"/>
    </row>
    <row r="170" spans="3:5" x14ac:dyDescent="0.35">
      <c r="C170" s="132"/>
      <c r="D170" s="132"/>
      <c r="E170" s="132"/>
    </row>
    <row r="171" spans="3:5" x14ac:dyDescent="0.35">
      <c r="C171" s="132"/>
      <c r="D171" s="132"/>
      <c r="E171" s="132"/>
    </row>
    <row r="172" spans="3:5" x14ac:dyDescent="0.35">
      <c r="C172" s="132"/>
      <c r="D172" s="132"/>
      <c r="E172" s="132"/>
    </row>
    <row r="173" spans="3:5" x14ac:dyDescent="0.35">
      <c r="C173" s="132"/>
      <c r="D173" s="132"/>
      <c r="E173" s="132"/>
    </row>
    <row r="174" spans="3:5" x14ac:dyDescent="0.35">
      <c r="C174" s="132"/>
      <c r="D174" s="132"/>
      <c r="E174" s="132"/>
    </row>
    <row r="175" spans="3:5" x14ac:dyDescent="0.35">
      <c r="C175" s="132"/>
      <c r="D175" s="132"/>
      <c r="E175" s="132"/>
    </row>
    <row r="176" spans="3:5" x14ac:dyDescent="0.35">
      <c r="C176" s="132"/>
      <c r="D176" s="132"/>
      <c r="E176" s="132"/>
    </row>
    <row r="177" spans="3:5" x14ac:dyDescent="0.35">
      <c r="C177" s="132"/>
      <c r="D177" s="132"/>
      <c r="E177" s="132"/>
    </row>
    <row r="178" spans="3:5" x14ac:dyDescent="0.35">
      <c r="C178" s="132"/>
      <c r="D178" s="132"/>
      <c r="E178" s="132"/>
    </row>
    <row r="179" spans="3:5" x14ac:dyDescent="0.35">
      <c r="C179" s="132"/>
      <c r="D179" s="132"/>
      <c r="E179" s="132"/>
    </row>
    <row r="180" spans="3:5" x14ac:dyDescent="0.35">
      <c r="C180" s="132"/>
      <c r="D180" s="132"/>
      <c r="E180" s="132"/>
    </row>
    <row r="181" spans="3:5" x14ac:dyDescent="0.35">
      <c r="C181" s="132"/>
      <c r="D181" s="132"/>
      <c r="E181" s="132"/>
    </row>
    <row r="182" spans="3:5" x14ac:dyDescent="0.35">
      <c r="C182" s="132"/>
      <c r="D182" s="132"/>
      <c r="E182" s="132"/>
    </row>
    <row r="183" spans="3:5" x14ac:dyDescent="0.35">
      <c r="C183" s="132"/>
      <c r="D183" s="132"/>
      <c r="E183" s="132"/>
    </row>
    <row r="184" spans="3:5" x14ac:dyDescent="0.35">
      <c r="C184" s="132"/>
      <c r="D184" s="132"/>
      <c r="E184" s="132"/>
    </row>
    <row r="185" spans="3:5" x14ac:dyDescent="0.35">
      <c r="C185" s="132"/>
      <c r="D185" s="132"/>
      <c r="E185" s="132"/>
    </row>
    <row r="186" spans="3:5" x14ac:dyDescent="0.35">
      <c r="C186" s="132"/>
      <c r="D186" s="132"/>
      <c r="E186" s="132"/>
    </row>
    <row r="187" spans="3:5" x14ac:dyDescent="0.35">
      <c r="C187" s="132"/>
      <c r="D187" s="132"/>
      <c r="E187" s="132"/>
    </row>
    <row r="188" spans="3:5" x14ac:dyDescent="0.35">
      <c r="C188" s="132"/>
      <c r="D188" s="132"/>
      <c r="E188" s="132"/>
    </row>
    <row r="189" spans="3:5" x14ac:dyDescent="0.35">
      <c r="C189" s="132"/>
      <c r="D189" s="132"/>
      <c r="E189" s="132"/>
    </row>
    <row r="190" spans="3:5" x14ac:dyDescent="0.35">
      <c r="C190" s="132"/>
      <c r="D190" s="132"/>
      <c r="E190" s="132"/>
    </row>
    <row r="191" spans="3:5" x14ac:dyDescent="0.35">
      <c r="C191" s="132"/>
      <c r="D191" s="132"/>
      <c r="E191" s="132"/>
    </row>
    <row r="192" spans="3:5" x14ac:dyDescent="0.35">
      <c r="C192" s="132"/>
      <c r="D192" s="132"/>
      <c r="E192" s="132"/>
    </row>
    <row r="193" spans="3:5" x14ac:dyDescent="0.35">
      <c r="C193" s="132"/>
      <c r="D193" s="132"/>
      <c r="E193" s="132"/>
    </row>
    <row r="194" spans="3:5" x14ac:dyDescent="0.35">
      <c r="C194" s="132"/>
      <c r="D194" s="132"/>
      <c r="E194" s="132"/>
    </row>
    <row r="195" spans="3:5" x14ac:dyDescent="0.35">
      <c r="C195" s="132"/>
      <c r="D195" s="132"/>
      <c r="E195" s="132"/>
    </row>
    <row r="196" spans="3:5" x14ac:dyDescent="0.35">
      <c r="C196" s="132"/>
      <c r="D196" s="132"/>
      <c r="E196" s="132"/>
    </row>
    <row r="197" spans="3:5" x14ac:dyDescent="0.35">
      <c r="C197" s="132"/>
      <c r="D197" s="132"/>
      <c r="E197" s="132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opLeftCell="S34" zoomScale="80" zoomScaleNormal="80" workbookViewId="0">
      <selection activeCell="V64" sqref="V64"/>
    </sheetView>
  </sheetViews>
  <sheetFormatPr defaultColWidth="8.90625" defaultRowHeight="14.5" x14ac:dyDescent="0.35"/>
  <cols>
    <col min="2" max="2" width="19.54296875" bestFit="1" customWidth="1"/>
  </cols>
  <sheetData>
    <row r="1" spans="1:43" ht="14.4" customHeight="1" x14ac:dyDescent="0.5">
      <c r="A1" s="68" t="s">
        <v>214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</row>
    <row r="2" spans="1:43" x14ac:dyDescent="0.35">
      <c r="A2" s="153" t="s">
        <v>65</v>
      </c>
      <c r="B2" s="153"/>
      <c r="C2" s="106" t="s">
        <v>111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 t="s">
        <v>212</v>
      </c>
      <c r="R2" s="106"/>
      <c r="S2" s="106"/>
      <c r="T2" s="106"/>
      <c r="U2" s="106"/>
      <c r="V2" s="106"/>
      <c r="W2" s="106"/>
      <c r="X2" s="106"/>
      <c r="Y2" s="106"/>
      <c r="Z2" s="106"/>
      <c r="AA2" s="106"/>
      <c r="AD2" s="106"/>
      <c r="AE2" s="106" t="s">
        <v>110</v>
      </c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</row>
    <row r="3" spans="1:43" x14ac:dyDescent="0.35">
      <c r="A3" s="153"/>
      <c r="B3" s="153"/>
      <c r="C3" s="106">
        <v>2010</v>
      </c>
      <c r="D3" s="106">
        <v>2011</v>
      </c>
      <c r="E3" s="106">
        <v>2012</v>
      </c>
      <c r="F3" s="106">
        <v>2013</v>
      </c>
      <c r="G3" s="106">
        <v>2014</v>
      </c>
      <c r="H3" s="106">
        <v>2015</v>
      </c>
      <c r="I3" s="106">
        <v>2016</v>
      </c>
      <c r="J3" s="106">
        <v>2017</v>
      </c>
      <c r="K3" s="106">
        <v>2018</v>
      </c>
      <c r="L3" s="106">
        <v>2019</v>
      </c>
      <c r="M3" s="106">
        <v>2020</v>
      </c>
      <c r="N3" s="106">
        <v>2021</v>
      </c>
      <c r="O3" s="106">
        <v>2022</v>
      </c>
      <c r="P3" s="106"/>
      <c r="Q3" s="106">
        <v>2010</v>
      </c>
      <c r="R3" s="106">
        <v>2011</v>
      </c>
      <c r="S3" s="106">
        <v>2012</v>
      </c>
      <c r="T3" s="106">
        <v>2013</v>
      </c>
      <c r="U3" s="106">
        <v>2014</v>
      </c>
      <c r="V3" s="106">
        <v>2015</v>
      </c>
      <c r="W3" s="106">
        <v>2016</v>
      </c>
      <c r="X3" s="106">
        <v>2017</v>
      </c>
      <c r="Y3" s="106">
        <v>2018</v>
      </c>
      <c r="Z3" s="106">
        <v>2019</v>
      </c>
      <c r="AA3" s="106">
        <v>2020</v>
      </c>
      <c r="AB3" s="106">
        <v>2021</v>
      </c>
      <c r="AC3" s="106">
        <v>2022</v>
      </c>
      <c r="AD3" s="106"/>
      <c r="AE3" s="106">
        <v>2010</v>
      </c>
      <c r="AF3" s="106">
        <v>2011</v>
      </c>
      <c r="AG3" s="106">
        <v>2012</v>
      </c>
      <c r="AH3" s="106">
        <v>2013</v>
      </c>
      <c r="AI3" s="106">
        <v>2014</v>
      </c>
      <c r="AJ3" s="106">
        <v>2015</v>
      </c>
      <c r="AK3" s="106">
        <v>2016</v>
      </c>
      <c r="AL3" s="106">
        <v>2017</v>
      </c>
      <c r="AM3" s="106">
        <v>2018</v>
      </c>
      <c r="AN3" s="106">
        <v>2019</v>
      </c>
      <c r="AO3" s="106">
        <v>2020</v>
      </c>
      <c r="AP3" s="106">
        <v>2021</v>
      </c>
      <c r="AQ3" s="106">
        <v>2022</v>
      </c>
    </row>
    <row r="4" spans="1:43" x14ac:dyDescent="0.35">
      <c r="A4" s="153"/>
      <c r="B4" s="153" t="s">
        <v>213</v>
      </c>
      <c r="C4" s="126">
        <v>9.4323614492753602</v>
      </c>
      <c r="D4" s="126">
        <v>11.50821049753964</v>
      </c>
      <c r="E4" s="126">
        <v>9.6196449275362301</v>
      </c>
      <c r="F4" s="126">
        <v>15.877645485770364</v>
      </c>
      <c r="G4" s="126">
        <v>17.49367301439851</v>
      </c>
      <c r="H4" s="126">
        <v>20.35998250664305</v>
      </c>
      <c r="I4" s="126">
        <v>19.287279717373231</v>
      </c>
      <c r="J4" s="126">
        <v>18.801013293650794</v>
      </c>
      <c r="K4" s="126">
        <v>20.178772125567324</v>
      </c>
      <c r="L4" s="126">
        <v>19.981650200510394</v>
      </c>
      <c r="M4" s="126">
        <v>22.270672968197879</v>
      </c>
      <c r="N4" s="126">
        <v>24.887942024128687</v>
      </c>
      <c r="O4" s="126">
        <v>28.092400000000001</v>
      </c>
      <c r="P4" s="106"/>
      <c r="Q4" s="126">
        <v>149.14453565217394</v>
      </c>
      <c r="R4" s="126">
        <v>174.3080166757791</v>
      </c>
      <c r="S4" s="126">
        <v>118.82421376811592</v>
      </c>
      <c r="T4" s="126">
        <v>167.53720755642786</v>
      </c>
      <c r="U4" s="126">
        <v>153.81573548536926</v>
      </c>
      <c r="V4" s="126">
        <v>144.87763906111604</v>
      </c>
      <c r="W4" s="126">
        <v>151.03715689941811</v>
      </c>
      <c r="X4" s="126">
        <v>181.70518571428568</v>
      </c>
      <c r="Y4" s="126">
        <v>175.30380257186081</v>
      </c>
      <c r="Z4" s="126">
        <v>179.41188060517686</v>
      </c>
      <c r="AA4" s="126">
        <v>223.80447049469964</v>
      </c>
      <c r="AB4" s="81">
        <v>264.89657959115283</v>
      </c>
      <c r="AC4" s="81">
        <v>237.26290000000003</v>
      </c>
      <c r="AD4" s="106"/>
      <c r="AE4" s="126">
        <v>145.96814840579708</v>
      </c>
      <c r="AF4" s="126">
        <v>151.73353171131762</v>
      </c>
      <c r="AG4" s="126">
        <v>181.21620755693581</v>
      </c>
      <c r="AH4" s="126">
        <v>203.98724165848876</v>
      </c>
      <c r="AI4" s="126">
        <v>216.05868137482582</v>
      </c>
      <c r="AJ4" s="126">
        <v>215.35641231178036</v>
      </c>
      <c r="AK4" s="126">
        <v>203.20445968412295</v>
      </c>
      <c r="AL4" s="126">
        <v>212.05322896825393</v>
      </c>
      <c r="AM4" s="126">
        <v>219.8245739409985</v>
      </c>
      <c r="AN4" s="126">
        <v>200.25115749179733</v>
      </c>
      <c r="AO4" s="126">
        <v>220.57749982332152</v>
      </c>
      <c r="AP4" s="126">
        <v>219.09010522788205</v>
      </c>
      <c r="AQ4" s="126">
        <v>229.44630000000001</v>
      </c>
    </row>
    <row r="5" spans="1:43" x14ac:dyDescent="0.35">
      <c r="A5" s="153"/>
      <c r="B5" s="153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</row>
    <row r="6" spans="1:43" x14ac:dyDescent="0.35">
      <c r="A6" s="153"/>
      <c r="B6" s="153"/>
      <c r="C6" s="106" t="s">
        <v>111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 t="s">
        <v>212</v>
      </c>
      <c r="R6" s="106"/>
      <c r="S6" s="106"/>
      <c r="T6" s="106"/>
      <c r="U6" s="106"/>
      <c r="V6" s="106"/>
      <c r="W6" s="106"/>
      <c r="X6" s="106"/>
      <c r="Y6" s="106"/>
      <c r="Z6" s="106"/>
      <c r="AA6" s="106"/>
      <c r="AD6" s="106"/>
      <c r="AE6" s="106" t="s">
        <v>110</v>
      </c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</row>
    <row r="7" spans="1:43" x14ac:dyDescent="0.35">
      <c r="A7" s="153"/>
      <c r="C7" s="106">
        <v>2010</v>
      </c>
      <c r="D7" s="106">
        <v>2011</v>
      </c>
      <c r="E7" s="106">
        <v>2012</v>
      </c>
      <c r="F7" s="106">
        <v>2013</v>
      </c>
      <c r="G7" s="106">
        <v>2014</v>
      </c>
      <c r="H7" s="106">
        <v>2015</v>
      </c>
      <c r="I7" s="106">
        <v>2016</v>
      </c>
      <c r="J7" s="106">
        <v>2017</v>
      </c>
      <c r="K7" s="106">
        <v>2018</v>
      </c>
      <c r="L7" s="106">
        <v>2019</v>
      </c>
      <c r="M7" s="106">
        <v>2020</v>
      </c>
      <c r="N7" s="106">
        <v>2021</v>
      </c>
      <c r="O7" s="106">
        <v>2022</v>
      </c>
      <c r="P7" s="106"/>
      <c r="Q7" s="106">
        <v>2010</v>
      </c>
      <c r="R7" s="106">
        <v>2011</v>
      </c>
      <c r="S7" s="106">
        <v>2012</v>
      </c>
      <c r="T7" s="106">
        <v>2013</v>
      </c>
      <c r="U7" s="106">
        <v>2014</v>
      </c>
      <c r="V7" s="106">
        <v>2015</v>
      </c>
      <c r="W7" s="106">
        <v>2016</v>
      </c>
      <c r="X7" s="106">
        <v>2017</v>
      </c>
      <c r="Y7" s="106">
        <v>2018</v>
      </c>
      <c r="Z7" s="106">
        <v>2019</v>
      </c>
      <c r="AA7" s="106">
        <v>2020</v>
      </c>
      <c r="AB7" s="106">
        <v>2021</v>
      </c>
      <c r="AC7" s="106">
        <v>2022</v>
      </c>
      <c r="AD7" s="106"/>
      <c r="AE7" s="106">
        <v>2010</v>
      </c>
      <c r="AF7" s="106">
        <v>2011</v>
      </c>
      <c r="AG7" s="106">
        <v>2012</v>
      </c>
      <c r="AH7" s="106">
        <v>2013</v>
      </c>
      <c r="AI7" s="106">
        <v>2014</v>
      </c>
      <c r="AJ7" s="106">
        <v>2015</v>
      </c>
      <c r="AK7" s="106">
        <v>2016</v>
      </c>
      <c r="AL7" s="106">
        <v>2017</v>
      </c>
      <c r="AM7" s="106">
        <v>2018</v>
      </c>
      <c r="AN7" s="106">
        <v>2019</v>
      </c>
      <c r="AO7" s="106">
        <v>2020</v>
      </c>
      <c r="AP7" s="106">
        <v>2021</v>
      </c>
      <c r="AQ7" s="106">
        <v>2022</v>
      </c>
    </row>
    <row r="8" spans="1:43" x14ac:dyDescent="0.35">
      <c r="A8" s="153"/>
      <c r="B8" s="153" t="s">
        <v>211</v>
      </c>
      <c r="C8" s="126">
        <v>0.73561912605559177</v>
      </c>
      <c r="D8" s="126">
        <v>0.81196871879784815</v>
      </c>
      <c r="E8" s="126">
        <v>0.66757041623527713</v>
      </c>
      <c r="F8" s="126">
        <v>0.99440582283705226</v>
      </c>
      <c r="G8" s="126">
        <v>1.0467631376249442</v>
      </c>
      <c r="H8" s="126">
        <v>1.0031563505355456</v>
      </c>
      <c r="I8" s="126">
        <v>1.0422658271337157</v>
      </c>
      <c r="J8" s="126">
        <v>1.086581547408997</v>
      </c>
      <c r="K8" s="126">
        <v>1.1661488295331561</v>
      </c>
      <c r="L8" s="126">
        <v>1.162676075968849</v>
      </c>
      <c r="M8" s="126">
        <v>1.2553505492241352</v>
      </c>
      <c r="N8" s="126">
        <v>1.507761664942791</v>
      </c>
      <c r="O8" s="126">
        <v>1.592708813455959</v>
      </c>
      <c r="P8" s="106"/>
      <c r="Q8" s="126">
        <v>11.621645004497273</v>
      </c>
      <c r="R8" s="126">
        <v>12.285155601039484</v>
      </c>
      <c r="S8" s="126">
        <v>8.228638850193061</v>
      </c>
      <c r="T8" s="126">
        <v>10.491171528794331</v>
      </c>
      <c r="U8" s="126">
        <v>9.2119808638110996</v>
      </c>
      <c r="V8" s="126">
        <v>7.16207254757337</v>
      </c>
      <c r="W8" s="126">
        <v>8.1607600161280978</v>
      </c>
      <c r="X8" s="126">
        <v>10.474056529289777</v>
      </c>
      <c r="Y8" s="126">
        <v>10.142805059610916</v>
      </c>
      <c r="Z8" s="126">
        <v>10.433196413190707</v>
      </c>
      <c r="AA8" s="126">
        <v>12.601996195901565</v>
      </c>
      <c r="AB8" s="81">
        <v>16.015683236715578</v>
      </c>
      <c r="AC8" s="81">
        <v>13.461141313434851</v>
      </c>
      <c r="AD8" s="106"/>
      <c r="AE8" s="126">
        <v>11.370406958993064</v>
      </c>
      <c r="AF8" s="126">
        <v>10.69869336663824</v>
      </c>
      <c r="AG8" s="126">
        <v>12.571568191973229</v>
      </c>
      <c r="AH8" s="126">
        <v>12.772717185578204</v>
      </c>
      <c r="AI8" s="126">
        <v>12.961685235532658</v>
      </c>
      <c r="AJ8" s="126">
        <v>10.687951275188851</v>
      </c>
      <c r="AK8" s="126">
        <v>10.974344154766046</v>
      </c>
      <c r="AL8" s="126">
        <v>12.208126407313314</v>
      </c>
      <c r="AM8" s="126">
        <v>12.71685186374571</v>
      </c>
      <c r="AN8" s="126">
        <v>11.62885155456884</v>
      </c>
      <c r="AO8" s="126">
        <v>12.433825971374748</v>
      </c>
      <c r="AP8" s="126">
        <v>13.234226317713009</v>
      </c>
      <c r="AQ8" s="126">
        <v>13.028781979736035</v>
      </c>
    </row>
    <row r="9" spans="1:43" x14ac:dyDescent="0.35">
      <c r="A9" s="153"/>
      <c r="B9" s="15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</row>
    <row r="10" spans="1:43" x14ac:dyDescent="0.35">
      <c r="A10" s="153" t="s">
        <v>205</v>
      </c>
      <c r="B10" s="153"/>
      <c r="C10" s="106" t="s">
        <v>111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 t="s">
        <v>233</v>
      </c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D10" s="106"/>
      <c r="AE10" s="106" t="s">
        <v>110</v>
      </c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</row>
    <row r="11" spans="1:43" x14ac:dyDescent="0.35">
      <c r="A11" s="153"/>
      <c r="C11" s="106">
        <v>2010</v>
      </c>
      <c r="D11" s="106">
        <v>2011</v>
      </c>
      <c r="E11" s="106">
        <v>2012</v>
      </c>
      <c r="F11" s="106">
        <v>2013</v>
      </c>
      <c r="G11" s="106">
        <v>2014</v>
      </c>
      <c r="H11" s="106">
        <v>2015</v>
      </c>
      <c r="I11" s="106">
        <v>2016</v>
      </c>
      <c r="J11" s="106">
        <v>2017</v>
      </c>
      <c r="K11" s="106">
        <v>2018</v>
      </c>
      <c r="L11" s="106">
        <v>2019</v>
      </c>
      <c r="M11" s="106">
        <v>2020</v>
      </c>
      <c r="N11" s="106">
        <v>2021</v>
      </c>
      <c r="O11" s="106">
        <v>2022</v>
      </c>
      <c r="P11" s="106"/>
      <c r="Q11" s="106">
        <v>2010</v>
      </c>
      <c r="R11" s="106">
        <v>2011</v>
      </c>
      <c r="S11" s="106">
        <v>2012</v>
      </c>
      <c r="T11" s="106">
        <v>2013</v>
      </c>
      <c r="U11" s="106">
        <v>2014</v>
      </c>
      <c r="V11" s="106">
        <v>2015</v>
      </c>
      <c r="W11" s="106">
        <v>2016</v>
      </c>
      <c r="X11" s="106">
        <v>2017</v>
      </c>
      <c r="Y11" s="106">
        <v>2018</v>
      </c>
      <c r="Z11" s="106">
        <v>2019</v>
      </c>
      <c r="AA11" s="106">
        <v>2020</v>
      </c>
      <c r="AB11" s="106">
        <v>2021</v>
      </c>
      <c r="AC11" s="106">
        <v>2022</v>
      </c>
      <c r="AD11" s="106"/>
      <c r="AE11" s="106">
        <v>2010</v>
      </c>
      <c r="AF11" s="106">
        <v>2011</v>
      </c>
      <c r="AG11" s="106">
        <v>2012</v>
      </c>
      <c r="AH11" s="106">
        <v>2013</v>
      </c>
      <c r="AI11" s="106">
        <v>2014</v>
      </c>
      <c r="AJ11" s="106">
        <v>2015</v>
      </c>
      <c r="AK11" s="106">
        <v>2016</v>
      </c>
      <c r="AL11" s="106">
        <v>2017</v>
      </c>
      <c r="AM11" s="106">
        <v>2018</v>
      </c>
      <c r="AN11" s="106">
        <v>2019</v>
      </c>
      <c r="AO11" s="106">
        <v>2020</v>
      </c>
      <c r="AP11" s="106">
        <v>2021</v>
      </c>
      <c r="AQ11" s="106">
        <v>2022</v>
      </c>
    </row>
    <row r="12" spans="1:43" x14ac:dyDescent="0.35">
      <c r="A12" s="153"/>
      <c r="B12" s="153" t="s">
        <v>213</v>
      </c>
      <c r="C12" s="126">
        <v>7.2163594202898551</v>
      </c>
      <c r="D12" s="126">
        <v>11.359087752870419</v>
      </c>
      <c r="E12" s="126">
        <v>12.09157582815735</v>
      </c>
      <c r="F12" s="126">
        <v>11.800627576054955</v>
      </c>
      <c r="G12" s="126">
        <v>11.270346028797027</v>
      </c>
      <c r="H12" s="126">
        <v>14.271192205491586</v>
      </c>
      <c r="I12" s="126">
        <v>13.786295511221944</v>
      </c>
      <c r="J12" s="126">
        <v>12.372826190476191</v>
      </c>
      <c r="K12" s="126">
        <v>12.817939296520425</v>
      </c>
      <c r="L12" s="126">
        <v>12.472509296390813</v>
      </c>
      <c r="M12" s="126">
        <v>12.854428268551235</v>
      </c>
      <c r="N12" s="126">
        <v>12.540743967828419</v>
      </c>
      <c r="O12" s="126">
        <v>12.773299999999999</v>
      </c>
      <c r="P12" s="106"/>
      <c r="Q12" s="126">
        <v>57.66677536231883</v>
      </c>
      <c r="R12" s="126">
        <v>81.875571350464725</v>
      </c>
      <c r="S12" s="126">
        <v>83.045332298136657</v>
      </c>
      <c r="T12" s="126">
        <v>91.261824582924447</v>
      </c>
      <c r="U12" s="126">
        <v>99.920824663260575</v>
      </c>
      <c r="V12" s="126">
        <v>60.274865146147029</v>
      </c>
      <c r="W12" s="126">
        <v>59.407459060681624</v>
      </c>
      <c r="X12" s="126">
        <v>60.731443253968251</v>
      </c>
      <c r="Y12" s="126">
        <v>81.964723335854771</v>
      </c>
      <c r="Z12" s="126">
        <v>75.745378600072911</v>
      </c>
      <c r="AA12" s="126">
        <v>47.415200353356894</v>
      </c>
      <c r="AB12" s="81">
        <v>78.811422587131403</v>
      </c>
      <c r="AC12" s="81">
        <v>122.05699999999999</v>
      </c>
      <c r="AD12" s="106"/>
      <c r="AE12" s="126">
        <v>210.82768695652177</v>
      </c>
      <c r="AF12" s="126">
        <v>266.90623182066707</v>
      </c>
      <c r="AG12" s="126">
        <v>268.16444021739125</v>
      </c>
      <c r="AH12" s="126">
        <v>297.76981918547597</v>
      </c>
      <c r="AI12" s="126">
        <v>306.30049535531816</v>
      </c>
      <c r="AJ12" s="126">
        <v>324.06836581045172</v>
      </c>
      <c r="AK12" s="126">
        <v>291.75730423940149</v>
      </c>
      <c r="AL12" s="126">
        <v>297.86837579365073</v>
      </c>
      <c r="AM12" s="126">
        <v>301.49788956127082</v>
      </c>
      <c r="AN12" s="126">
        <v>285.38217353262843</v>
      </c>
      <c r="AO12" s="126">
        <v>289.42860088339222</v>
      </c>
      <c r="AP12" s="126">
        <v>318.12707556970514</v>
      </c>
      <c r="AQ12" s="126">
        <v>352.55170000000004</v>
      </c>
    </row>
    <row r="13" spans="1:43" x14ac:dyDescent="0.35">
      <c r="A13" s="153"/>
      <c r="B13" s="153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</row>
    <row r="14" spans="1:43" ht="14.4" customHeight="1" x14ac:dyDescent="0.35">
      <c r="A14" s="153"/>
      <c r="B14" s="153"/>
      <c r="C14" s="106" t="s">
        <v>111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 t="s">
        <v>233</v>
      </c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D14" s="106"/>
      <c r="AE14" s="106" t="s">
        <v>110</v>
      </c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</row>
    <row r="15" spans="1:43" x14ac:dyDescent="0.35">
      <c r="A15" s="153"/>
      <c r="C15" s="106">
        <v>2010</v>
      </c>
      <c r="D15" s="106">
        <v>2011</v>
      </c>
      <c r="E15" s="106">
        <v>2012</v>
      </c>
      <c r="F15" s="106">
        <v>2013</v>
      </c>
      <c r="G15" s="106">
        <v>2014</v>
      </c>
      <c r="H15" s="106">
        <v>2015</v>
      </c>
      <c r="I15" s="106">
        <v>2016</v>
      </c>
      <c r="J15" s="106">
        <v>2017</v>
      </c>
      <c r="K15" s="106">
        <v>2018</v>
      </c>
      <c r="L15" s="106">
        <v>2019</v>
      </c>
      <c r="M15" s="106">
        <v>2020</v>
      </c>
      <c r="N15" s="106">
        <v>2021</v>
      </c>
      <c r="O15" s="106">
        <v>2022</v>
      </c>
      <c r="P15" s="106"/>
      <c r="Q15" s="106">
        <v>2010</v>
      </c>
      <c r="R15" s="106">
        <v>2011</v>
      </c>
      <c r="S15" s="106">
        <v>2012</v>
      </c>
      <c r="T15" s="106">
        <v>2013</v>
      </c>
      <c r="U15" s="106">
        <v>2014</v>
      </c>
      <c r="V15" s="106">
        <v>2015</v>
      </c>
      <c r="W15" s="106">
        <v>2016</v>
      </c>
      <c r="X15" s="106">
        <v>2017</v>
      </c>
      <c r="Y15" s="106">
        <v>2018</v>
      </c>
      <c r="Z15" s="106">
        <v>2019</v>
      </c>
      <c r="AA15" s="106">
        <v>2020</v>
      </c>
      <c r="AB15" s="106">
        <v>2021</v>
      </c>
      <c r="AC15" s="106">
        <v>2022</v>
      </c>
      <c r="AD15" s="106"/>
      <c r="AE15" s="106">
        <v>2010</v>
      </c>
      <c r="AF15" s="106">
        <v>2011</v>
      </c>
      <c r="AG15" s="106">
        <v>2012</v>
      </c>
      <c r="AH15" s="106">
        <v>2013</v>
      </c>
      <c r="AI15" s="106">
        <v>2014</v>
      </c>
      <c r="AJ15" s="106">
        <v>2015</v>
      </c>
      <c r="AK15" s="106">
        <v>2016</v>
      </c>
      <c r="AL15" s="106">
        <v>2017</v>
      </c>
      <c r="AM15" s="106">
        <v>2018</v>
      </c>
      <c r="AN15" s="106">
        <v>2019</v>
      </c>
      <c r="AO15" s="106">
        <v>2020</v>
      </c>
      <c r="AP15" s="106">
        <v>2021</v>
      </c>
      <c r="AQ15" s="106">
        <v>2022</v>
      </c>
    </row>
    <row r="16" spans="1:43" x14ac:dyDescent="0.35">
      <c r="B16" s="153" t="s">
        <v>211</v>
      </c>
      <c r="C16" s="126">
        <v>0.56217209129213463</v>
      </c>
      <c r="D16" s="126">
        <v>0.80088679223160464</v>
      </c>
      <c r="E16" s="126">
        <v>0.8378768620050705</v>
      </c>
      <c r="F16" s="126">
        <v>0.74041206449981645</v>
      </c>
      <c r="G16" s="126">
        <v>0.67667948051838178</v>
      </c>
      <c r="H16" s="126">
        <v>0.70649326764142362</v>
      </c>
      <c r="I16" s="126">
        <v>0.74453587558299539</v>
      </c>
      <c r="J16" s="126">
        <v>0.71297265358108353</v>
      </c>
      <c r="K16" s="126">
        <v>0.7409559617664192</v>
      </c>
      <c r="L16" s="126">
        <v>0.72427341700276726</v>
      </c>
      <c r="M16" s="126">
        <v>0.72324402120560094</v>
      </c>
      <c r="N16" s="126">
        <v>0.7591816051074004</v>
      </c>
      <c r="O16" s="126">
        <v>0.72329871924798095</v>
      </c>
      <c r="P16" s="106"/>
      <c r="Q16" s="126">
        <v>4.4935270683788371</v>
      </c>
      <c r="R16" s="126">
        <v>5.7730361767706038</v>
      </c>
      <c r="S16" s="126">
        <v>5.7607914178038451</v>
      </c>
      <c r="T16" s="126">
        <v>5.719248548823848</v>
      </c>
      <c r="U16" s="126">
        <v>6.0038376138007328</v>
      </c>
      <c r="V16" s="126">
        <v>2.9907529988569208</v>
      </c>
      <c r="W16" s="126">
        <v>3.210021864381841</v>
      </c>
      <c r="X16" s="126">
        <v>3.5101708321279657</v>
      </c>
      <c r="Y16" s="126">
        <v>4.7381920987072039</v>
      </c>
      <c r="Z16" s="126">
        <v>4.4068345541569247</v>
      </c>
      <c r="AA16" s="126">
        <v>2.67915930600366</v>
      </c>
      <c r="AB16" s="81">
        <v>4.7515218034195641</v>
      </c>
      <c r="AC16" s="81">
        <v>6.9122359284893085</v>
      </c>
      <c r="AD16" s="106"/>
      <c r="AE16" s="126">
        <v>16.418721127724236</v>
      </c>
      <c r="AF16" s="126">
        <v>18.834416209572105</v>
      </c>
      <c r="AG16" s="126">
        <v>18.594284593638193</v>
      </c>
      <c r="AH16" s="126">
        <v>18.67305406911737</v>
      </c>
      <c r="AI16" s="126">
        <v>18.38783982354823</v>
      </c>
      <c r="AJ16" s="126">
        <v>16.161838887061336</v>
      </c>
      <c r="AK16" s="126">
        <v>15.754548975254272</v>
      </c>
      <c r="AL16" s="126">
        <v>17.138963836070854</v>
      </c>
      <c r="AM16" s="126">
        <v>17.431582813521462</v>
      </c>
      <c r="AN16" s="126">
        <v>16.565243974203639</v>
      </c>
      <c r="AO16" s="126">
        <v>16.288688067055602</v>
      </c>
      <c r="AP16" s="126">
        <v>19.245131623059589</v>
      </c>
      <c r="AQ16" s="126">
        <v>20.00852900331331</v>
      </c>
    </row>
    <row r="17" spans="16:43" x14ac:dyDescent="0.35"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</row>
    <row r="18" spans="16:43" x14ac:dyDescent="0.35"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</row>
    <row r="19" spans="16:43" x14ac:dyDescent="0.35"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</row>
    <row r="20" spans="16:43" x14ac:dyDescent="0.35"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</row>
    <row r="38" ht="14.4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56" zoomScaleNormal="56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Q32" sqref="Q32"/>
    </sheetView>
  </sheetViews>
  <sheetFormatPr defaultColWidth="8.81640625" defaultRowHeight="14.5" x14ac:dyDescent="0.35"/>
  <cols>
    <col min="1" max="1" width="11" style="52" bestFit="1" customWidth="1"/>
    <col min="2" max="2" width="11" style="52" customWidth="1"/>
    <col min="3" max="3" width="12.1796875" style="52" customWidth="1"/>
    <col min="4" max="4" width="11.54296875" style="52" customWidth="1"/>
    <col min="5" max="7" width="11" style="52" customWidth="1"/>
    <col min="8" max="8" width="12.1796875" style="52" customWidth="1"/>
    <col min="9" max="9" width="13.08984375" style="52" customWidth="1"/>
    <col min="10" max="10" width="14.26953125" style="52" customWidth="1"/>
    <col min="11" max="11" width="17.26953125" style="52" customWidth="1"/>
    <col min="12" max="12" width="17.81640625" style="52" customWidth="1"/>
    <col min="13" max="13" width="13.08984375" style="52" customWidth="1"/>
    <col min="14" max="14" width="18.7265625" style="52" customWidth="1"/>
    <col min="15" max="15" width="13.1796875" style="52" customWidth="1"/>
    <col min="16" max="16" width="16.453125" style="52" customWidth="1"/>
    <col min="17" max="17" width="11.453125" style="44" customWidth="1"/>
    <col min="18" max="19" width="13.1796875" style="44" customWidth="1"/>
    <col min="20" max="20" width="12.6328125" style="44" customWidth="1"/>
    <col min="21" max="21" width="17.81640625" style="44" bestFit="1" customWidth="1"/>
    <col min="22" max="22" width="19" style="44" bestFit="1" customWidth="1"/>
    <col min="23" max="28" width="8.81640625" style="44"/>
    <col min="29" max="29" width="9.08984375" style="44" bestFit="1" customWidth="1"/>
    <col min="30" max="30" width="8.81640625" style="44"/>
    <col min="31" max="31" width="9.90625" style="44" customWidth="1"/>
    <col min="32" max="33" width="8.81640625" style="44"/>
    <col min="34" max="37" width="17.1796875" style="44" bestFit="1" customWidth="1"/>
    <col min="38" max="39" width="16.08984375" style="44" bestFit="1" customWidth="1"/>
    <col min="40" max="41" width="10.08984375" style="44" bestFit="1" customWidth="1"/>
    <col min="42" max="16384" width="8.81640625" style="44"/>
  </cols>
  <sheetData>
    <row r="1" spans="1:26" ht="26" x14ac:dyDescent="0.6">
      <c r="A1" s="5" t="s">
        <v>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6" x14ac:dyDescent="0.35">
      <c r="A2" s="52" t="s">
        <v>52</v>
      </c>
    </row>
    <row r="3" spans="1:26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Y3" s="9"/>
      <c r="Z3"/>
    </row>
    <row r="4" spans="1:26" x14ac:dyDescent="0.35">
      <c r="A4" s="44"/>
      <c r="B4" s="44"/>
      <c r="C4" s="44"/>
      <c r="D4" s="44"/>
      <c r="E4" s="44"/>
      <c r="G4" s="44"/>
      <c r="H4" s="44"/>
      <c r="I4" s="44"/>
      <c r="J4" s="44"/>
      <c r="K4" s="44"/>
      <c r="L4" s="44"/>
      <c r="M4" s="44"/>
      <c r="O4" s="44"/>
      <c r="P4" s="44"/>
      <c r="Y4" s="9"/>
      <c r="Z4"/>
    </row>
    <row r="5" spans="1:26" s="54" customFormat="1" x14ac:dyDescent="0.35">
      <c r="B5" s="57" t="s">
        <v>253</v>
      </c>
      <c r="C5" s="57" t="s">
        <v>255</v>
      </c>
      <c r="D5" s="57" t="s">
        <v>51</v>
      </c>
      <c r="E5" s="57" t="s">
        <v>50</v>
      </c>
      <c r="F5" s="57" t="s">
        <v>49</v>
      </c>
      <c r="G5" s="57" t="s">
        <v>48</v>
      </c>
      <c r="H5" s="57" t="s">
        <v>47</v>
      </c>
      <c r="I5" s="57" t="s">
        <v>254</v>
      </c>
      <c r="J5" s="57" t="s">
        <v>256</v>
      </c>
      <c r="K5" s="57" t="s">
        <v>257</v>
      </c>
      <c r="L5" s="57" t="s">
        <v>258</v>
      </c>
      <c r="M5" s="57"/>
      <c r="N5" s="57">
        <v>43864</v>
      </c>
      <c r="O5" s="54">
        <v>44992</v>
      </c>
      <c r="P5" s="57"/>
      <c r="Q5" s="57"/>
      <c r="R5" s="57"/>
      <c r="S5" s="57"/>
      <c r="Y5" s="56"/>
      <c r="Z5" s="55"/>
    </row>
    <row r="6" spans="1:26" x14ac:dyDescent="0.35">
      <c r="A6" s="44" t="s">
        <v>46</v>
      </c>
      <c r="B6" s="44">
        <v>100</v>
      </c>
      <c r="C6" s="44">
        <v>245.78313253012047</v>
      </c>
      <c r="D6" s="44">
        <v>137.34939759036143</v>
      </c>
      <c r="E6" s="44">
        <v>120.48192771084338</v>
      </c>
      <c r="F6" s="44">
        <v>170.84337349397592</v>
      </c>
      <c r="G6" s="44">
        <v>162.77108433734938</v>
      </c>
      <c r="H6" s="44">
        <v>188.55421686746988</v>
      </c>
      <c r="I6" s="44">
        <v>175.90361445783131</v>
      </c>
      <c r="J6" s="44">
        <v>118.67469879518073</v>
      </c>
      <c r="K6" s="44">
        <v>131.92771084337349</v>
      </c>
      <c r="L6" s="44">
        <f>O6/N6*100</f>
        <v>140.55555555555554</v>
      </c>
      <c r="M6" s="9">
        <f>K6/J6-1</f>
        <v>0.11167512690355319</v>
      </c>
      <c r="N6" s="53">
        <v>90</v>
      </c>
      <c r="O6" s="44">
        <v>126.5</v>
      </c>
      <c r="P6" s="44"/>
      <c r="X6" s="9"/>
      <c r="Y6"/>
    </row>
    <row r="7" spans="1:26" x14ac:dyDescent="0.35">
      <c r="A7" s="44" t="s">
        <v>45</v>
      </c>
      <c r="B7" s="44">
        <v>100</v>
      </c>
      <c r="C7" s="44">
        <v>120.11385199240988</v>
      </c>
      <c r="D7" s="44">
        <v>109.42441492726122</v>
      </c>
      <c r="E7" s="44">
        <v>115.62302340290955</v>
      </c>
      <c r="F7" s="44">
        <v>113.34598355471222</v>
      </c>
      <c r="G7" s="44">
        <v>120.49335863377608</v>
      </c>
      <c r="H7" s="44">
        <v>130.04427577482608</v>
      </c>
      <c r="I7" s="44">
        <v>117.14104996837445</v>
      </c>
      <c r="J7" s="44">
        <v>108.96268184693231</v>
      </c>
      <c r="K7" s="44">
        <v>112.12144212523721</v>
      </c>
      <c r="L7" s="44">
        <f t="shared" ref="L7:L10" si="0">O7/N7*100</f>
        <v>116.34980988593155</v>
      </c>
      <c r="M7" s="9">
        <f t="shared" ref="M7:M10" si="1">K7/J7-1</f>
        <v>2.8989377140535399E-2</v>
      </c>
      <c r="N7" s="53">
        <v>1578</v>
      </c>
      <c r="O7" s="44">
        <v>1836</v>
      </c>
      <c r="P7" s="44"/>
      <c r="X7" s="9"/>
      <c r="Y7"/>
    </row>
    <row r="8" spans="1:26" x14ac:dyDescent="0.35">
      <c r="A8" s="44" t="s">
        <v>44</v>
      </c>
      <c r="B8" s="44">
        <v>100</v>
      </c>
      <c r="C8" s="44">
        <v>121.55440414507773</v>
      </c>
      <c r="D8" s="44">
        <v>99.170984455958546</v>
      </c>
      <c r="E8" s="44">
        <v>100</v>
      </c>
      <c r="F8" s="44">
        <v>105.07772020725388</v>
      </c>
      <c r="G8" s="44">
        <v>109.22279792746114</v>
      </c>
      <c r="H8" s="44">
        <v>121.34715025906735</v>
      </c>
      <c r="I8" s="44">
        <v>104.76683937823834</v>
      </c>
      <c r="J8" s="44">
        <v>90.362694300518129</v>
      </c>
      <c r="K8" s="44">
        <v>102.47150259067357</v>
      </c>
      <c r="L8" s="44">
        <f t="shared" si="0"/>
        <v>97.338792221084958</v>
      </c>
      <c r="M8" s="9">
        <f t="shared" si="1"/>
        <v>0.13400229357798166</v>
      </c>
      <c r="N8" s="53">
        <v>977</v>
      </c>
      <c r="O8" s="44">
        <v>951</v>
      </c>
      <c r="P8" s="44"/>
      <c r="X8" s="9"/>
      <c r="Y8"/>
    </row>
    <row r="9" spans="1:26" x14ac:dyDescent="0.35">
      <c r="A9" s="44" t="s">
        <v>43</v>
      </c>
      <c r="B9" s="44">
        <v>100</v>
      </c>
      <c r="C9" s="44">
        <v>174.28571428571428</v>
      </c>
      <c r="D9" s="44">
        <v>311.42857142857144</v>
      </c>
      <c r="E9" s="44">
        <v>240</v>
      </c>
      <c r="F9" s="44">
        <v>318.42857142857144</v>
      </c>
      <c r="G9" s="44">
        <v>341.42857142857139</v>
      </c>
      <c r="H9" s="44">
        <v>578.57142857142856</v>
      </c>
      <c r="I9" s="44">
        <v>575.71428571428567</v>
      </c>
      <c r="J9" s="44">
        <v>627.14285714285711</v>
      </c>
      <c r="K9" s="44">
        <v>572.14285714285711</v>
      </c>
      <c r="L9" s="44">
        <f t="shared" si="0"/>
        <v>258.57142857142861</v>
      </c>
      <c r="M9" s="9">
        <f t="shared" si="1"/>
        <v>-8.7699316628701562E-2</v>
      </c>
      <c r="N9" s="53">
        <v>70</v>
      </c>
      <c r="O9" s="44">
        <v>181</v>
      </c>
      <c r="P9" s="44"/>
      <c r="X9" s="9"/>
      <c r="Y9"/>
    </row>
    <row r="10" spans="1:26" x14ac:dyDescent="0.35">
      <c r="A10" s="44" t="s">
        <v>42</v>
      </c>
      <c r="B10" s="44">
        <v>100</v>
      </c>
      <c r="C10" s="44">
        <v>135.84905660377359</v>
      </c>
      <c r="D10" s="44">
        <v>147.16981132075472</v>
      </c>
      <c r="E10" s="44">
        <v>149.0566037735849</v>
      </c>
      <c r="F10" s="44">
        <v>167.9245283018868</v>
      </c>
      <c r="G10" s="44">
        <v>175.47169811320757</v>
      </c>
      <c r="H10" s="44">
        <v>201.88679245283021</v>
      </c>
      <c r="I10" s="44">
        <v>228.30188679245285</v>
      </c>
      <c r="J10" s="44">
        <v>166.98113207547169</v>
      </c>
      <c r="K10" s="44">
        <v>150</v>
      </c>
      <c r="L10" s="44">
        <f t="shared" si="0"/>
        <v>150.9433962264151</v>
      </c>
      <c r="M10" s="9">
        <f t="shared" si="1"/>
        <v>-0.10169491525423724</v>
      </c>
      <c r="N10" s="53">
        <v>53</v>
      </c>
      <c r="O10" s="44">
        <v>80</v>
      </c>
      <c r="P10" s="44"/>
      <c r="X10" s="9"/>
      <c r="Y10"/>
    </row>
    <row r="11" spans="1:26" x14ac:dyDescent="0.35">
      <c r="A11" s="44" t="s">
        <v>41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O11" s="44"/>
      <c r="P11" s="44"/>
    </row>
    <row r="12" spans="1:26" x14ac:dyDescent="0.35">
      <c r="A12" s="44"/>
      <c r="B12" s="44"/>
      <c r="C12" s="44"/>
      <c r="D12" s="44"/>
      <c r="E12" s="44"/>
      <c r="F12" s="44"/>
      <c r="G12" s="44"/>
      <c r="H12" s="44"/>
      <c r="I12" s="44"/>
      <c r="J12" s="9"/>
      <c r="K12" s="44"/>
      <c r="L12" s="44"/>
      <c r="M12" s="44"/>
      <c r="O12" s="44"/>
      <c r="P12" s="44"/>
    </row>
    <row r="33" spans="20:20" x14ac:dyDescent="0.35">
      <c r="T33" s="9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90625" defaultRowHeight="14.5" x14ac:dyDescent="0.35"/>
  <cols>
    <col min="1" max="1" width="41.453125" customWidth="1"/>
    <col min="2" max="7" width="10.6328125" customWidth="1"/>
  </cols>
  <sheetData>
    <row r="1" spans="1:15" ht="23.5" x14ac:dyDescent="0.55000000000000004">
      <c r="A1" s="169" t="s">
        <v>232</v>
      </c>
    </row>
    <row r="3" spans="1:15" x14ac:dyDescent="0.35">
      <c r="B3" s="168" t="s">
        <v>231</v>
      </c>
      <c r="C3" s="168"/>
      <c r="D3" s="186" t="s">
        <v>230</v>
      </c>
      <c r="E3" s="186"/>
      <c r="F3" s="186" t="s">
        <v>229</v>
      </c>
      <c r="G3" s="186"/>
    </row>
    <row r="4" spans="1:15" x14ac:dyDescent="0.35">
      <c r="A4" s="166" t="s">
        <v>228</v>
      </c>
      <c r="B4" s="167" t="s">
        <v>211</v>
      </c>
      <c r="C4" s="167" t="s">
        <v>227</v>
      </c>
      <c r="D4" s="167" t="s">
        <v>211</v>
      </c>
      <c r="E4" s="167" t="s">
        <v>226</v>
      </c>
      <c r="F4" s="167" t="s">
        <v>211</v>
      </c>
      <c r="G4" s="167" t="s">
        <v>226</v>
      </c>
    </row>
    <row r="5" spans="1:15" s="187" customFormat="1" x14ac:dyDescent="0.35">
      <c r="A5" s="164" t="s">
        <v>225</v>
      </c>
      <c r="B5" s="161"/>
      <c r="C5" s="161"/>
      <c r="D5" s="161"/>
      <c r="E5" s="161"/>
      <c r="F5" s="161"/>
      <c r="G5" s="161"/>
    </row>
    <row r="6" spans="1:15" ht="14.4" customHeight="1" x14ac:dyDescent="0.35">
      <c r="A6" s="157" t="s">
        <v>223</v>
      </c>
      <c r="B6" s="155">
        <v>1.1725656386900256</v>
      </c>
      <c r="C6" s="165">
        <v>20.6433</v>
      </c>
      <c r="D6" s="156">
        <v>-4.3827365011259702E-2</v>
      </c>
      <c r="E6" s="156">
        <v>1.8847571351685966E-2</v>
      </c>
      <c r="F6" s="154">
        <v>-5.3746008164240945E-2</v>
      </c>
      <c r="G6" s="154">
        <v>0.38187858579088424</v>
      </c>
      <c r="J6" s="122"/>
      <c r="K6" s="122"/>
      <c r="L6" s="122"/>
      <c r="M6" s="122"/>
      <c r="N6" s="122"/>
      <c r="O6" s="122"/>
    </row>
    <row r="7" spans="1:15" x14ac:dyDescent="0.35">
      <c r="A7" s="157" t="s">
        <v>222</v>
      </c>
      <c r="B7" s="155">
        <v>0.46664178304529891</v>
      </c>
      <c r="C7" s="165">
        <v>8.2216000000000005</v>
      </c>
      <c r="D7" s="156">
        <v>-0.1269240531073122</v>
      </c>
      <c r="E7" s="156">
        <v>-7.0616470980610149E-2</v>
      </c>
      <c r="F7" s="154">
        <v>-6.7838389849276495E-2</v>
      </c>
      <c r="G7" s="154">
        <v>-0.6246940683646135</v>
      </c>
    </row>
    <row r="8" spans="1:15" x14ac:dyDescent="0.35">
      <c r="A8" s="157" t="s">
        <v>221</v>
      </c>
      <c r="B8" s="155">
        <v>0.13990083898028671</v>
      </c>
      <c r="C8" s="165">
        <v>2.4683000000000002</v>
      </c>
      <c r="D8" s="156">
        <v>-0.10660904989084131</v>
      </c>
      <c r="E8" s="156">
        <v>-4.7814804077557706E-2</v>
      </c>
      <c r="F8" s="154">
        <v>-1.6694477955924669E-2</v>
      </c>
      <c r="G8" s="154">
        <v>-0.12394782171581756</v>
      </c>
    </row>
    <row r="9" spans="1:15" x14ac:dyDescent="0.35">
      <c r="A9" s="157" t="s">
        <v>220</v>
      </c>
      <c r="B9" s="155">
        <v>0.52018854056521813</v>
      </c>
      <c r="C9" s="165">
        <v>9.1792999999999996</v>
      </c>
      <c r="D9" s="156">
        <v>0.17484542875660861</v>
      </c>
      <c r="E9" s="156">
        <v>0.24837037513051777</v>
      </c>
      <c r="F9" s="154">
        <v>7.7416642379635622E-2</v>
      </c>
      <c r="G9" s="154">
        <v>1.8262738605898112</v>
      </c>
    </row>
    <row r="10" spans="1:15" x14ac:dyDescent="0.35">
      <c r="A10" s="157" t="s">
        <v>219</v>
      </c>
      <c r="B10" s="155">
        <v>2.3592793332870179</v>
      </c>
      <c r="C10" s="165">
        <v>41.587199999999996</v>
      </c>
      <c r="D10" s="156">
        <v>1.2236844561625349E-3</v>
      </c>
      <c r="E10" s="156">
        <v>6.5533369296971275E-2</v>
      </c>
      <c r="F10" s="154">
        <v>2.8834849721488354E-3</v>
      </c>
      <c r="G10" s="154">
        <v>2.5577325067024068</v>
      </c>
    </row>
    <row r="11" spans="1:15" x14ac:dyDescent="0.35">
      <c r="A11" s="157" t="s">
        <v>218</v>
      </c>
      <c r="B11" s="155">
        <v>0.10770684052624828</v>
      </c>
      <c r="C11" s="165">
        <v>1.8964000000000001</v>
      </c>
      <c r="D11" s="156">
        <v>-0.14419583288952409</v>
      </c>
      <c r="E11" s="156">
        <v>-8.8893030307104159E-2</v>
      </c>
      <c r="F11" s="154">
        <v>-1.8147700343665932E-2</v>
      </c>
      <c r="G11" s="154">
        <v>-0.18502409517426258</v>
      </c>
    </row>
    <row r="12" spans="1:15" x14ac:dyDescent="0.35">
      <c r="A12" s="157" t="s">
        <v>217</v>
      </c>
      <c r="B12" s="155">
        <v>2.682341254865177</v>
      </c>
      <c r="C12" s="165">
        <v>47.230400000000003</v>
      </c>
      <c r="D12" s="156">
        <v>-0.17951339884097606</v>
      </c>
      <c r="E12" s="156">
        <v>-0.12751754564891005</v>
      </c>
      <c r="F12" s="154">
        <v>-0.58686661650784344</v>
      </c>
      <c r="G12" s="154">
        <v>-6.9029522117962552</v>
      </c>
    </row>
    <row r="13" spans="1:15" x14ac:dyDescent="0.35">
      <c r="A13" s="157" t="s">
        <v>216</v>
      </c>
      <c r="B13" s="155">
        <v>2.3265724955068894</v>
      </c>
      <c r="C13" s="165">
        <v>40.96690000000001</v>
      </c>
      <c r="D13" s="156">
        <v>5.2130988395575513E-2</v>
      </c>
      <c r="E13" s="156">
        <v>0.11901064431188253</v>
      </c>
      <c r="F13" s="154">
        <v>0.11527701883364171</v>
      </c>
      <c r="G13" s="154">
        <v>4.3569712131367337</v>
      </c>
    </row>
    <row r="14" spans="1:15" x14ac:dyDescent="0.35">
      <c r="A14" s="157" t="s">
        <v>215</v>
      </c>
      <c r="B14" s="155">
        <v>2.9828275779981692</v>
      </c>
      <c r="C14" s="165">
        <v>52.491500000000002</v>
      </c>
      <c r="D14" s="156">
        <v>0.11038599743449867</v>
      </c>
      <c r="E14" s="156">
        <v>0.1808472501269093</v>
      </c>
      <c r="F14" s="154">
        <v>0.29652967358486604</v>
      </c>
      <c r="G14" s="154">
        <v>8.0390951742627372</v>
      </c>
    </row>
    <row r="15" spans="1:15" x14ac:dyDescent="0.35">
      <c r="A15" s="164" t="s">
        <v>224</v>
      </c>
      <c r="B15" s="163"/>
      <c r="C15" s="161"/>
      <c r="D15" s="162"/>
      <c r="E15" s="162"/>
      <c r="F15" s="161"/>
      <c r="G15" s="161"/>
    </row>
    <row r="16" spans="1:15" x14ac:dyDescent="0.35">
      <c r="A16" s="160" t="s">
        <v>223</v>
      </c>
      <c r="B16" s="158">
        <v>0.92649328823711674</v>
      </c>
      <c r="C16" s="160">
        <v>16.3367</v>
      </c>
      <c r="D16" s="159">
        <v>-7.41322013099312E-2</v>
      </c>
      <c r="E16" s="159">
        <v>-1.3835498724547153E-2</v>
      </c>
      <c r="F16" s="155">
        <v>-7.4182282884303508E-2</v>
      </c>
      <c r="G16" s="158">
        <v>-0.22919745308311029</v>
      </c>
    </row>
    <row r="17" spans="1:7" x14ac:dyDescent="0.35">
      <c r="A17" s="157" t="s">
        <v>222</v>
      </c>
      <c r="B17" s="154">
        <v>1.223546488059424</v>
      </c>
      <c r="C17" s="157">
        <v>21.558199999999999</v>
      </c>
      <c r="D17" s="156">
        <v>-5.1820899357848213E-2</v>
      </c>
      <c r="E17" s="156">
        <v>1.0998651709351871E-2</v>
      </c>
      <c r="F17" s="155">
        <v>-6.6870572631726424E-2</v>
      </c>
      <c r="G17" s="154">
        <v>0.23453160187667163</v>
      </c>
    </row>
    <row r="18" spans="1:7" x14ac:dyDescent="0.35">
      <c r="A18" s="157" t="s">
        <v>221</v>
      </c>
      <c r="B18" s="154">
        <v>9.9740585676974067E-2</v>
      </c>
      <c r="C18" s="157">
        <v>1.7587999999999999</v>
      </c>
      <c r="D18" s="156">
        <v>-0.10652339233546045</v>
      </c>
      <c r="E18" s="156">
        <v>-4.9113076305178721E-2</v>
      </c>
      <c r="F18" s="155">
        <v>-1.1891419930521578E-2</v>
      </c>
      <c r="G18" s="154">
        <v>-9.0841588471849949E-2</v>
      </c>
    </row>
    <row r="19" spans="1:7" x14ac:dyDescent="0.35">
      <c r="A19" s="157" t="s">
        <v>220</v>
      </c>
      <c r="B19" s="154">
        <v>0.80245727449327431</v>
      </c>
      <c r="C19" s="157">
        <v>14.1296</v>
      </c>
      <c r="D19" s="156">
        <v>8.7140068075542032E-2</v>
      </c>
      <c r="E19" s="156">
        <v>0.16068296985856381</v>
      </c>
      <c r="F19" s="155">
        <v>6.4321225553613665E-2</v>
      </c>
      <c r="G19" s="154">
        <v>1.9560777144772128</v>
      </c>
    </row>
    <row r="20" spans="1:7" x14ac:dyDescent="0.35">
      <c r="A20" s="157" t="s">
        <v>219</v>
      </c>
      <c r="B20" s="154">
        <v>4.0396077918228874</v>
      </c>
      <c r="C20" s="157">
        <v>71.241900000000001</v>
      </c>
      <c r="D20" s="156">
        <v>-4.2427567167262745E-2</v>
      </c>
      <c r="E20" s="156">
        <v>2.1156612749718109E-2</v>
      </c>
      <c r="F20" s="155">
        <v>-0.17898461258951148</v>
      </c>
      <c r="G20" s="154">
        <v>1.4760099195710354</v>
      </c>
    </row>
    <row r="21" spans="1:7" x14ac:dyDescent="0.35">
      <c r="A21" s="157" t="s">
        <v>218</v>
      </c>
      <c r="B21" s="154">
        <v>0.24861058987473858</v>
      </c>
      <c r="C21" s="157">
        <v>4.3815</v>
      </c>
      <c r="D21" s="156">
        <v>2.2460837748365145E-2</v>
      </c>
      <c r="E21" s="156">
        <v>8.8704223909548699E-2</v>
      </c>
      <c r="F21" s="155">
        <v>5.4613359412364277E-3</v>
      </c>
      <c r="G21" s="154">
        <v>0.35699095174262674</v>
      </c>
    </row>
    <row r="22" spans="1:7" x14ac:dyDescent="0.35">
      <c r="A22" s="157" t="s">
        <v>217</v>
      </c>
      <c r="B22" s="154">
        <v>1.3307970882206919</v>
      </c>
      <c r="C22" s="157">
        <v>23.484799999999996</v>
      </c>
      <c r="D22" s="156">
        <v>-0.14332966145202239</v>
      </c>
      <c r="E22" s="156">
        <v>-8.5768049319020337E-2</v>
      </c>
      <c r="F22" s="155">
        <v>-0.22265588935798838</v>
      </c>
      <c r="G22" s="154">
        <v>-2.2032105563002768</v>
      </c>
    </row>
    <row r="23" spans="1:7" x14ac:dyDescent="0.35">
      <c r="A23" s="157" t="s">
        <v>216</v>
      </c>
      <c r="B23" s="154">
        <v>6.5340297102890625</v>
      </c>
      <c r="C23" s="157">
        <v>115.07229999999998</v>
      </c>
      <c r="D23" s="156">
        <v>4.7106206532537657E-2</v>
      </c>
      <c r="E23" s="156">
        <v>0.11507147987272402</v>
      </c>
      <c r="F23" s="155">
        <v>0.29394664180423752</v>
      </c>
      <c r="G23" s="154">
        <v>11.875059215817688</v>
      </c>
    </row>
    <row r="24" spans="1:7" x14ac:dyDescent="0.35">
      <c r="A24" s="157" t="s">
        <v>215</v>
      </c>
      <c r="B24" s="154">
        <v>4.4095995936546819</v>
      </c>
      <c r="C24" s="157">
        <v>77.652000000000001</v>
      </c>
      <c r="D24" s="156">
        <v>0.29624205522454777</v>
      </c>
      <c r="E24" s="156">
        <v>0.38286423589840812</v>
      </c>
      <c r="F24" s="155">
        <v>1.0077661352495633</v>
      </c>
      <c r="G24" s="154">
        <v>21.498982238605894</v>
      </c>
    </row>
  </sheetData>
  <mergeCells count="2"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60" zoomScaleNormal="60" workbookViewId="0">
      <pane xSplit="2" ySplit="4" topLeftCell="C25" activePane="bottomRight" state="frozen"/>
      <selection activeCell="B25" sqref="B25"/>
      <selection pane="topRight" activeCell="B25" sqref="B25"/>
      <selection pane="bottomLeft" activeCell="B25" sqref="B25"/>
      <selection pane="bottomRight" activeCell="A58" sqref="A58"/>
    </sheetView>
  </sheetViews>
  <sheetFormatPr defaultRowHeight="14.5" x14ac:dyDescent="0.35"/>
  <cols>
    <col min="1" max="2" width="8.7265625" style="7"/>
    <col min="3" max="3" width="12.54296875" bestFit="1" customWidth="1"/>
    <col min="7" max="7" width="14.36328125" bestFit="1" customWidth="1"/>
    <col min="8" max="8" width="19" bestFit="1" customWidth="1"/>
    <col min="10" max="10" width="21.6328125" bestFit="1" customWidth="1"/>
  </cols>
  <sheetData>
    <row r="1" spans="1:10" ht="26" x14ac:dyDescent="0.6">
      <c r="A1" s="5" t="s">
        <v>5</v>
      </c>
    </row>
    <row r="2" spans="1:10" x14ac:dyDescent="0.35">
      <c r="A2" s="7" t="s">
        <v>4</v>
      </c>
    </row>
    <row r="4" spans="1:10" x14ac:dyDescent="0.35">
      <c r="C4" t="s">
        <v>3</v>
      </c>
    </row>
    <row r="5" spans="1:10" x14ac:dyDescent="0.35">
      <c r="A5" s="14">
        <v>2010</v>
      </c>
      <c r="B5" s="14">
        <v>1</v>
      </c>
      <c r="C5" s="8">
        <v>5.746896895481683</v>
      </c>
      <c r="E5" s="12"/>
      <c r="F5" s="10"/>
      <c r="G5" s="15"/>
      <c r="H5" s="10"/>
      <c r="I5" s="9"/>
      <c r="J5" s="9"/>
    </row>
    <row r="6" spans="1:10" x14ac:dyDescent="0.35">
      <c r="A6" s="14"/>
      <c r="B6" s="14">
        <v>2</v>
      </c>
      <c r="C6" s="8">
        <v>5.7951370364490566</v>
      </c>
      <c r="E6" s="12"/>
      <c r="F6" s="10"/>
      <c r="G6" s="15"/>
      <c r="H6" s="10"/>
      <c r="I6" s="9"/>
      <c r="J6" s="9"/>
    </row>
    <row r="7" spans="1:10" x14ac:dyDescent="0.35">
      <c r="A7" s="14"/>
      <c r="B7" s="14">
        <v>3</v>
      </c>
      <c r="C7" s="8">
        <v>5.8467280299733453</v>
      </c>
      <c r="E7" s="12"/>
      <c r="F7" s="10"/>
      <c r="G7" s="15"/>
      <c r="H7" s="10"/>
      <c r="I7" s="9"/>
      <c r="J7" s="9"/>
    </row>
    <row r="8" spans="1:10" x14ac:dyDescent="0.35">
      <c r="A8" s="14"/>
      <c r="B8" s="14">
        <v>4</v>
      </c>
      <c r="C8" s="8">
        <v>5.9011482836796016</v>
      </c>
      <c r="E8" s="12"/>
      <c r="F8" s="10"/>
      <c r="G8" s="15"/>
      <c r="H8" s="10"/>
      <c r="I8" s="9"/>
      <c r="J8" s="9"/>
    </row>
    <row r="9" spans="1:10" x14ac:dyDescent="0.35">
      <c r="A9" s="14">
        <v>2011</v>
      </c>
      <c r="B9" s="14">
        <v>1</v>
      </c>
      <c r="C9" s="8">
        <v>5.9592628918356709</v>
      </c>
      <c r="E9" s="12"/>
      <c r="F9" s="10"/>
      <c r="G9" s="15"/>
      <c r="H9" s="10"/>
      <c r="I9" s="9"/>
      <c r="J9" s="9"/>
    </row>
    <row r="10" spans="1:10" x14ac:dyDescent="0.35">
      <c r="A10" s="14"/>
      <c r="B10" s="14">
        <v>2</v>
      </c>
      <c r="C10" s="8">
        <v>5.9926151886449945</v>
      </c>
      <c r="E10" s="12"/>
      <c r="F10" s="10"/>
      <c r="G10" s="15"/>
      <c r="H10" s="10"/>
      <c r="I10" s="9"/>
      <c r="J10" s="9"/>
    </row>
    <row r="11" spans="1:10" x14ac:dyDescent="0.35">
      <c r="A11" s="14"/>
      <c r="B11" s="14">
        <v>3</v>
      </c>
      <c r="C11" s="8">
        <v>6.0174108994063005</v>
      </c>
      <c r="E11" s="12"/>
      <c r="F11" s="10"/>
      <c r="G11" s="15"/>
      <c r="H11" s="10"/>
      <c r="I11" s="9"/>
      <c r="J11" s="9"/>
    </row>
    <row r="12" spans="1:10" x14ac:dyDescent="0.35">
      <c r="A12" s="14"/>
      <c r="B12" s="14">
        <v>4</v>
      </c>
      <c r="C12" s="8">
        <v>6.0585751791308038</v>
      </c>
      <c r="E12" s="12"/>
      <c r="F12" s="10"/>
      <c r="G12" s="15"/>
      <c r="H12" s="10"/>
      <c r="I12" s="9"/>
      <c r="J12" s="9"/>
    </row>
    <row r="13" spans="1:10" x14ac:dyDescent="0.35">
      <c r="A13" s="14">
        <v>2012</v>
      </c>
      <c r="B13" s="14">
        <v>1</v>
      </c>
      <c r="C13" s="8">
        <v>6.0929178037887404</v>
      </c>
      <c r="E13" s="12"/>
      <c r="F13" s="10"/>
      <c r="G13" s="15"/>
      <c r="H13" s="10"/>
      <c r="I13" s="9"/>
      <c r="J13" s="9"/>
    </row>
    <row r="14" spans="1:10" x14ac:dyDescent="0.35">
      <c r="A14" s="14"/>
      <c r="B14" s="14">
        <v>2</v>
      </c>
      <c r="C14" s="8">
        <v>6.1437774310894957</v>
      </c>
      <c r="E14" s="12"/>
      <c r="F14" s="10"/>
      <c r="G14" s="15"/>
      <c r="H14" s="10"/>
      <c r="I14" s="9"/>
      <c r="J14" s="9"/>
    </row>
    <row r="15" spans="1:10" x14ac:dyDescent="0.35">
      <c r="A15" s="14"/>
      <c r="B15" s="14">
        <v>3</v>
      </c>
      <c r="C15" s="8">
        <v>6.1687554755916469</v>
      </c>
      <c r="E15" s="12"/>
      <c r="F15" s="10"/>
      <c r="G15" s="15"/>
      <c r="H15" s="10"/>
      <c r="I15" s="9"/>
      <c r="J15" s="9"/>
    </row>
    <row r="16" spans="1:10" x14ac:dyDescent="0.35">
      <c r="A16" s="14"/>
      <c r="B16" s="14">
        <v>4</v>
      </c>
      <c r="C16" s="8">
        <v>6.1981769108056159</v>
      </c>
      <c r="E16" s="12"/>
      <c r="F16" s="10"/>
      <c r="G16" s="15"/>
      <c r="H16" s="10"/>
      <c r="I16" s="9"/>
      <c r="J16" s="9"/>
    </row>
    <row r="17" spans="1:10" x14ac:dyDescent="0.35">
      <c r="A17" s="14">
        <v>2013</v>
      </c>
      <c r="B17" s="14">
        <v>1</v>
      </c>
      <c r="C17" s="8">
        <v>6.24627629550994</v>
      </c>
      <c r="E17" s="12"/>
      <c r="F17" s="10"/>
      <c r="G17" s="11"/>
      <c r="H17" s="10"/>
      <c r="I17" s="9"/>
      <c r="J17" s="9"/>
    </row>
    <row r="18" spans="1:10" x14ac:dyDescent="0.35">
      <c r="A18" s="14"/>
      <c r="B18" s="14">
        <v>2</v>
      </c>
      <c r="C18" s="8">
        <v>6.2917103715513703</v>
      </c>
      <c r="E18" s="12"/>
      <c r="F18" s="10"/>
      <c r="G18" s="11"/>
      <c r="H18" s="10"/>
      <c r="I18" s="9"/>
      <c r="J18" s="9"/>
    </row>
    <row r="19" spans="1:10" x14ac:dyDescent="0.35">
      <c r="A19" s="14"/>
      <c r="B19" s="14">
        <v>3</v>
      </c>
      <c r="C19" s="8">
        <v>6.3215619952559212</v>
      </c>
      <c r="E19" s="12"/>
      <c r="F19" s="10"/>
      <c r="G19" s="11"/>
      <c r="H19" s="10"/>
      <c r="I19" s="9"/>
      <c r="J19" s="9"/>
    </row>
    <row r="20" spans="1:10" x14ac:dyDescent="0.35">
      <c r="A20" s="14"/>
      <c r="B20" s="14">
        <v>4</v>
      </c>
      <c r="C20" s="8">
        <v>6.3555942525298885</v>
      </c>
      <c r="E20" s="12"/>
      <c r="F20" s="10"/>
      <c r="G20" s="11"/>
      <c r="H20" s="10"/>
      <c r="I20" s="9"/>
      <c r="J20" s="9"/>
    </row>
    <row r="21" spans="1:10" x14ac:dyDescent="0.35">
      <c r="A21" s="14">
        <v>2014</v>
      </c>
      <c r="B21" s="14">
        <v>1</v>
      </c>
      <c r="C21" s="8">
        <v>6.3468276667422234</v>
      </c>
      <c r="E21" s="12"/>
      <c r="F21" s="10"/>
      <c r="G21" s="11"/>
      <c r="H21" s="10"/>
      <c r="I21" s="9"/>
      <c r="J21" s="9"/>
    </row>
    <row r="22" spans="1:10" x14ac:dyDescent="0.35">
      <c r="A22" s="14"/>
      <c r="B22" s="14">
        <v>2</v>
      </c>
      <c r="C22" s="8">
        <v>6.3718764756726598</v>
      </c>
      <c r="E22" s="12"/>
      <c r="F22" s="10"/>
      <c r="G22" s="11"/>
      <c r="H22" s="10"/>
      <c r="I22" s="9"/>
      <c r="J22" s="9"/>
    </row>
    <row r="23" spans="1:10" x14ac:dyDescent="0.35">
      <c r="A23" s="14"/>
      <c r="B23" s="14">
        <v>3</v>
      </c>
      <c r="C23" s="8">
        <v>6.4024983922361569</v>
      </c>
      <c r="E23" s="12"/>
      <c r="F23" s="10"/>
      <c r="G23" s="11"/>
      <c r="H23" s="10"/>
      <c r="I23" s="9"/>
      <c r="J23" s="9"/>
    </row>
    <row r="24" spans="1:10" x14ac:dyDescent="0.35">
      <c r="A24" s="14"/>
      <c r="B24" s="14">
        <v>4</v>
      </c>
      <c r="C24" s="8">
        <v>6.4504387404428787</v>
      </c>
      <c r="E24" s="12"/>
      <c r="F24" s="10"/>
      <c r="G24" s="11"/>
      <c r="H24" s="10"/>
      <c r="I24" s="9"/>
      <c r="J24" s="9"/>
    </row>
    <row r="25" spans="1:10" x14ac:dyDescent="0.35">
      <c r="A25" s="14">
        <v>2015</v>
      </c>
      <c r="B25" s="14">
        <v>1</v>
      </c>
      <c r="C25" s="8">
        <v>6.4970336254509267</v>
      </c>
      <c r="E25" s="12"/>
      <c r="F25" s="10"/>
      <c r="G25" s="11"/>
      <c r="H25" s="10"/>
      <c r="I25" s="9"/>
      <c r="J25" s="9"/>
    </row>
    <row r="26" spans="1:10" x14ac:dyDescent="0.35">
      <c r="A26" s="14"/>
      <c r="B26" s="14">
        <v>2</v>
      </c>
      <c r="C26" s="8">
        <v>6.4421815985005839</v>
      </c>
      <c r="E26" s="12"/>
      <c r="F26" s="10"/>
      <c r="G26" s="11"/>
      <c r="H26" s="10"/>
      <c r="I26" s="9"/>
      <c r="J26" s="9"/>
    </row>
    <row r="27" spans="1:10" x14ac:dyDescent="0.35">
      <c r="A27" s="14"/>
      <c r="B27" s="14">
        <v>3</v>
      </c>
      <c r="C27" s="8">
        <v>6.4711987311728878</v>
      </c>
      <c r="E27" s="12"/>
      <c r="F27" s="10"/>
      <c r="G27" s="11"/>
      <c r="H27" s="10"/>
      <c r="I27" s="9"/>
      <c r="J27" s="9"/>
    </row>
    <row r="28" spans="1:10" x14ac:dyDescent="0.35">
      <c r="A28" s="14"/>
      <c r="B28" s="14">
        <v>4</v>
      </c>
      <c r="C28" s="8">
        <v>6.4992491893916862</v>
      </c>
      <c r="E28" s="12"/>
      <c r="F28" s="10"/>
      <c r="G28" s="11"/>
      <c r="H28" s="10"/>
      <c r="I28" s="9"/>
      <c r="J28" s="9"/>
    </row>
    <row r="29" spans="1:10" x14ac:dyDescent="0.35">
      <c r="A29" s="14">
        <v>2016</v>
      </c>
      <c r="B29" s="14">
        <v>1</v>
      </c>
      <c r="C29" s="8">
        <v>6.514773605233394</v>
      </c>
      <c r="E29" s="12"/>
      <c r="F29" s="10"/>
      <c r="G29" s="11"/>
      <c r="H29" s="10"/>
      <c r="I29" s="9"/>
      <c r="J29" s="9"/>
    </row>
    <row r="30" spans="1:10" x14ac:dyDescent="0.35">
      <c r="A30" s="14"/>
      <c r="B30" s="14">
        <v>2</v>
      </c>
      <c r="C30" s="8">
        <v>6.5210417198990953</v>
      </c>
      <c r="E30" s="12"/>
      <c r="F30" s="10"/>
      <c r="G30" s="11"/>
      <c r="H30" s="10"/>
      <c r="I30" s="9"/>
      <c r="J30" s="9"/>
    </row>
    <row r="31" spans="1:10" x14ac:dyDescent="0.35">
      <c r="A31" s="14"/>
      <c r="B31" s="14">
        <v>3</v>
      </c>
      <c r="C31" s="8">
        <v>6.5202472547651054</v>
      </c>
      <c r="E31" s="12"/>
      <c r="F31" s="10"/>
      <c r="G31" s="11"/>
      <c r="H31" s="10"/>
      <c r="I31" s="9"/>
      <c r="J31" s="9"/>
    </row>
    <row r="32" spans="1:10" x14ac:dyDescent="0.35">
      <c r="A32" s="14"/>
      <c r="B32" s="14">
        <v>4</v>
      </c>
      <c r="C32" s="8">
        <v>6.5257838290033172</v>
      </c>
      <c r="E32" s="12"/>
      <c r="F32" s="10"/>
      <c r="G32" s="11"/>
      <c r="H32" s="10"/>
      <c r="I32" s="9"/>
      <c r="J32" s="9"/>
    </row>
    <row r="33" spans="1:10" x14ac:dyDescent="0.35">
      <c r="A33" s="14">
        <v>2017</v>
      </c>
      <c r="B33" s="14">
        <v>1</v>
      </c>
      <c r="C33" s="8">
        <v>6.5565937316614917</v>
      </c>
      <c r="E33" s="12"/>
      <c r="F33" s="10"/>
      <c r="G33" s="11"/>
      <c r="H33" s="10"/>
      <c r="I33" s="9"/>
      <c r="J33" s="9"/>
    </row>
    <row r="34" spans="1:10" x14ac:dyDescent="0.35">
      <c r="A34" s="14"/>
      <c r="B34" s="14">
        <v>2</v>
      </c>
      <c r="C34" s="8">
        <v>6.5923470280375653</v>
      </c>
      <c r="E34" s="12"/>
      <c r="F34" s="10"/>
      <c r="G34" s="11"/>
      <c r="H34" s="10"/>
      <c r="I34" s="9"/>
      <c r="J34" s="9"/>
    </row>
    <row r="35" spans="1:10" x14ac:dyDescent="0.35">
      <c r="A35" s="14"/>
      <c r="B35" s="14">
        <v>3</v>
      </c>
      <c r="C35" s="8">
        <v>6.6044700891709942</v>
      </c>
      <c r="E35" s="12"/>
      <c r="F35" s="10"/>
      <c r="G35" s="11"/>
      <c r="H35" s="10"/>
      <c r="I35" s="9"/>
      <c r="J35" s="9"/>
    </row>
    <row r="36" spans="1:10" x14ac:dyDescent="0.35">
      <c r="A36" s="14"/>
      <c r="B36" s="14">
        <v>4</v>
      </c>
      <c r="C36" s="8">
        <v>6.6304495053254575</v>
      </c>
      <c r="E36" s="12"/>
      <c r="F36" s="10"/>
      <c r="G36" s="11"/>
      <c r="H36" s="10"/>
      <c r="I36" s="9"/>
      <c r="J36" s="9"/>
    </row>
    <row r="37" spans="1:10" x14ac:dyDescent="0.35">
      <c r="A37" s="14">
        <v>2018</v>
      </c>
      <c r="B37" s="14">
        <v>1</v>
      </c>
      <c r="C37" s="8">
        <v>6.6582747938546634</v>
      </c>
      <c r="E37" s="12"/>
      <c r="F37" s="10"/>
      <c r="G37" s="11"/>
      <c r="H37" s="10"/>
      <c r="I37" s="9"/>
      <c r="J37" s="9"/>
    </row>
    <row r="38" spans="1:10" x14ac:dyDescent="0.35">
      <c r="A38" s="14"/>
      <c r="B38" s="14">
        <v>2</v>
      </c>
      <c r="C38" s="8">
        <v>6.6443462796563866</v>
      </c>
      <c r="E38" s="12"/>
      <c r="F38" s="10"/>
      <c r="G38" s="11"/>
      <c r="H38" s="10"/>
      <c r="I38" s="9"/>
      <c r="J38" s="9"/>
    </row>
    <row r="39" spans="1:10" x14ac:dyDescent="0.35">
      <c r="A39" s="14"/>
      <c r="B39" s="14">
        <v>3</v>
      </c>
      <c r="C39" s="8">
        <v>6.7295740899774721</v>
      </c>
      <c r="E39" s="12"/>
      <c r="F39" s="10"/>
      <c r="G39" s="11"/>
      <c r="H39" s="10"/>
      <c r="I39" s="9"/>
      <c r="J39" s="9"/>
    </row>
    <row r="40" spans="1:10" x14ac:dyDescent="0.35">
      <c r="A40" s="14"/>
      <c r="B40" s="14">
        <v>4</v>
      </c>
      <c r="C40" s="8">
        <v>6.7533144505080065</v>
      </c>
      <c r="E40" s="12"/>
      <c r="F40" s="10"/>
      <c r="G40" s="11"/>
      <c r="H40" s="10"/>
      <c r="I40" s="9"/>
      <c r="J40" s="9"/>
    </row>
    <row r="41" spans="1:10" x14ac:dyDescent="0.35">
      <c r="A41" s="14">
        <v>2019</v>
      </c>
      <c r="B41" s="14">
        <v>1</v>
      </c>
      <c r="C41" s="8">
        <v>6.6921337315265195</v>
      </c>
      <c r="E41" s="12"/>
      <c r="F41" s="10"/>
      <c r="G41" s="11"/>
      <c r="H41" s="10"/>
      <c r="I41" s="9"/>
      <c r="J41" s="9"/>
    </row>
    <row r="42" spans="1:10" x14ac:dyDescent="0.35">
      <c r="A42" s="14"/>
      <c r="B42" s="14">
        <v>2</v>
      </c>
      <c r="C42" s="8">
        <v>6.7194566380273795</v>
      </c>
      <c r="E42" s="12"/>
      <c r="F42" s="10"/>
      <c r="G42" s="11"/>
      <c r="H42" s="10"/>
      <c r="I42" s="9"/>
      <c r="J42" s="9"/>
    </row>
    <row r="43" spans="1:10" x14ac:dyDescent="0.35">
      <c r="A43" s="14"/>
      <c r="B43" s="14">
        <v>3</v>
      </c>
      <c r="C43" s="8">
        <v>6.7287634779241712</v>
      </c>
      <c r="E43" s="12"/>
      <c r="F43" s="10"/>
      <c r="G43" s="11"/>
      <c r="H43" s="10"/>
      <c r="I43" s="9"/>
      <c r="J43" s="9"/>
    </row>
    <row r="44" spans="1:10" x14ac:dyDescent="0.35">
      <c r="A44" s="14"/>
      <c r="B44" s="14">
        <v>4</v>
      </c>
      <c r="C44" s="8">
        <v>6.7264372618235058</v>
      </c>
      <c r="E44" s="12"/>
      <c r="F44" s="10"/>
      <c r="G44" s="11"/>
      <c r="H44" s="10"/>
      <c r="I44" s="9"/>
      <c r="J44" s="9"/>
    </row>
    <row r="45" spans="1:10" x14ac:dyDescent="0.35">
      <c r="A45" s="14">
        <v>2020</v>
      </c>
      <c r="B45" s="14">
        <v>1</v>
      </c>
      <c r="C45" s="8">
        <v>6.7264840562014481</v>
      </c>
      <c r="E45" s="12"/>
      <c r="F45" s="10"/>
      <c r="G45" s="11"/>
      <c r="H45" s="10"/>
      <c r="I45" s="9"/>
      <c r="J45" s="9"/>
    </row>
    <row r="46" spans="1:10" x14ac:dyDescent="0.35">
      <c r="A46" s="14"/>
      <c r="B46" s="14">
        <v>2</v>
      </c>
      <c r="C46" s="8">
        <v>5.5766465369281031</v>
      </c>
      <c r="E46" s="12"/>
      <c r="F46" s="10"/>
      <c r="G46" s="11"/>
      <c r="H46" s="10"/>
      <c r="I46" s="9"/>
      <c r="J46" s="9"/>
    </row>
    <row r="47" spans="1:10" x14ac:dyDescent="0.35">
      <c r="A47" s="14"/>
      <c r="B47" s="14">
        <v>3</v>
      </c>
      <c r="C47" s="8">
        <v>6.3442701117547236</v>
      </c>
      <c r="E47" s="12"/>
      <c r="F47" s="10"/>
      <c r="G47" s="11"/>
      <c r="H47" s="10"/>
      <c r="I47" s="9"/>
      <c r="J47" s="9"/>
    </row>
    <row r="48" spans="1:10" x14ac:dyDescent="0.35">
      <c r="A48" s="14"/>
      <c r="B48" s="14">
        <v>4</v>
      </c>
      <c r="C48" s="8">
        <v>6.5153719297714074</v>
      </c>
      <c r="E48" s="12"/>
      <c r="F48" s="10"/>
      <c r="G48" s="11"/>
      <c r="H48" s="10"/>
      <c r="I48" s="9"/>
      <c r="J48" s="9"/>
    </row>
    <row r="49" spans="1:10" x14ac:dyDescent="0.35">
      <c r="A49" s="14">
        <v>2021</v>
      </c>
      <c r="B49" s="14">
        <v>1</v>
      </c>
      <c r="C49" s="8">
        <v>6.5689885093100431</v>
      </c>
      <c r="E49" s="12"/>
      <c r="F49" s="10"/>
      <c r="G49" s="11"/>
      <c r="H49" s="10"/>
      <c r="I49" s="9"/>
      <c r="J49" s="9"/>
    </row>
    <row r="50" spans="1:10" x14ac:dyDescent="0.35">
      <c r="A50" s="14"/>
      <c r="B50" s="14">
        <v>2</v>
      </c>
      <c r="C50" s="8">
        <v>6.6601603209243816</v>
      </c>
      <c r="E50" s="12"/>
      <c r="F50" s="10"/>
      <c r="G50" s="11"/>
      <c r="H50" s="10"/>
      <c r="I50" s="9"/>
      <c r="J50" s="9"/>
    </row>
    <row r="51" spans="1:10" x14ac:dyDescent="0.35">
      <c r="A51" s="14"/>
      <c r="B51" s="14">
        <v>3</v>
      </c>
      <c r="C51" s="8">
        <v>6.5401657726123403</v>
      </c>
      <c r="E51" s="12"/>
      <c r="F51" s="10"/>
      <c r="G51" s="11"/>
      <c r="H51" s="10"/>
      <c r="I51" s="9"/>
      <c r="J51" s="9"/>
    </row>
    <row r="52" spans="1:10" x14ac:dyDescent="0.35">
      <c r="A52" s="14"/>
      <c r="B52" s="13">
        <v>4</v>
      </c>
      <c r="C52" s="8">
        <v>6.6297270349181892</v>
      </c>
      <c r="E52" s="12"/>
      <c r="F52" s="10"/>
      <c r="G52" s="11"/>
      <c r="H52" s="10"/>
      <c r="I52" s="9"/>
      <c r="J52" s="9"/>
    </row>
    <row r="53" spans="1:10" x14ac:dyDescent="0.35">
      <c r="A53" s="14">
        <v>2022</v>
      </c>
      <c r="B53" s="13">
        <v>1</v>
      </c>
      <c r="C53" s="8">
        <v>6.7352589914949084</v>
      </c>
      <c r="E53" s="12"/>
      <c r="F53" s="10"/>
      <c r="G53" s="11"/>
      <c r="H53" s="10"/>
      <c r="I53" s="9"/>
      <c r="J53" s="9"/>
    </row>
    <row r="54" spans="1:10" x14ac:dyDescent="0.35">
      <c r="B54" s="13">
        <v>2</v>
      </c>
      <c r="C54" s="8">
        <v>6.681668385452288</v>
      </c>
      <c r="D54" s="2"/>
      <c r="E54" s="12"/>
      <c r="F54" s="10"/>
      <c r="G54" s="11"/>
      <c r="H54" s="10"/>
      <c r="I54" s="9"/>
      <c r="J54" s="9"/>
    </row>
    <row r="55" spans="1:10" x14ac:dyDescent="0.35">
      <c r="B55" s="13">
        <v>3</v>
      </c>
      <c r="C55" s="8">
        <v>6.803248857596456</v>
      </c>
      <c r="D55" s="2"/>
      <c r="E55" s="12"/>
      <c r="G55" s="11"/>
      <c r="H55" s="10"/>
      <c r="I55" s="9"/>
      <c r="J55" s="9"/>
    </row>
    <row r="56" spans="1:10" x14ac:dyDescent="0.35">
      <c r="B56" s="13">
        <v>4</v>
      </c>
      <c r="C56" s="8">
        <v>6.7180152521522247</v>
      </c>
    </row>
    <row r="58" spans="1:10" x14ac:dyDescent="0.35">
      <c r="A58" t="s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59"/>
  <sheetViews>
    <sheetView zoomScale="63" zoomScaleNormal="63" workbookViewId="0">
      <pane xSplit="3" ySplit="7" topLeftCell="D8" activePane="bottomRight" state="frozen"/>
      <selection activeCell="G65" sqref="G65"/>
      <selection pane="topRight" activeCell="G65" sqref="G65"/>
      <selection pane="bottomLeft" activeCell="G65" sqref="G65"/>
      <selection pane="bottomRight" activeCell="G38" sqref="G38"/>
    </sheetView>
  </sheetViews>
  <sheetFormatPr defaultRowHeight="14.5" x14ac:dyDescent="0.35"/>
  <cols>
    <col min="3" max="3" width="13.6328125" customWidth="1"/>
    <col min="6" max="6" width="11.1796875" bestFit="1" customWidth="1"/>
    <col min="7" max="7" width="9.1796875" bestFit="1" customWidth="1"/>
  </cols>
  <sheetData>
    <row r="1" spans="1:148" ht="21" x14ac:dyDescent="0.5">
      <c r="A1" s="68" t="s">
        <v>77</v>
      </c>
      <c r="B1" s="68"/>
    </row>
    <row r="2" spans="1:148" x14ac:dyDescent="0.35">
      <c r="A2" t="s">
        <v>76</v>
      </c>
    </row>
    <row r="5" spans="1:148" s="6" customFormat="1" ht="18" customHeight="1" x14ac:dyDescent="0.35">
      <c r="C5" s="66"/>
      <c r="D5" s="66"/>
      <c r="E5" s="66"/>
      <c r="F5" s="67"/>
      <c r="G5" s="67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</row>
    <row r="7" spans="1:148" x14ac:dyDescent="0.35">
      <c r="C7" s="6"/>
      <c r="D7" s="6" t="s">
        <v>75</v>
      </c>
      <c r="E7" s="6" t="s">
        <v>74</v>
      </c>
      <c r="F7" s="6" t="s">
        <v>73</v>
      </c>
      <c r="G7" s="6" t="s">
        <v>72</v>
      </c>
    </row>
    <row r="8" spans="1:148" x14ac:dyDescent="0.35">
      <c r="A8" t="s">
        <v>78</v>
      </c>
      <c r="C8" s="70">
        <v>2000</v>
      </c>
      <c r="D8" s="69">
        <v>106.99318998576818</v>
      </c>
      <c r="E8" s="69">
        <v>46.567497275817722</v>
      </c>
      <c r="F8" s="69">
        <v>374.77925347942829</v>
      </c>
      <c r="G8" s="2">
        <v>0.14410222380192023</v>
      </c>
    </row>
    <row r="9" spans="1:148" x14ac:dyDescent="0.35">
      <c r="C9" s="70">
        <v>2005</v>
      </c>
      <c r="D9" s="69">
        <v>128.05107229668121</v>
      </c>
      <c r="E9" s="69">
        <v>72.600473391612084</v>
      </c>
      <c r="F9" s="69">
        <v>574.40963681344113</v>
      </c>
      <c r="G9" s="2">
        <v>0.16480572399132482</v>
      </c>
    </row>
    <row r="10" spans="1:148" x14ac:dyDescent="0.35">
      <c r="C10" s="70">
        <v>2010</v>
      </c>
      <c r="D10" s="69">
        <v>176.76483802899912</v>
      </c>
      <c r="E10" s="69">
        <v>160.0327563351448</v>
      </c>
      <c r="F10" s="69">
        <v>640.77335756582704</v>
      </c>
      <c r="G10" s="2">
        <v>0.17717559858972184</v>
      </c>
    </row>
    <row r="11" spans="1:148" x14ac:dyDescent="0.35">
      <c r="C11" s="70">
        <v>2015</v>
      </c>
      <c r="D11" s="69">
        <v>219.38978303977436</v>
      </c>
      <c r="E11" s="69">
        <v>189.86594798454712</v>
      </c>
      <c r="F11" s="69">
        <v>710.56950175851102</v>
      </c>
      <c r="G11" s="2">
        <v>0.18008952805835612</v>
      </c>
    </row>
    <row r="12" spans="1:148" x14ac:dyDescent="0.35">
      <c r="B12" t="s">
        <v>234</v>
      </c>
      <c r="C12" s="70" t="s">
        <v>234</v>
      </c>
      <c r="D12" s="69" t="s">
        <v>23</v>
      </c>
      <c r="E12" s="69" t="s">
        <v>23</v>
      </c>
      <c r="F12" s="69" t="s">
        <v>23</v>
      </c>
      <c r="G12" s="2"/>
    </row>
    <row r="13" spans="1:148" x14ac:dyDescent="0.35">
      <c r="C13" s="70">
        <v>2019</v>
      </c>
      <c r="D13" s="69">
        <v>176.87664326981471</v>
      </c>
      <c r="E13" s="69">
        <v>118.78228700218247</v>
      </c>
      <c r="F13" s="69">
        <v>745.28197136569042</v>
      </c>
      <c r="G13" s="2">
        <v>0.15417722028797867</v>
      </c>
    </row>
    <row r="14" spans="1:148" x14ac:dyDescent="0.35">
      <c r="C14" s="70">
        <v>2020</v>
      </c>
      <c r="D14" s="69">
        <v>168.81642436298827</v>
      </c>
      <c r="E14" s="69">
        <v>89.564425499881992</v>
      </c>
      <c r="F14" s="69">
        <v>630.58768340507606</v>
      </c>
      <c r="G14" s="2">
        <v>0.13745725003714043</v>
      </c>
    </row>
    <row r="15" spans="1:148" x14ac:dyDescent="0.35">
      <c r="C15" s="70">
        <v>2021</v>
      </c>
      <c r="D15" s="69">
        <v>164.68023719773282</v>
      </c>
      <c r="E15" s="69">
        <v>94.618192207599705</v>
      </c>
      <c r="F15" s="69">
        <v>631.45057273039265</v>
      </c>
      <c r="G15" s="2">
        <v>0.13054192438525367</v>
      </c>
    </row>
    <row r="16" spans="1:148" x14ac:dyDescent="0.35">
      <c r="C16" s="70">
        <v>2022</v>
      </c>
      <c r="D16" s="69">
        <v>164.74410424895092</v>
      </c>
      <c r="E16" s="69">
        <v>91.186982091131384</v>
      </c>
      <c r="F16" s="69">
        <v>677.28155491685504</v>
      </c>
      <c r="G16" s="2">
        <v>0.14090681200238017</v>
      </c>
    </row>
    <row r="17" spans="1:8" x14ac:dyDescent="0.35">
      <c r="B17" t="s">
        <v>234</v>
      </c>
      <c r="C17" s="70" t="s">
        <v>234</v>
      </c>
      <c r="D17" s="70"/>
      <c r="E17" s="70"/>
      <c r="F17" s="70"/>
      <c r="G17" s="2"/>
    </row>
    <row r="18" spans="1:8" x14ac:dyDescent="0.35">
      <c r="A18" t="s">
        <v>79</v>
      </c>
      <c r="B18">
        <v>2020</v>
      </c>
      <c r="C18" s="62" t="s">
        <v>70</v>
      </c>
      <c r="D18" s="69">
        <v>162.54006561577589</v>
      </c>
      <c r="E18" s="69">
        <v>108.15191865854824</v>
      </c>
      <c r="F18" s="69">
        <v>745.63638981198062</v>
      </c>
      <c r="G18" s="2">
        <v>0.14264033992492331</v>
      </c>
    </row>
    <row r="19" spans="1:8" x14ac:dyDescent="0.35">
      <c r="C19" s="62" t="s">
        <v>69</v>
      </c>
      <c r="D19" s="69">
        <v>166.91724269990689</v>
      </c>
      <c r="E19" s="69">
        <v>80.117635467099646</v>
      </c>
      <c r="F19" s="69">
        <v>543.97320069654279</v>
      </c>
      <c r="G19" s="2">
        <v>0.13268398379145538</v>
      </c>
    </row>
    <row r="20" spans="1:8" x14ac:dyDescent="0.35">
      <c r="C20" s="62" t="s">
        <v>68</v>
      </c>
      <c r="D20" s="69">
        <v>173.90712130557685</v>
      </c>
      <c r="E20" s="69">
        <v>88.661890011265498</v>
      </c>
      <c r="F20" s="69">
        <v>640.19807781860857</v>
      </c>
      <c r="G20" s="2">
        <v>0.13507252273530629</v>
      </c>
    </row>
    <row r="21" spans="1:8" x14ac:dyDescent="0.35">
      <c r="C21" s="62" t="s">
        <v>71</v>
      </c>
      <c r="D21" s="69">
        <v>182.02753132894799</v>
      </c>
      <c r="E21" s="69">
        <v>92.23306233341863</v>
      </c>
      <c r="F21" s="69">
        <v>676.05834831155971</v>
      </c>
      <c r="G21" s="2">
        <v>0.13858054086586433</v>
      </c>
      <c r="H21" s="63"/>
    </row>
    <row r="22" spans="1:8" x14ac:dyDescent="0.35">
      <c r="B22">
        <v>2021</v>
      </c>
      <c r="C22" s="62" t="s">
        <v>70</v>
      </c>
      <c r="D22" s="69">
        <v>178.094984695992</v>
      </c>
      <c r="E22" s="69">
        <v>96.494288328169233</v>
      </c>
      <c r="F22" s="69">
        <v>645.75389640900687</v>
      </c>
      <c r="G22" s="2">
        <v>0.1304084952358901</v>
      </c>
      <c r="H22" s="63"/>
    </row>
    <row r="23" spans="1:8" x14ac:dyDescent="0.35">
      <c r="C23" s="62" t="s">
        <v>69</v>
      </c>
      <c r="D23" s="69">
        <v>170.50129266734515</v>
      </c>
      <c r="E23" s="69">
        <v>97.790716051991467</v>
      </c>
      <c r="F23" s="69">
        <v>649.69222576865036</v>
      </c>
      <c r="G23" s="2">
        <v>0.12829621950582706</v>
      </c>
      <c r="H23" s="63"/>
    </row>
    <row r="24" spans="1:8" x14ac:dyDescent="0.35">
      <c r="C24" s="62" t="s">
        <v>68</v>
      </c>
      <c r="D24" s="69">
        <v>162.10371389333724</v>
      </c>
      <c r="E24" s="69">
        <v>97.791985185234822</v>
      </c>
      <c r="F24" s="69">
        <v>647.80996770549962</v>
      </c>
      <c r="G24" s="2">
        <v>0.13046711296421606</v>
      </c>
      <c r="H24" s="63"/>
    </row>
    <row r="25" spans="1:8" x14ac:dyDescent="0.35">
      <c r="C25" s="62" t="s">
        <v>71</v>
      </c>
      <c r="D25" s="69">
        <v>157.89911649368165</v>
      </c>
      <c r="E25" s="69">
        <v>97.918011624888223</v>
      </c>
      <c r="F25" s="69">
        <v>666.17576546145767</v>
      </c>
      <c r="G25" s="2">
        <v>0.1329777269591545</v>
      </c>
      <c r="H25" s="63"/>
    </row>
    <row r="26" spans="1:8" x14ac:dyDescent="0.35">
      <c r="B26">
        <v>2022</v>
      </c>
      <c r="C26" s="62" t="s">
        <v>70</v>
      </c>
      <c r="D26" s="69">
        <v>163.37880870413113</v>
      </c>
      <c r="E26" s="69">
        <v>95.301822091582579</v>
      </c>
      <c r="F26" s="69">
        <v>695.62886208349585</v>
      </c>
      <c r="G26" s="2">
        <v>0.13693893624635856</v>
      </c>
      <c r="H26" s="63"/>
    </row>
    <row r="27" spans="1:8" x14ac:dyDescent="0.35">
      <c r="C27" s="62" t="s">
        <v>69</v>
      </c>
      <c r="D27" s="69">
        <v>163.21664297108654</v>
      </c>
      <c r="E27" s="69">
        <v>93.877548773572144</v>
      </c>
      <c r="F27" s="69">
        <v>700.1684222924024</v>
      </c>
      <c r="G27" s="2">
        <v>0.14045418600241386</v>
      </c>
      <c r="H27" s="63"/>
    </row>
    <row r="28" spans="1:8" x14ac:dyDescent="0.35">
      <c r="C28" s="62" t="s">
        <v>68</v>
      </c>
      <c r="D28" s="69">
        <v>168.98977909595277</v>
      </c>
      <c r="E28" s="69">
        <v>94.43583687056362</v>
      </c>
      <c r="F28" s="69">
        <v>696.2450496560607</v>
      </c>
      <c r="G28" s="2">
        <v>0.13963200543924179</v>
      </c>
      <c r="H28" s="63"/>
    </row>
    <row r="29" spans="1:8" x14ac:dyDescent="0.35">
      <c r="C29" s="62" t="s">
        <v>71</v>
      </c>
      <c r="D29" s="69">
        <v>173.2731761773511</v>
      </c>
      <c r="E29" s="69">
        <v>92.237113677719194</v>
      </c>
      <c r="F29" s="69">
        <v>706.78332352581458</v>
      </c>
      <c r="G29" s="2">
        <v>0.14655501546706312</v>
      </c>
      <c r="H29" s="63"/>
    </row>
    <row r="30" spans="1:8" x14ac:dyDescent="0.35">
      <c r="A30" s="65"/>
      <c r="B30" s="65"/>
      <c r="C30" s="62"/>
      <c r="D30" s="64"/>
      <c r="E30" s="64"/>
      <c r="F30" s="64"/>
      <c r="G30" s="17"/>
      <c r="H30" s="63"/>
    </row>
    <row r="31" spans="1:8" x14ac:dyDescent="0.35">
      <c r="A31" s="65"/>
      <c r="B31" s="65"/>
      <c r="C31" s="62"/>
      <c r="D31" s="64">
        <f>D29-D28</f>
        <v>4.2833970813983342</v>
      </c>
      <c r="E31" s="64">
        <f t="shared" ref="E31:F31" si="0">E29-E28</f>
        <v>-2.198723192844426</v>
      </c>
      <c r="F31" s="64">
        <f t="shared" si="0"/>
        <v>10.53827386975388</v>
      </c>
      <c r="G31" s="17"/>
      <c r="H31" s="63"/>
    </row>
    <row r="32" spans="1:8" x14ac:dyDescent="0.35">
      <c r="A32" s="65"/>
      <c r="B32" s="65"/>
      <c r="C32" s="62"/>
      <c r="D32" s="64"/>
      <c r="E32" s="64"/>
      <c r="F32" s="64"/>
      <c r="G32" s="17"/>
      <c r="H32" s="63"/>
    </row>
    <row r="33" spans="1:8" x14ac:dyDescent="0.35">
      <c r="A33" s="65"/>
      <c r="B33" s="65"/>
      <c r="C33" s="62"/>
      <c r="D33" s="64"/>
      <c r="E33" s="64"/>
      <c r="F33" s="64"/>
      <c r="G33" s="17"/>
      <c r="H33" s="63"/>
    </row>
    <row r="34" spans="1:8" x14ac:dyDescent="0.35">
      <c r="A34" s="65"/>
      <c r="B34" s="65"/>
      <c r="C34" s="62"/>
      <c r="D34" s="43">
        <f>D29/D28-1</f>
        <v>2.5347077819222408E-2</v>
      </c>
      <c r="E34" s="43">
        <f t="shared" ref="E34:F34" si="1">E29/E28-1</f>
        <v>-2.3282720476740848E-2</v>
      </c>
      <c r="F34" s="43">
        <f t="shared" si="1"/>
        <v>1.5135869008992886E-2</v>
      </c>
      <c r="G34" s="17"/>
      <c r="H34" s="63"/>
    </row>
    <row r="35" spans="1:8" x14ac:dyDescent="0.35">
      <c r="A35" s="65"/>
      <c r="B35" s="65"/>
      <c r="C35" s="62"/>
      <c r="D35" s="64"/>
      <c r="E35" s="64"/>
      <c r="F35" s="64"/>
      <c r="G35" s="17"/>
      <c r="H35" s="63"/>
    </row>
    <row r="36" spans="1:8" x14ac:dyDescent="0.35">
      <c r="A36" s="65"/>
      <c r="B36" s="65"/>
      <c r="C36" s="62"/>
      <c r="D36" s="64"/>
      <c r="E36" s="64"/>
      <c r="F36" s="43"/>
      <c r="G36" s="17"/>
      <c r="H36" s="63"/>
    </row>
    <row r="37" spans="1:8" x14ac:dyDescent="0.35">
      <c r="A37" s="65"/>
      <c r="B37" s="65"/>
      <c r="C37" s="62"/>
      <c r="D37" s="64"/>
      <c r="E37" s="64"/>
      <c r="F37" s="64"/>
      <c r="G37" s="17"/>
      <c r="H37" s="63"/>
    </row>
    <row r="38" spans="1:8" x14ac:dyDescent="0.35">
      <c r="A38" s="65"/>
      <c r="B38" s="65"/>
      <c r="C38" s="62"/>
      <c r="D38" s="64"/>
      <c r="E38" s="64"/>
      <c r="F38" s="64"/>
      <c r="G38" s="17"/>
      <c r="H38" s="63"/>
    </row>
    <row r="39" spans="1:8" x14ac:dyDescent="0.35">
      <c r="A39" s="65"/>
      <c r="B39" s="65"/>
      <c r="C39" s="62"/>
      <c r="D39" s="64"/>
      <c r="E39" s="64"/>
      <c r="F39" s="64"/>
      <c r="G39" s="17"/>
      <c r="H39" s="63"/>
    </row>
    <row r="40" spans="1:8" x14ac:dyDescent="0.35">
      <c r="A40" s="65"/>
      <c r="B40" s="65"/>
      <c r="C40" s="62"/>
      <c r="D40" s="64"/>
      <c r="E40" s="64"/>
      <c r="F40" s="64"/>
      <c r="G40" s="17"/>
      <c r="H40" s="63"/>
    </row>
    <row r="41" spans="1:8" x14ac:dyDescent="0.35">
      <c r="A41" s="65"/>
      <c r="B41" s="65"/>
      <c r="C41" s="62"/>
      <c r="D41" s="64"/>
      <c r="E41" s="64"/>
      <c r="F41" s="64"/>
      <c r="G41" s="17"/>
      <c r="H41" s="63"/>
    </row>
    <row r="42" spans="1:8" x14ac:dyDescent="0.35">
      <c r="A42" s="65"/>
      <c r="B42" s="65"/>
      <c r="C42" s="62"/>
      <c r="D42" s="64"/>
      <c r="E42" s="64"/>
      <c r="F42" s="64"/>
      <c r="G42" s="17"/>
      <c r="H42" s="63"/>
    </row>
    <row r="43" spans="1:8" x14ac:dyDescent="0.35">
      <c r="A43" s="65"/>
      <c r="B43" s="65"/>
      <c r="C43" s="62"/>
      <c r="D43" s="64"/>
      <c r="E43" s="64"/>
      <c r="F43" s="64"/>
      <c r="G43" s="17"/>
      <c r="H43" s="63"/>
    </row>
    <row r="44" spans="1:8" x14ac:dyDescent="0.35">
      <c r="A44" s="65"/>
      <c r="B44" s="65"/>
      <c r="C44" s="62"/>
      <c r="D44" s="64"/>
      <c r="E44" s="64"/>
      <c r="F44" s="64"/>
      <c r="G44" s="17"/>
      <c r="H44" s="63"/>
    </row>
    <row r="45" spans="1:8" x14ac:dyDescent="0.35">
      <c r="A45" s="65"/>
      <c r="B45" s="65"/>
      <c r="C45" s="62"/>
      <c r="D45" s="64"/>
      <c r="E45" s="64"/>
      <c r="F45" s="64"/>
      <c r="G45" s="17"/>
      <c r="H45" s="63"/>
    </row>
    <row r="46" spans="1:8" x14ac:dyDescent="0.35">
      <c r="A46" s="65"/>
      <c r="B46" s="65"/>
      <c r="C46" s="62"/>
      <c r="D46" s="64"/>
      <c r="E46" s="64"/>
      <c r="F46" s="64"/>
      <c r="G46" s="17"/>
      <c r="H46" s="63"/>
    </row>
    <row r="47" spans="1:8" x14ac:dyDescent="0.35">
      <c r="A47" s="65"/>
      <c r="B47" s="65"/>
      <c r="C47" s="62"/>
      <c r="D47" s="64"/>
      <c r="E47" s="64"/>
      <c r="F47" s="64"/>
      <c r="G47" s="17"/>
      <c r="H47" s="63"/>
    </row>
    <row r="48" spans="1:8" x14ac:dyDescent="0.35">
      <c r="A48" s="65"/>
      <c r="B48" s="65"/>
      <c r="C48" s="62"/>
      <c r="D48" s="64"/>
      <c r="E48" s="64"/>
      <c r="F48" s="64"/>
      <c r="G48" s="17"/>
      <c r="H48" s="63"/>
    </row>
    <row r="49" spans="1:9" x14ac:dyDescent="0.35">
      <c r="A49" s="65"/>
      <c r="B49" s="65"/>
      <c r="C49" s="62"/>
      <c r="D49" s="64"/>
      <c r="E49" s="64"/>
      <c r="F49" s="64"/>
      <c r="G49" s="17"/>
      <c r="H49" s="63"/>
    </row>
    <row r="50" spans="1:9" x14ac:dyDescent="0.35">
      <c r="A50" s="65"/>
      <c r="B50" s="65"/>
      <c r="C50" s="62"/>
      <c r="D50" s="64"/>
      <c r="E50" s="64"/>
      <c r="F50" s="64"/>
      <c r="G50" s="17"/>
      <c r="H50" s="63"/>
    </row>
    <row r="51" spans="1:9" x14ac:dyDescent="0.35">
      <c r="A51" s="65"/>
      <c r="B51" s="65"/>
      <c r="C51" s="62"/>
      <c r="D51" s="64"/>
      <c r="E51" s="64"/>
      <c r="F51" s="64"/>
      <c r="G51" s="17"/>
      <c r="H51" s="63"/>
    </row>
    <row r="52" spans="1:9" x14ac:dyDescent="0.35">
      <c r="A52" s="65"/>
      <c r="B52" s="65"/>
      <c r="C52" s="62"/>
      <c r="D52" s="64"/>
      <c r="E52" s="64"/>
      <c r="F52" s="64"/>
      <c r="G52" s="17"/>
      <c r="H52" s="63"/>
    </row>
    <row r="53" spans="1:9" x14ac:dyDescent="0.35">
      <c r="A53" s="65"/>
      <c r="B53" s="65"/>
      <c r="C53" s="62"/>
      <c r="D53" s="64"/>
      <c r="E53" s="64"/>
      <c r="F53" s="64"/>
      <c r="G53" s="17"/>
      <c r="H53" s="63"/>
    </row>
    <row r="54" spans="1:9" x14ac:dyDescent="0.35">
      <c r="A54" s="65"/>
      <c r="B54" s="65"/>
      <c r="C54" s="62"/>
      <c r="D54" s="64"/>
      <c r="E54" s="64"/>
      <c r="F54" s="64"/>
      <c r="G54" s="17"/>
      <c r="H54" s="63"/>
    </row>
    <row r="55" spans="1:9" x14ac:dyDescent="0.35">
      <c r="A55" s="65"/>
      <c r="B55" s="65"/>
      <c r="C55" s="62"/>
      <c r="D55" s="64"/>
      <c r="E55" s="64"/>
      <c r="F55" s="64"/>
      <c r="G55" s="17"/>
      <c r="H55" s="63"/>
    </row>
    <row r="56" spans="1:9" x14ac:dyDescent="0.35">
      <c r="A56" s="65"/>
      <c r="B56" s="65"/>
      <c r="C56" s="62"/>
      <c r="D56" s="64"/>
      <c r="E56" s="64"/>
      <c r="F56" s="64"/>
      <c r="G56" s="17"/>
      <c r="H56" s="63"/>
    </row>
    <row r="57" spans="1:9" x14ac:dyDescent="0.35">
      <c r="A57" s="65"/>
      <c r="B57" s="65"/>
      <c r="C57" s="62"/>
      <c r="D57" s="64"/>
      <c r="E57" s="64"/>
      <c r="F57" s="64"/>
      <c r="G57" s="17"/>
      <c r="H57" s="63"/>
    </row>
    <row r="58" spans="1:9" x14ac:dyDescent="0.35">
      <c r="A58" s="65"/>
      <c r="B58" s="65"/>
      <c r="C58" s="62"/>
      <c r="D58" s="64"/>
      <c r="E58" s="64"/>
      <c r="F58" s="64"/>
      <c r="G58" s="17"/>
      <c r="H58" s="63"/>
    </row>
    <row r="59" spans="1:9" x14ac:dyDescent="0.35">
      <c r="C59" s="62"/>
      <c r="D59" s="64"/>
      <c r="E59" s="64"/>
      <c r="F59" s="64"/>
      <c r="G59" s="17"/>
      <c r="H59" s="63"/>
      <c r="I59" s="2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62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4.5" x14ac:dyDescent="0.35"/>
  <cols>
    <col min="1" max="16384" width="8.7265625" style="170"/>
  </cols>
  <sheetData>
    <row r="1" spans="1:78" ht="21" x14ac:dyDescent="0.5">
      <c r="A1" s="68" t="s">
        <v>265</v>
      </c>
    </row>
    <row r="2" spans="1:78" x14ac:dyDescent="0.35">
      <c r="A2" s="170" t="s">
        <v>268</v>
      </c>
    </row>
    <row r="4" spans="1:78" x14ac:dyDescent="0.35">
      <c r="A4" s="6"/>
      <c r="B4" s="70"/>
      <c r="C4" s="70"/>
      <c r="D4" s="70"/>
      <c r="E4" s="70"/>
      <c r="F4" s="70"/>
      <c r="G4" s="70"/>
      <c r="H4" s="70"/>
      <c r="I4" s="70"/>
    </row>
    <row r="5" spans="1:78" s="6" customFormat="1" ht="18" customHeight="1" x14ac:dyDescent="0.35">
      <c r="B5" s="70">
        <v>2000</v>
      </c>
      <c r="C5" s="70">
        <v>2013</v>
      </c>
      <c r="D5" s="70"/>
      <c r="E5" s="70">
        <v>2018</v>
      </c>
      <c r="F5" s="70">
        <v>2019</v>
      </c>
      <c r="G5" s="70">
        <v>2020</v>
      </c>
      <c r="H5" s="70">
        <v>2021</v>
      </c>
      <c r="I5" s="70">
        <v>2022</v>
      </c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</row>
    <row r="6" spans="1:78" s="6" customFormat="1" ht="18" customHeight="1" x14ac:dyDescent="0.35">
      <c r="A6" s="6" t="s">
        <v>111</v>
      </c>
      <c r="B6" s="70">
        <f>B40/B17/10^3</f>
        <v>23.982660094975586</v>
      </c>
      <c r="C6" s="70">
        <f t="shared" ref="C6:I6" si="0">C40/C17/10^3</f>
        <v>40.610916964208883</v>
      </c>
      <c r="D6" s="70"/>
      <c r="E6" s="70">
        <f t="shared" si="0"/>
        <v>41.791557953964414</v>
      </c>
      <c r="F6" s="70">
        <f t="shared" si="0"/>
        <v>40.306878918275714</v>
      </c>
      <c r="G6" s="70">
        <f t="shared" si="0"/>
        <v>42.356233059732666</v>
      </c>
      <c r="H6" s="70">
        <f t="shared" si="0"/>
        <v>42.623018608518102</v>
      </c>
      <c r="I6" s="70">
        <f t="shared" si="0"/>
        <v>45.027326544867812</v>
      </c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</row>
    <row r="7" spans="1:78" s="6" customFormat="1" ht="18" customHeight="1" x14ac:dyDescent="0.35">
      <c r="A7" s="6" t="s">
        <v>212</v>
      </c>
      <c r="B7" s="70">
        <f t="shared" ref="B7:I15" si="1">B41/B18/10^3</f>
        <v>62.756391446187202</v>
      </c>
      <c r="C7" s="70">
        <f t="shared" si="1"/>
        <v>149.37424388078909</v>
      </c>
      <c r="D7" s="70"/>
      <c r="E7" s="70">
        <f t="shared" si="1"/>
        <v>120.73222349718247</v>
      </c>
      <c r="F7" s="70">
        <f t="shared" si="1"/>
        <v>127.76327888704161</v>
      </c>
      <c r="G7" s="70">
        <f t="shared" si="1"/>
        <v>115.45512243562038</v>
      </c>
      <c r="H7" s="70">
        <f t="shared" si="1"/>
        <v>108.1423867446791</v>
      </c>
      <c r="I7" s="70">
        <f t="shared" si="1"/>
        <v>110.87798639085904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</row>
    <row r="8" spans="1:78" s="6" customFormat="1" ht="18" customHeight="1" x14ac:dyDescent="0.35">
      <c r="A8" s="6" t="s">
        <v>110</v>
      </c>
      <c r="B8" s="70">
        <f t="shared" si="1"/>
        <v>78.636915494118909</v>
      </c>
      <c r="C8" s="70">
        <f t="shared" si="1"/>
        <v>137.48661268605673</v>
      </c>
      <c r="D8" s="70"/>
      <c r="E8" s="70">
        <f t="shared" si="1"/>
        <v>142.88190922127117</v>
      </c>
      <c r="F8" s="70">
        <f t="shared" si="1"/>
        <v>152.53942489206844</v>
      </c>
      <c r="G8" s="70">
        <f t="shared" si="1"/>
        <v>134.74843446491758</v>
      </c>
      <c r="H8" s="70">
        <f t="shared" si="1"/>
        <v>126.58500021830052</v>
      </c>
      <c r="I8" s="70">
        <f t="shared" si="1"/>
        <v>106.22656132971004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</row>
    <row r="9" spans="1:78" s="6" customFormat="1" ht="18" customHeight="1" x14ac:dyDescent="0.35">
      <c r="A9" s="41" t="s">
        <v>235</v>
      </c>
      <c r="B9" s="70">
        <f t="shared" si="1"/>
        <v>18.704569418164855</v>
      </c>
      <c r="C9" s="70">
        <f t="shared" si="1"/>
        <v>163.84576290040548</v>
      </c>
      <c r="D9" s="70"/>
      <c r="E9" s="70">
        <f t="shared" si="1"/>
        <v>93.493070242526358</v>
      </c>
      <c r="F9" s="70">
        <f t="shared" si="1"/>
        <v>89.53269994103222</v>
      </c>
      <c r="G9" s="70">
        <f t="shared" si="1"/>
        <v>67.095464389613923</v>
      </c>
      <c r="H9" s="70">
        <f t="shared" si="1"/>
        <v>63.696847419958623</v>
      </c>
      <c r="I9" s="70">
        <f t="shared" si="1"/>
        <v>49.573898672545731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</row>
    <row r="10" spans="1:78" s="6" customFormat="1" ht="18" customHeight="1" x14ac:dyDescent="0.35">
      <c r="A10" s="6" t="s">
        <v>108</v>
      </c>
      <c r="B10" s="70">
        <f t="shared" si="1"/>
        <v>7.6087162218102584</v>
      </c>
      <c r="C10" s="70">
        <f t="shared" si="1"/>
        <v>24.889866302157905</v>
      </c>
      <c r="D10" s="70"/>
      <c r="E10" s="70">
        <f t="shared" si="1"/>
        <v>22.01397044831964</v>
      </c>
      <c r="F10" s="70">
        <f t="shared" si="1"/>
        <v>19.618203784935798</v>
      </c>
      <c r="G10" s="70">
        <f t="shared" si="1"/>
        <v>18.008133822455584</v>
      </c>
      <c r="H10" s="70">
        <f t="shared" si="1"/>
        <v>19.494080051453398</v>
      </c>
      <c r="I10" s="70">
        <f t="shared" si="1"/>
        <v>16.686562512053264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</row>
    <row r="11" spans="1:78" s="6" customFormat="1" ht="18" customHeight="1" x14ac:dyDescent="0.35">
      <c r="A11" s="6" t="s">
        <v>236</v>
      </c>
      <c r="B11" s="70">
        <f t="shared" si="1"/>
        <v>26.060814023295571</v>
      </c>
      <c r="C11" s="70">
        <f t="shared" si="1"/>
        <v>56.045363659209762</v>
      </c>
      <c r="D11" s="70"/>
      <c r="E11" s="70">
        <f t="shared" si="1"/>
        <v>75.103608588197488</v>
      </c>
      <c r="F11" s="70">
        <f t="shared" si="1"/>
        <v>69.848304709986053</v>
      </c>
      <c r="G11" s="70">
        <f t="shared" si="1"/>
        <v>63.951387578168259</v>
      </c>
      <c r="H11" s="70">
        <f t="shared" si="1"/>
        <v>59.292302370228683</v>
      </c>
      <c r="I11" s="70">
        <f t="shared" si="1"/>
        <v>97.905378067814254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s="6" customFormat="1" ht="18" customHeight="1" x14ac:dyDescent="0.35">
      <c r="A12" s="6" t="s">
        <v>237</v>
      </c>
      <c r="B12" s="70">
        <f t="shared" si="1"/>
        <v>50.120543067331297</v>
      </c>
      <c r="C12" s="70">
        <f t="shared" si="1"/>
        <v>128.71358768795716</v>
      </c>
      <c r="D12" s="70"/>
      <c r="E12" s="70">
        <f t="shared" si="1"/>
        <v>123.8997811543647</v>
      </c>
      <c r="F12" s="70">
        <f t="shared" si="1"/>
        <v>123.3189720368144</v>
      </c>
      <c r="G12" s="70">
        <f t="shared" si="1"/>
        <v>92.882651456972368</v>
      </c>
      <c r="H12" s="70">
        <f t="shared" si="1"/>
        <v>105.08338697444819</v>
      </c>
      <c r="I12" s="70">
        <f t="shared" si="1"/>
        <v>160.85461803048412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s="6" customFormat="1" ht="18" customHeight="1" x14ac:dyDescent="0.35">
      <c r="A13" s="41" t="s">
        <v>238</v>
      </c>
      <c r="B13" s="70">
        <f t="shared" si="1"/>
        <v>145.53533862310937</v>
      </c>
      <c r="C13" s="70">
        <f t="shared" si="1"/>
        <v>223.38749930519717</v>
      </c>
      <c r="D13" s="70"/>
      <c r="E13" s="70">
        <f t="shared" si="1"/>
        <v>242.29345171735665</v>
      </c>
      <c r="F13" s="70">
        <f t="shared" si="1"/>
        <v>230.05957434910263</v>
      </c>
      <c r="G13" s="70">
        <f t="shared" si="1"/>
        <v>176.3332538710186</v>
      </c>
      <c r="H13" s="70">
        <f t="shared" si="1"/>
        <v>194.0164653950564</v>
      </c>
      <c r="I13" s="70">
        <f t="shared" si="1"/>
        <v>165.89082095916189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</row>
    <row r="14" spans="1:78" s="6" customFormat="1" ht="18" customHeight="1" x14ac:dyDescent="0.35">
      <c r="A14" s="41" t="s">
        <v>239</v>
      </c>
      <c r="B14" s="70">
        <f t="shared" si="1"/>
        <v>95.935737609327433</v>
      </c>
      <c r="C14" s="70">
        <f t="shared" si="1"/>
        <v>206.88795088834442</v>
      </c>
      <c r="D14" s="70"/>
      <c r="E14" s="70">
        <f t="shared" si="1"/>
        <v>208.66077314096867</v>
      </c>
      <c r="F14" s="70">
        <f t="shared" si="1"/>
        <v>195.06183672960194</v>
      </c>
      <c r="G14" s="70">
        <f t="shared" si="1"/>
        <v>184.97539036585403</v>
      </c>
      <c r="H14" s="70">
        <f t="shared" si="1"/>
        <v>177.68743472261511</v>
      </c>
      <c r="I14" s="70">
        <f t="shared" si="1"/>
        <v>180.16948874944126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</row>
    <row r="15" spans="1:78" s="6" customFormat="1" ht="18" customHeight="1" x14ac:dyDescent="0.35">
      <c r="A15" s="6" t="s">
        <v>12</v>
      </c>
      <c r="B15" s="70">
        <f t="shared" si="1"/>
        <v>516.38269542298087</v>
      </c>
      <c r="C15" s="70">
        <f t="shared" si="1"/>
        <v>1122.2019410504156</v>
      </c>
      <c r="D15" s="70"/>
      <c r="E15" s="70">
        <f t="shared" si="1"/>
        <v>1064.1413164931937</v>
      </c>
      <c r="F15" s="70">
        <f t="shared" si="1"/>
        <v>1041.5534906400212</v>
      </c>
      <c r="G15" s="70">
        <f t="shared" si="1"/>
        <v>888.98218329423344</v>
      </c>
      <c r="H15" s="70">
        <f t="shared" si="1"/>
        <v>890.95371807575577</v>
      </c>
      <c r="I15" s="70">
        <f t="shared" si="1"/>
        <v>933.21264125693745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</row>
    <row r="16" spans="1:78" s="6" customFormat="1" ht="18" customHeight="1" x14ac:dyDescent="0.35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</row>
    <row r="17" spans="1:78" s="6" customFormat="1" ht="18" customHeight="1" x14ac:dyDescent="0.35">
      <c r="A17" s="6" t="s">
        <v>240</v>
      </c>
      <c r="B17" s="25">
        <f t="shared" ref="B17:C26" si="2">B28/$I28</f>
        <v>0.24476293731716525</v>
      </c>
      <c r="C17" s="25">
        <f t="shared" si="2"/>
        <v>0.59869753529138736</v>
      </c>
      <c r="D17" s="25"/>
      <c r="E17" s="25">
        <f t="shared" ref="E17:I26" si="3">E28/$I28</f>
        <v>0.77136590679723693</v>
      </c>
      <c r="F17" s="25">
        <f t="shared" si="3"/>
        <v>0.78379028173186804</v>
      </c>
      <c r="G17" s="25">
        <f t="shared" si="3"/>
        <v>0.82983025214778205</v>
      </c>
      <c r="H17" s="25">
        <f t="shared" si="3"/>
        <v>0.89059521177648138</v>
      </c>
      <c r="I17" s="25">
        <f t="shared" si="3"/>
        <v>1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</row>
    <row r="18" spans="1:78" s="6" customFormat="1" ht="18" customHeight="1" x14ac:dyDescent="0.35">
      <c r="A18" s="6" t="s">
        <v>241</v>
      </c>
      <c r="B18" s="25">
        <f t="shared" si="2"/>
        <v>0.25831573348773024</v>
      </c>
      <c r="C18" s="25">
        <f t="shared" si="2"/>
        <v>0.61471868452682243</v>
      </c>
      <c r="D18" s="25"/>
      <c r="E18" s="25">
        <f t="shared" si="3"/>
        <v>0.77731670632493333</v>
      </c>
      <c r="F18" s="25">
        <f t="shared" si="3"/>
        <v>0.81132500190606527</v>
      </c>
      <c r="G18" s="25">
        <f t="shared" si="3"/>
        <v>0.85436078065716936</v>
      </c>
      <c r="H18" s="25">
        <f t="shared" si="3"/>
        <v>0.89564818532012103</v>
      </c>
      <c r="I18" s="25">
        <f t="shared" si="3"/>
        <v>1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</row>
    <row r="19" spans="1:78" s="6" customFormat="1" ht="18" customHeight="1" x14ac:dyDescent="0.35">
      <c r="A19" s="6" t="s">
        <v>110</v>
      </c>
      <c r="B19" s="25">
        <f t="shared" si="2"/>
        <v>0.28162169011837623</v>
      </c>
      <c r="C19" s="25">
        <f t="shared" si="2"/>
        <v>0.61899118218374549</v>
      </c>
      <c r="D19" s="25"/>
      <c r="E19" s="25">
        <f t="shared" si="3"/>
        <v>0.78129643737919485</v>
      </c>
      <c r="F19" s="25">
        <f t="shared" si="3"/>
        <v>0.81699312565867166</v>
      </c>
      <c r="G19" s="25">
        <f t="shared" si="3"/>
        <v>0.85948191465366963</v>
      </c>
      <c r="H19" s="25">
        <f t="shared" si="3"/>
        <v>0.89275412794964215</v>
      </c>
      <c r="I19" s="25">
        <f t="shared" si="3"/>
        <v>1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</row>
    <row r="20" spans="1:78" s="6" customFormat="1" ht="18" customHeight="1" x14ac:dyDescent="0.35">
      <c r="A20" s="6" t="s">
        <v>242</v>
      </c>
      <c r="B20" s="25">
        <f t="shared" si="2"/>
        <v>0.30760323502767928</v>
      </c>
      <c r="C20" s="25">
        <f t="shared" si="2"/>
        <v>0.63632008842163279</v>
      </c>
      <c r="D20" s="25"/>
      <c r="E20" s="25">
        <f t="shared" si="3"/>
        <v>0.79504877675647478</v>
      </c>
      <c r="F20" s="25">
        <f t="shared" si="3"/>
        <v>0.8258759365622389</v>
      </c>
      <c r="G20" s="25">
        <f t="shared" si="3"/>
        <v>0.84233576801322663</v>
      </c>
      <c r="H20" s="25">
        <f t="shared" si="3"/>
        <v>0.91828479354650461</v>
      </c>
      <c r="I20" s="25">
        <f t="shared" si="3"/>
        <v>1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</row>
    <row r="21" spans="1:78" s="6" customFormat="1" ht="18" customHeight="1" x14ac:dyDescent="0.35">
      <c r="A21" s="6" t="s">
        <v>108</v>
      </c>
      <c r="B21" s="25">
        <f t="shared" si="2"/>
        <v>0.31138595794317914</v>
      </c>
      <c r="C21" s="25">
        <f t="shared" si="2"/>
        <v>0.61547680934734605</v>
      </c>
      <c r="D21" s="25"/>
      <c r="E21" s="25">
        <f t="shared" si="3"/>
        <v>0.79458488232538016</v>
      </c>
      <c r="F21" s="25">
        <f t="shared" si="3"/>
        <v>0.8307403277755645</v>
      </c>
      <c r="G21" s="25">
        <f t="shared" si="3"/>
        <v>0.87359605417661079</v>
      </c>
      <c r="H21" s="25">
        <f t="shared" si="3"/>
        <v>0.91374657320503561</v>
      </c>
      <c r="I21" s="25">
        <f t="shared" si="3"/>
        <v>1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</row>
    <row r="22" spans="1:78" s="6" customFormat="1" ht="18" customHeight="1" x14ac:dyDescent="0.35">
      <c r="A22" s="6" t="s">
        <v>243</v>
      </c>
      <c r="B22" s="25">
        <f t="shared" si="2"/>
        <v>0.32916344813191012</v>
      </c>
      <c r="C22" s="25">
        <f t="shared" si="2"/>
        <v>0.62916230021642294</v>
      </c>
      <c r="D22" s="25"/>
      <c r="E22" s="25">
        <f t="shared" si="3"/>
        <v>0.79624351061200771</v>
      </c>
      <c r="F22" s="25">
        <f t="shared" si="3"/>
        <v>0.82836449416865721</v>
      </c>
      <c r="G22" s="25">
        <f t="shared" si="3"/>
        <v>0.8644136147176803</v>
      </c>
      <c r="H22" s="25">
        <f t="shared" si="3"/>
        <v>0.89077191241503029</v>
      </c>
      <c r="I22" s="25">
        <f t="shared" si="3"/>
        <v>1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</row>
    <row r="23" spans="1:78" s="6" customFormat="1" ht="18" customHeight="1" x14ac:dyDescent="0.35">
      <c r="A23" s="6" t="s">
        <v>244</v>
      </c>
      <c r="B23" s="25">
        <f t="shared" si="2"/>
        <v>0.38019383373981142</v>
      </c>
      <c r="C23" s="25">
        <f t="shared" si="2"/>
        <v>0.69298862423650187</v>
      </c>
      <c r="D23" s="25"/>
      <c r="E23" s="25">
        <f t="shared" si="3"/>
        <v>0.84392405824364836</v>
      </c>
      <c r="F23" s="25">
        <f t="shared" si="3"/>
        <v>0.87155301016359787</v>
      </c>
      <c r="G23" s="25">
        <f t="shared" si="3"/>
        <v>0.89314408313878257</v>
      </c>
      <c r="H23" s="25">
        <f t="shared" si="3"/>
        <v>0.89217303346992094</v>
      </c>
      <c r="I23" s="25">
        <f t="shared" si="3"/>
        <v>1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</row>
    <row r="24" spans="1:78" s="6" customFormat="1" ht="18" customHeight="1" x14ac:dyDescent="0.35">
      <c r="A24" s="6" t="s">
        <v>245</v>
      </c>
      <c r="B24" s="25">
        <f t="shared" si="2"/>
        <v>0.30223954139463288</v>
      </c>
      <c r="C24" s="25">
        <f t="shared" si="2"/>
        <v>0.62613962258297906</v>
      </c>
      <c r="D24" s="25"/>
      <c r="E24" s="25">
        <f t="shared" si="3"/>
        <v>0.78886960995070743</v>
      </c>
      <c r="F24" s="25">
        <f t="shared" si="3"/>
        <v>0.81343467171588879</v>
      </c>
      <c r="G24" s="25">
        <f t="shared" si="3"/>
        <v>0.82946607044863796</v>
      </c>
      <c r="H24" s="25">
        <f t="shared" si="3"/>
        <v>0.91403162991326603</v>
      </c>
      <c r="I24" s="25">
        <f t="shared" si="3"/>
        <v>1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</row>
    <row r="25" spans="1:78" s="6" customFormat="1" ht="18" customHeight="1" x14ac:dyDescent="0.35">
      <c r="A25" s="6" t="s">
        <v>246</v>
      </c>
      <c r="B25" s="25">
        <f t="shared" si="2"/>
        <v>0.28712450501063613</v>
      </c>
      <c r="C25" s="25">
        <f t="shared" si="2"/>
        <v>0.64573091083791012</v>
      </c>
      <c r="D25" s="25"/>
      <c r="E25" s="25">
        <f t="shared" si="3"/>
        <v>0.80404163024598541</v>
      </c>
      <c r="F25" s="25">
        <f t="shared" si="3"/>
        <v>0.83516122522642278</v>
      </c>
      <c r="G25" s="25">
        <f t="shared" si="3"/>
        <v>0.85621811497358025</v>
      </c>
      <c r="H25" s="25">
        <f t="shared" si="3"/>
        <v>0.91552429559328741</v>
      </c>
      <c r="I25" s="25">
        <f t="shared" si="3"/>
        <v>1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</row>
    <row r="26" spans="1:78" s="6" customFormat="1" ht="18" customHeight="1" x14ac:dyDescent="0.35">
      <c r="A26" s="6" t="s">
        <v>12</v>
      </c>
      <c r="B26" s="25">
        <f t="shared" si="2"/>
        <v>0.29341716803909496</v>
      </c>
      <c r="C26" s="25">
        <f t="shared" si="2"/>
        <v>0.64047445160910743</v>
      </c>
      <c r="D26" s="25"/>
      <c r="E26" s="25">
        <f t="shared" si="3"/>
        <v>0.80140959290829117</v>
      </c>
      <c r="F26" s="25">
        <f t="shared" si="3"/>
        <v>0.83096958631315632</v>
      </c>
      <c r="G26" s="25">
        <f t="shared" si="3"/>
        <v>0.86023228024650955</v>
      </c>
      <c r="H26" s="25">
        <f t="shared" si="3"/>
        <v>0.90993951794865979</v>
      </c>
      <c r="I26" s="25">
        <f t="shared" si="3"/>
        <v>1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</row>
    <row r="27" spans="1:78" s="6" customFormat="1" ht="18" customHeight="1" x14ac:dyDescent="0.35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</row>
    <row r="28" spans="1:78" s="6" customFormat="1" ht="18" customHeight="1" x14ac:dyDescent="0.35">
      <c r="A28" s="6" t="s">
        <v>240</v>
      </c>
      <c r="B28" s="25">
        <f>B40/B52</f>
        <v>0.36879344386485713</v>
      </c>
      <c r="C28" s="25">
        <f t="shared" ref="C28:I28" si="4">C40/C52</f>
        <v>0.90207989940651911</v>
      </c>
      <c r="D28" s="25"/>
      <c r="E28" s="25">
        <f t="shared" si="4"/>
        <v>1.1622457728519062</v>
      </c>
      <c r="F28" s="25">
        <f t="shared" si="4"/>
        <v>1.1809660418200523</v>
      </c>
      <c r="G28" s="25">
        <f t="shared" si="4"/>
        <v>1.250336181887947</v>
      </c>
      <c r="H28" s="25">
        <f t="shared" si="4"/>
        <v>1.3418930122373818</v>
      </c>
      <c r="I28" s="25">
        <f t="shared" si="4"/>
        <v>1.5067372859109482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</row>
    <row r="29" spans="1:78" s="6" customFormat="1" ht="18" customHeight="1" x14ac:dyDescent="0.35">
      <c r="A29" s="6" t="s">
        <v>241</v>
      </c>
      <c r="B29" s="25">
        <f t="shared" ref="B29:I37" si="5">B41/B53</f>
        <v>0.37361693061301976</v>
      </c>
      <c r="C29" s="25">
        <f t="shared" si="5"/>
        <v>0.88910305618025265</v>
      </c>
      <c r="D29" s="25"/>
      <c r="E29" s="25">
        <f t="shared" si="5"/>
        <v>1.1242779447080729</v>
      </c>
      <c r="F29" s="25">
        <f t="shared" si="5"/>
        <v>1.1734661023121329</v>
      </c>
      <c r="G29" s="25">
        <f t="shared" si="5"/>
        <v>1.2357112290275456</v>
      </c>
      <c r="H29" s="25">
        <f t="shared" si="5"/>
        <v>1.2954275815503871</v>
      </c>
      <c r="I29" s="25">
        <f t="shared" si="5"/>
        <v>1.4463576243247538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</row>
    <row r="30" spans="1:78" s="6" customFormat="1" ht="18" customHeight="1" x14ac:dyDescent="0.35">
      <c r="A30" s="6" t="s">
        <v>110</v>
      </c>
      <c r="B30" s="25">
        <f t="shared" si="5"/>
        <v>0.40236698892518041</v>
      </c>
      <c r="C30" s="25">
        <f t="shared" si="5"/>
        <v>0.88438364971753947</v>
      </c>
      <c r="D30" s="25"/>
      <c r="E30" s="25">
        <f t="shared" si="5"/>
        <v>1.1162772825988536</v>
      </c>
      <c r="F30" s="25">
        <f t="shared" si="5"/>
        <v>1.1672789258727665</v>
      </c>
      <c r="G30" s="25">
        <f t="shared" si="5"/>
        <v>1.2279847830239274</v>
      </c>
      <c r="H30" s="25">
        <f t="shared" si="5"/>
        <v>1.2755224576723165</v>
      </c>
      <c r="I30" s="25">
        <f t="shared" si="5"/>
        <v>1.4287499970476365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</row>
    <row r="31" spans="1:78" s="6" customFormat="1" ht="18" customHeight="1" x14ac:dyDescent="0.35">
      <c r="A31" s="6" t="s">
        <v>242</v>
      </c>
      <c r="B31" s="25">
        <f t="shared" si="5"/>
        <v>0.44921441615485846</v>
      </c>
      <c r="C31" s="25">
        <f t="shared" si="5"/>
        <v>0.92926251891404965</v>
      </c>
      <c r="D31" s="25"/>
      <c r="E31" s="25">
        <f t="shared" si="5"/>
        <v>1.1610650714813087</v>
      </c>
      <c r="F31" s="25">
        <f t="shared" si="5"/>
        <v>1.2060841188024878</v>
      </c>
      <c r="G31" s="25">
        <f t="shared" si="5"/>
        <v>1.2301215564276073</v>
      </c>
      <c r="H31" s="25">
        <f t="shared" si="5"/>
        <v>1.3410352051718797</v>
      </c>
      <c r="I31" s="25">
        <f t="shared" si="5"/>
        <v>1.4603696092937271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</row>
    <row r="32" spans="1:78" s="6" customFormat="1" ht="18" customHeight="1" x14ac:dyDescent="0.35">
      <c r="A32" s="6" t="s">
        <v>108</v>
      </c>
      <c r="B32" s="25">
        <f t="shared" si="5"/>
        <v>0.44479315763829497</v>
      </c>
      <c r="C32" s="25">
        <f t="shared" si="5"/>
        <v>0.87916576357853582</v>
      </c>
      <c r="D32" s="25"/>
      <c r="E32" s="25">
        <f t="shared" si="5"/>
        <v>1.1350091736816568</v>
      </c>
      <c r="F32" s="25">
        <f t="shared" si="5"/>
        <v>1.1866547098318168</v>
      </c>
      <c r="G32" s="25">
        <f t="shared" si="5"/>
        <v>1.2478711307478896</v>
      </c>
      <c r="H32" s="25">
        <f t="shared" si="5"/>
        <v>1.3052233513086136</v>
      </c>
      <c r="I32" s="25">
        <f t="shared" si="5"/>
        <v>1.4284303652493529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</row>
    <row r="33" spans="1:157" s="6" customFormat="1" ht="18" customHeight="1" x14ac:dyDescent="0.35">
      <c r="A33" s="6" t="s">
        <v>243</v>
      </c>
      <c r="B33" s="25">
        <f t="shared" si="5"/>
        <v>0.46417988487108602</v>
      </c>
      <c r="C33" s="25">
        <f t="shared" si="5"/>
        <v>0.88723242430809623</v>
      </c>
      <c r="D33" s="25"/>
      <c r="E33" s="25">
        <f t="shared" si="5"/>
        <v>1.1228470936940611</v>
      </c>
      <c r="F33" s="25">
        <f t="shared" si="5"/>
        <v>1.1681434792249861</v>
      </c>
      <c r="G33" s="25">
        <f t="shared" si="5"/>
        <v>1.2189792470513205</v>
      </c>
      <c r="H33" s="25">
        <f t="shared" si="5"/>
        <v>1.2561492051982246</v>
      </c>
      <c r="I33" s="25">
        <f t="shared" si="5"/>
        <v>1.4101805273502572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</row>
    <row r="34" spans="1:157" s="6" customFormat="1" ht="18" customHeight="1" x14ac:dyDescent="0.35">
      <c r="A34" s="6" t="s">
        <v>244</v>
      </c>
      <c r="B34" s="25">
        <f t="shared" si="5"/>
        <v>0.49472040883607066</v>
      </c>
      <c r="C34" s="25">
        <f t="shared" si="5"/>
        <v>0.90173902119530569</v>
      </c>
      <c r="D34" s="25"/>
      <c r="E34" s="25">
        <f t="shared" si="5"/>
        <v>1.0981410482491343</v>
      </c>
      <c r="F34" s="25">
        <f t="shared" si="5"/>
        <v>1.1340927265157097</v>
      </c>
      <c r="G34" s="25">
        <f t="shared" si="5"/>
        <v>1.1621877230716056</v>
      </c>
      <c r="H34" s="25">
        <f t="shared" si="5"/>
        <v>1.1609241621020499</v>
      </c>
      <c r="I34" s="25">
        <f t="shared" si="5"/>
        <v>1.3012320688363304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</row>
    <row r="35" spans="1:157" s="6" customFormat="1" ht="18" customHeight="1" x14ac:dyDescent="0.35">
      <c r="A35" s="6" t="s">
        <v>245</v>
      </c>
      <c r="B35" s="25">
        <f t="shared" si="5"/>
        <v>0.43341248021898993</v>
      </c>
      <c r="C35" s="25">
        <f t="shared" si="5"/>
        <v>0.89788624458219313</v>
      </c>
      <c r="D35" s="25"/>
      <c r="E35" s="25">
        <f t="shared" si="5"/>
        <v>1.1312415729604954</v>
      </c>
      <c r="F35" s="25">
        <f t="shared" si="5"/>
        <v>1.1664679510090197</v>
      </c>
      <c r="G35" s="25">
        <f t="shared" si="5"/>
        <v>1.1894570286594126</v>
      </c>
      <c r="H35" s="25">
        <f t="shared" si="5"/>
        <v>1.3107243145332186</v>
      </c>
      <c r="I35" s="25">
        <f t="shared" si="5"/>
        <v>1.4340032353777465</v>
      </c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</row>
    <row r="36" spans="1:157" s="6" customFormat="1" ht="18" customHeight="1" x14ac:dyDescent="0.35">
      <c r="A36" s="6" t="s">
        <v>246</v>
      </c>
      <c r="B36" s="25">
        <f t="shared" si="5"/>
        <v>0.40824569491925855</v>
      </c>
      <c r="C36" s="25">
        <f t="shared" si="5"/>
        <v>0.9181273622608529</v>
      </c>
      <c r="D36" s="25"/>
      <c r="E36" s="25">
        <f t="shared" si="5"/>
        <v>1.1432202001414906</v>
      </c>
      <c r="F36" s="25">
        <f t="shared" si="5"/>
        <v>1.1874673488755352</v>
      </c>
      <c r="G36" s="25">
        <f t="shared" si="5"/>
        <v>1.2174069201683027</v>
      </c>
      <c r="H36" s="25">
        <f t="shared" si="5"/>
        <v>1.3017309416209562</v>
      </c>
      <c r="I36" s="25">
        <f t="shared" si="5"/>
        <v>1.4218420503820657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</row>
    <row r="37" spans="1:157" s="6" customFormat="1" ht="18" customHeight="1" x14ac:dyDescent="0.35">
      <c r="A37" s="6" t="s">
        <v>12</v>
      </c>
      <c r="B37" s="25">
        <f t="shared" si="5"/>
        <v>0.41364798889018001</v>
      </c>
      <c r="C37" s="25">
        <f t="shared" si="5"/>
        <v>0.90291570399298782</v>
      </c>
      <c r="D37" s="25"/>
      <c r="E37" s="25">
        <f t="shared" si="5"/>
        <v>1.1297957396263985</v>
      </c>
      <c r="F37" s="25">
        <f t="shared" si="5"/>
        <v>1.171468256286706</v>
      </c>
      <c r="G37" s="25">
        <f t="shared" si="5"/>
        <v>1.2127216518393058</v>
      </c>
      <c r="H37" s="25">
        <f t="shared" si="5"/>
        <v>1.2827969614954913</v>
      </c>
      <c r="I37" s="25">
        <f t="shared" si="5"/>
        <v>1.4097606886965302</v>
      </c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</row>
    <row r="38" spans="1:157" s="6" customFormat="1" ht="18" customHeight="1" x14ac:dyDescent="0.35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</row>
    <row r="39" spans="1:157" s="6" customFormat="1" ht="18" customHeight="1" x14ac:dyDescent="0.35">
      <c r="A39" s="6" t="s">
        <v>247</v>
      </c>
    </row>
    <row r="40" spans="1:157" s="6" customFormat="1" ht="18" customHeight="1" x14ac:dyDescent="0.35">
      <c r="A40" s="6" t="s">
        <v>111</v>
      </c>
      <c r="B40" s="35">
        <v>5870.0663295253898</v>
      </c>
      <c r="C40" s="35">
        <v>24313.655892395047</v>
      </c>
      <c r="D40" s="35"/>
      <c r="E40" s="35">
        <v>32236.582997629044</v>
      </c>
      <c r="F40" s="35">
        <v>31592.139983087614</v>
      </c>
      <c r="G40" s="35">
        <v>35148.483559988177</v>
      </c>
      <c r="H40" s="35">
        <v>37959.856284206086</v>
      </c>
      <c r="I40" s="35">
        <v>45027.326544867814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</row>
    <row r="41" spans="1:157" s="6" customFormat="1" ht="18" customHeight="1" x14ac:dyDescent="0.35">
      <c r="A41" s="6" t="s">
        <v>212</v>
      </c>
      <c r="B41" s="35">
        <v>16210.963287464967</v>
      </c>
      <c r="C41" s="35">
        <v>91823.138700587428</v>
      </c>
      <c r="D41" s="35"/>
      <c r="E41" s="35">
        <v>93847.174316115605</v>
      </c>
      <c r="F41" s="35">
        <v>103657.54248655419</v>
      </c>
      <c r="G41" s="35">
        <v>98640.328534965694</v>
      </c>
      <c r="H41" s="35">
        <v>96857.532444058539</v>
      </c>
      <c r="I41" s="35">
        <v>110877.98639085903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</row>
    <row r="42" spans="1:157" s="6" customFormat="1" ht="18" customHeight="1" x14ac:dyDescent="0.35">
      <c r="A42" s="6" t="s">
        <v>110</v>
      </c>
      <c r="B42" s="35">
        <v>22145.861047149694</v>
      </c>
      <c r="C42" s="35">
        <v>85103.000920980994</v>
      </c>
      <c r="D42" s="35"/>
      <c r="E42" s="35">
        <v>111633.12664051668</v>
      </c>
      <c r="F42" s="35">
        <v>124623.66152874716</v>
      </c>
      <c r="G42" s="35">
        <v>115813.84245049189</v>
      </c>
      <c r="H42" s="35">
        <v>113009.28148139415</v>
      </c>
      <c r="I42" s="35">
        <v>106226.56132971004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</row>
    <row r="43" spans="1:157" s="6" customFormat="1" ht="18" customHeight="1" x14ac:dyDescent="0.35">
      <c r="A43" s="41" t="s">
        <v>235</v>
      </c>
      <c r="B43" s="35">
        <v>5753.5860628273058</v>
      </c>
      <c r="C43" s="35">
        <v>104258.3503362959</v>
      </c>
      <c r="D43" s="35"/>
      <c r="E43" s="35">
        <v>74331.551131527754</v>
      </c>
      <c r="F43" s="35">
        <v>73942.902416745899</v>
      </c>
      <c r="G43" s="35">
        <v>56516.909526829535</v>
      </c>
      <c r="H43" s="35">
        <v>58491.846382599906</v>
      </c>
      <c r="I43" s="35">
        <v>49573.898672545729</v>
      </c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</row>
    <row r="44" spans="1:157" s="6" customFormat="1" ht="18" customHeight="1" x14ac:dyDescent="0.35">
      <c r="A44" s="6" t="s">
        <v>108</v>
      </c>
      <c r="B44" s="35">
        <v>2369.2473894461941</v>
      </c>
      <c r="C44" s="35">
        <v>15319.135496734174</v>
      </c>
      <c r="D44" s="35"/>
      <c r="E44" s="35">
        <v>17491.968118192457</v>
      </c>
      <c r="F44" s="35">
        <v>16297.633042665384</v>
      </c>
      <c r="G44" s="35">
        <v>15731.834650381566</v>
      </c>
      <c r="H44" s="35">
        <v>17812.648844800187</v>
      </c>
      <c r="I44" s="35">
        <v>16686.562512053264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</row>
    <row r="45" spans="1:157" s="6" customFormat="1" ht="18" customHeight="1" x14ac:dyDescent="0.35">
      <c r="A45" s="6" t="s">
        <v>236</v>
      </c>
      <c r="B45" s="35">
        <v>8578.2674050324076</v>
      </c>
      <c r="C45" s="35">
        <v>35261.629916294332</v>
      </c>
      <c r="D45" s="35"/>
      <c r="E45" s="35">
        <v>59800.7609618965</v>
      </c>
      <c r="F45" s="35">
        <v>57859.855599625836</v>
      </c>
      <c r="G45" s="35">
        <v>55280.450102655785</v>
      </c>
      <c r="H45" s="35">
        <v>52815.917573818835</v>
      </c>
      <c r="I45" s="35">
        <v>97905.37806781425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</row>
    <row r="46" spans="1:157" s="6" customFormat="1" ht="18" customHeight="1" x14ac:dyDescent="0.35">
      <c r="A46" s="6" t="s">
        <v>237</v>
      </c>
      <c r="B46" s="35">
        <v>19055.521417890013</v>
      </c>
      <c r="C46" s="35">
        <v>89197.052052421772</v>
      </c>
      <c r="D46" s="35"/>
      <c r="E46" s="35">
        <v>104562.00612729136</v>
      </c>
      <c r="F46" s="35">
        <v>107479.02128896615</v>
      </c>
      <c r="G46" s="35">
        <v>82957.590575036695</v>
      </c>
      <c r="H46" s="35">
        <v>93752.564124287019</v>
      </c>
      <c r="I46" s="35">
        <v>160854.61803048413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</row>
    <row r="47" spans="1:157" s="6" customFormat="1" ht="18" customHeight="1" x14ac:dyDescent="0.35">
      <c r="A47" s="41" t="s">
        <v>238</v>
      </c>
      <c r="B47" s="35">
        <v>43986.534002161177</v>
      </c>
      <c r="C47" s="35">
        <v>139871.76450471164</v>
      </c>
      <c r="D47" s="35"/>
      <c r="E47" s="35">
        <v>191137.9407498817</v>
      </c>
      <c r="F47" s="35">
        <v>187138.4343357594</v>
      </c>
      <c r="G47" s="35">
        <v>146262.45117781588</v>
      </c>
      <c r="H47" s="35">
        <v>177337.18609505417</v>
      </c>
      <c r="I47" s="35">
        <v>165890.82095916188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</row>
    <row r="48" spans="1:157" s="6" customFormat="1" ht="18" customHeight="1" x14ac:dyDescent="0.35">
      <c r="A48" s="41" t="s">
        <v>239</v>
      </c>
      <c r="B48" s="35">
        <v>27545.501173908408</v>
      </c>
      <c r="C48" s="35">
        <v>133593.94496851944</v>
      </c>
      <c r="D48" s="35"/>
      <c r="E48" s="35">
        <v>167771.94820465217</v>
      </c>
      <c r="F48" s="35">
        <v>162908.08255801079</v>
      </c>
      <c r="G48" s="35">
        <v>158379.28005555368</v>
      </c>
      <c r="H48" s="35">
        <v>162677.16351020045</v>
      </c>
      <c r="I48" s="35">
        <v>180169.48874944125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</row>
    <row r="49" spans="1:159" s="6" customFormat="1" ht="18" customHeight="1" x14ac:dyDescent="0.35">
      <c r="A49" s="6" t="s">
        <v>12</v>
      </c>
      <c r="B49" s="35">
        <v>151515.54811540557</v>
      </c>
      <c r="C49" s="31">
        <v>718741.67278894084</v>
      </c>
      <c r="D49" s="31"/>
      <c r="E49" s="31">
        <v>852813.05924770329</v>
      </c>
      <c r="F49" s="35">
        <v>865499.27324016241</v>
      </c>
      <c r="G49" s="35">
        <v>764731.17063371895</v>
      </c>
      <c r="H49" s="35">
        <v>810713.9967404193</v>
      </c>
      <c r="I49" s="35">
        <v>933212.64125693741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</row>
    <row r="51" spans="1:159" x14ac:dyDescent="0.35">
      <c r="A51" s="6" t="s">
        <v>248</v>
      </c>
    </row>
    <row r="52" spans="1:159" s="6" customFormat="1" ht="18" customHeight="1" x14ac:dyDescent="0.35">
      <c r="A52" s="6" t="s">
        <v>240</v>
      </c>
      <c r="B52" s="35">
        <v>15916.948707137137</v>
      </c>
      <c r="C52" s="35">
        <v>26952.885114047069</v>
      </c>
      <c r="D52" s="35"/>
      <c r="E52" s="35">
        <v>27736.459663369875</v>
      </c>
      <c r="F52" s="35">
        <v>26751.099408751172</v>
      </c>
      <c r="G52" s="35">
        <v>28111.226459843518</v>
      </c>
      <c r="H52" s="35">
        <v>28288.288215253753</v>
      </c>
      <c r="I52" s="35">
        <v>29883.99302645852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</row>
    <row r="53" spans="1:159" s="6" customFormat="1" ht="18" customHeight="1" x14ac:dyDescent="0.35">
      <c r="A53" s="6" t="s">
        <v>241</v>
      </c>
      <c r="B53" s="35">
        <v>43389.263063819111</v>
      </c>
      <c r="C53" s="35">
        <v>103276.14786870289</v>
      </c>
      <c r="D53" s="35"/>
      <c r="E53" s="35">
        <v>83473.285905723009</v>
      </c>
      <c r="F53" s="35">
        <v>88334.500913416312</v>
      </c>
      <c r="G53" s="35">
        <v>79824.740779115207</v>
      </c>
      <c r="H53" s="35">
        <v>74768.774282340048</v>
      </c>
      <c r="I53" s="35">
        <v>76660.145821558835</v>
      </c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</row>
    <row r="54" spans="1:159" s="6" customFormat="1" ht="18" customHeight="1" x14ac:dyDescent="0.35">
      <c r="A54" s="6" t="s">
        <v>110</v>
      </c>
      <c r="B54" s="35">
        <v>55038.961089493569</v>
      </c>
      <c r="C54" s="35">
        <v>96228.600504047965</v>
      </c>
      <c r="D54" s="35"/>
      <c r="E54" s="35">
        <v>100004.83605705811</v>
      </c>
      <c r="F54" s="35">
        <v>106764.25211357852</v>
      </c>
      <c r="G54" s="35">
        <v>94312.115305939617</v>
      </c>
      <c r="H54" s="35">
        <v>88598.425532721114</v>
      </c>
      <c r="I54" s="35">
        <v>74349.299422023585</v>
      </c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</row>
    <row r="55" spans="1:159" s="6" customFormat="1" ht="18" customHeight="1" x14ac:dyDescent="0.35">
      <c r="A55" s="6" t="s">
        <v>242</v>
      </c>
      <c r="B55" s="35">
        <v>12808.106454098886</v>
      </c>
      <c r="C55" s="35">
        <v>112194.72238924884</v>
      </c>
      <c r="D55" s="35"/>
      <c r="E55" s="35">
        <v>64020.142330777519</v>
      </c>
      <c r="F55" s="35">
        <v>61308.246468051722</v>
      </c>
      <c r="G55" s="35">
        <v>45944.166437469918</v>
      </c>
      <c r="H55" s="35">
        <v>43616.935750096913</v>
      </c>
      <c r="I55" s="35">
        <v>33946.131415676995</v>
      </c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</row>
    <row r="56" spans="1:159" s="6" customFormat="1" ht="18" customHeight="1" x14ac:dyDescent="0.35">
      <c r="A56" s="6" t="s">
        <v>108</v>
      </c>
      <c r="B56" s="35">
        <v>5326.6273294897719</v>
      </c>
      <c r="C56" s="35">
        <v>17424.62699454938</v>
      </c>
      <c r="D56" s="35"/>
      <c r="E56" s="35">
        <v>15411.301092354466</v>
      </c>
      <c r="F56" s="35">
        <v>13734.098813778128</v>
      </c>
      <c r="G56" s="35">
        <v>12606.938539361006</v>
      </c>
      <c r="H56" s="35">
        <v>13647.203619933149</v>
      </c>
      <c r="I56" s="35">
        <v>11681.74726469105</v>
      </c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</row>
    <row r="57" spans="1:159" s="6" customFormat="1" ht="18" customHeight="1" x14ac:dyDescent="0.35">
      <c r="A57" s="6" t="s">
        <v>243</v>
      </c>
      <c r="B57" s="35">
        <v>18480.480702895602</v>
      </c>
      <c r="C57" s="35">
        <v>39743.39637529922</v>
      </c>
      <c r="D57" s="35"/>
      <c r="E57" s="35">
        <v>53258.151797995604</v>
      </c>
      <c r="F57" s="35">
        <v>49531.463068229779</v>
      </c>
      <c r="G57" s="35">
        <v>45349.787731315177</v>
      </c>
      <c r="H57" s="35">
        <v>42045.894990224755</v>
      </c>
      <c r="I57" s="35">
        <v>69427.549288160575</v>
      </c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</row>
    <row r="58" spans="1:159" s="6" customFormat="1" ht="18" customHeight="1" x14ac:dyDescent="0.35">
      <c r="A58" s="6" t="s">
        <v>244</v>
      </c>
      <c r="B58" s="35">
        <v>38517.758874597399</v>
      </c>
      <c r="C58" s="35">
        <v>98916.70423021738</v>
      </c>
      <c r="D58" s="35"/>
      <c r="E58" s="35">
        <v>95217.282237107909</v>
      </c>
      <c r="F58" s="35">
        <v>94770.929021981807</v>
      </c>
      <c r="G58" s="35">
        <v>71380.54285738265</v>
      </c>
      <c r="H58" s="35">
        <v>80756.837685703882</v>
      </c>
      <c r="I58" s="35">
        <v>123617.16398085213</v>
      </c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</row>
    <row r="59" spans="1:159" s="6" customFormat="1" ht="18" customHeight="1" x14ac:dyDescent="0.35">
      <c r="A59" s="6" t="s">
        <v>245</v>
      </c>
      <c r="B59" s="35">
        <v>101488.84955951462</v>
      </c>
      <c r="C59" s="35">
        <v>155778.93675138897</v>
      </c>
      <c r="D59" s="35"/>
      <c r="E59" s="35">
        <v>168962.97423870978</v>
      </c>
      <c r="F59" s="35">
        <v>160431.69825101554</v>
      </c>
      <c r="G59" s="35">
        <v>122965.72944939607</v>
      </c>
      <c r="H59" s="35">
        <v>135297.09041691833</v>
      </c>
      <c r="I59" s="35">
        <v>115683.71455972535</v>
      </c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</row>
    <row r="60" spans="1:159" s="6" customFormat="1" ht="18" customHeight="1" x14ac:dyDescent="0.35">
      <c r="A60" s="6" t="s">
        <v>246</v>
      </c>
      <c r="B60" s="35">
        <v>67472.851561499658</v>
      </c>
      <c r="C60" s="35">
        <v>145506.98569700564</v>
      </c>
      <c r="D60" s="35"/>
      <c r="E60" s="35">
        <v>146753.83463648375</v>
      </c>
      <c r="F60" s="35">
        <v>137189.52585287974</v>
      </c>
      <c r="G60" s="35">
        <v>130095.59698712593</v>
      </c>
      <c r="H60" s="35">
        <v>124969.88302946056</v>
      </c>
      <c r="I60" s="35">
        <v>126715.54389675533</v>
      </c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</row>
    <row r="61" spans="1:159" s="16" customFormat="1" ht="18" customHeight="1" x14ac:dyDescent="0.35">
      <c r="A61" s="16" t="s">
        <v>12</v>
      </c>
      <c r="B61" s="36">
        <v>366291.03050137556</v>
      </c>
      <c r="C61" s="32">
        <v>796023.00592450728</v>
      </c>
      <c r="D61" s="36"/>
      <c r="E61" s="32">
        <v>754838.26795958006</v>
      </c>
      <c r="F61" s="36">
        <v>738815.81391168269</v>
      </c>
      <c r="G61" s="36">
        <v>630590.84454694903</v>
      </c>
      <c r="H61" s="36">
        <v>631989.33352265251</v>
      </c>
      <c r="I61" s="36">
        <v>661965.28867590229</v>
      </c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</row>
    <row r="62" spans="1:159" s="171" customFormat="1" ht="18" customHeight="1" x14ac:dyDescent="0.35">
      <c r="B62" s="26"/>
      <c r="C62" s="26"/>
      <c r="D62" s="26"/>
      <c r="E62" s="26"/>
      <c r="F62" s="26"/>
      <c r="G62" s="26"/>
      <c r="H62" s="26"/>
      <c r="I62" s="35"/>
      <c r="J62" s="106"/>
      <c r="K62" s="106"/>
      <c r="L62" s="106"/>
      <c r="M62" s="106"/>
      <c r="N62" s="10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71" zoomScaleNormal="71" workbookViewId="0">
      <selection activeCell="A16" sqref="A16"/>
    </sheetView>
  </sheetViews>
  <sheetFormatPr defaultRowHeight="14.5" x14ac:dyDescent="0.35"/>
  <sheetData>
    <row r="1" spans="1:5" s="68" customFormat="1" ht="21" x14ac:dyDescent="0.5">
      <c r="A1" s="68" t="s">
        <v>266</v>
      </c>
    </row>
    <row r="3" spans="1:5" x14ac:dyDescent="0.35">
      <c r="A3" t="s">
        <v>252</v>
      </c>
    </row>
    <row r="4" spans="1:5" x14ac:dyDescent="0.35">
      <c r="B4" t="s">
        <v>212</v>
      </c>
      <c r="C4" t="s">
        <v>110</v>
      </c>
      <c r="D4" t="s">
        <v>108</v>
      </c>
      <c r="E4" t="s">
        <v>249</v>
      </c>
    </row>
    <row r="5" spans="1:5" x14ac:dyDescent="0.35">
      <c r="A5" s="172">
        <v>2013</v>
      </c>
      <c r="B5" s="2">
        <v>1.9893306917187004E-4</v>
      </c>
      <c r="C5" s="2">
        <v>0.12551422120298053</v>
      </c>
      <c r="D5" s="2">
        <v>0.22356611840838181</v>
      </c>
      <c r="E5" s="2">
        <v>9.363488436958714E-2</v>
      </c>
    </row>
    <row r="6" spans="1:5" x14ac:dyDescent="0.35">
      <c r="A6" s="172">
        <v>2014</v>
      </c>
      <c r="B6" s="2">
        <v>2.2300717583579016E-2</v>
      </c>
      <c r="C6" s="2">
        <v>0.10230817060676013</v>
      </c>
      <c r="D6" s="2">
        <v>5.3864537647398694E-2</v>
      </c>
      <c r="E6" s="2">
        <v>8.7777062242704221E-2</v>
      </c>
    </row>
    <row r="7" spans="1:5" x14ac:dyDescent="0.35">
      <c r="A7" s="172">
        <v>2015</v>
      </c>
      <c r="B7" s="2">
        <v>-1.2323813020164109E-2</v>
      </c>
      <c r="C7" s="2">
        <v>9.6704613273190979E-2</v>
      </c>
      <c r="D7" s="2">
        <v>0.14214403518416713</v>
      </c>
      <c r="E7" s="2">
        <v>6.3624131620746552E-2</v>
      </c>
    </row>
    <row r="8" spans="1:5" x14ac:dyDescent="0.35">
      <c r="A8" s="172">
        <v>2016</v>
      </c>
      <c r="B8" s="2">
        <v>3.0470319392039112E-2</v>
      </c>
      <c r="C8" s="2">
        <v>0.15878472901629542</v>
      </c>
      <c r="D8" s="2">
        <v>6.7019156239619085E-2</v>
      </c>
      <c r="E8" s="2">
        <v>5.843938261861966E-2</v>
      </c>
    </row>
    <row r="9" spans="1:5" x14ac:dyDescent="0.35">
      <c r="A9" s="172">
        <v>2017</v>
      </c>
      <c r="B9" s="2">
        <v>2.395220629691059E-2</v>
      </c>
      <c r="C9" s="2">
        <v>0.12400659966212885</v>
      </c>
      <c r="D9" s="2">
        <v>5.0225018026305975E-2</v>
      </c>
      <c r="E9" s="2">
        <v>5.6011236802447746E-2</v>
      </c>
    </row>
    <row r="10" spans="1:5" x14ac:dyDescent="0.35">
      <c r="A10" s="172">
        <v>2018</v>
      </c>
      <c r="B10" s="2">
        <v>5.1188984368850034E-2</v>
      </c>
      <c r="C10" s="2">
        <v>0.10649179466227023</v>
      </c>
      <c r="D10" s="2">
        <v>0.10180751585650179</v>
      </c>
      <c r="E10" s="2">
        <v>4.5766915841717229E-2</v>
      </c>
    </row>
    <row r="11" spans="1:5" x14ac:dyDescent="0.35">
      <c r="A11" s="172">
        <v>2019</v>
      </c>
      <c r="B11" s="2">
        <v>3.7246513326334399E-2</v>
      </c>
      <c r="C11" s="2">
        <v>6.2591536890503188E-2</v>
      </c>
      <c r="D11" s="2">
        <v>8.2306601544036559E-2</v>
      </c>
      <c r="E11" s="2">
        <v>4.8754028121501009E-2</v>
      </c>
    </row>
    <row r="12" spans="1:5" x14ac:dyDescent="0.35">
      <c r="A12" s="172">
        <v>2020</v>
      </c>
      <c r="B12" s="2">
        <v>0.11765433947197684</v>
      </c>
      <c r="C12" s="2">
        <v>8.5142287021108001E-2</v>
      </c>
      <c r="D12" s="2">
        <v>7.2139391578425471E-2</v>
      </c>
      <c r="E12" s="2">
        <v>3.5662625044968102E-2</v>
      </c>
    </row>
    <row r="13" spans="1:5" x14ac:dyDescent="0.35">
      <c r="A13" s="172">
        <v>2021</v>
      </c>
      <c r="B13" s="2">
        <v>9.0691624126897727E-2</v>
      </c>
      <c r="C13" s="2">
        <v>9.0401327584210725E-2</v>
      </c>
      <c r="D13" s="2">
        <v>5.2007745064331083E-2</v>
      </c>
      <c r="E13" s="2">
        <v>5.5244891841451267E-2</v>
      </c>
    </row>
    <row r="14" spans="1:5" x14ac:dyDescent="0.35">
      <c r="A14" s="172">
        <v>2022</v>
      </c>
      <c r="B14" s="2">
        <v>0.13377795426240457</v>
      </c>
      <c r="C14" s="2">
        <v>0.10479865290650862</v>
      </c>
      <c r="D14" s="2">
        <v>9.2840409486216746E-2</v>
      </c>
      <c r="E14" s="2">
        <v>7.027131519922282E-2</v>
      </c>
    </row>
    <row r="16" spans="1:5" x14ac:dyDescent="0.35">
      <c r="A16" s="127" t="s">
        <v>250</v>
      </c>
    </row>
  </sheetData>
  <conditionalFormatting sqref="A5">
    <cfRule type="cellIs" dxfId="8" priority="1" stopIfTrue="1" operator="lessThan">
      <formula>0</formula>
    </cfRule>
  </conditionalFormatting>
  <conditionalFormatting sqref="A7">
    <cfRule type="cellIs" dxfId="7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zoomScale="70" zoomScaleNormal="70" workbookViewId="0">
      <pane xSplit="3" ySplit="5" topLeftCell="D17" activePane="bottomRight" state="frozen"/>
      <selection pane="topRight" activeCell="D1" sqref="D1"/>
      <selection pane="bottomLeft" activeCell="A6" sqref="A6"/>
      <selection pane="bottomRight" activeCell="G44" sqref="G44"/>
    </sheetView>
  </sheetViews>
  <sheetFormatPr defaultColWidth="8.81640625" defaultRowHeight="12.5" x14ac:dyDescent="0.25"/>
  <cols>
    <col min="1" max="3" width="6.453125" style="173" customWidth="1"/>
    <col min="4" max="4" width="6.90625" style="173" customWidth="1"/>
    <col min="5" max="5" width="9.1796875" style="173" customWidth="1"/>
    <col min="6" max="11" width="8.81640625" style="173"/>
    <col min="12" max="12" width="9.1796875" style="173" bestFit="1" customWidth="1"/>
    <col min="13" max="13" width="12.54296875" style="173" bestFit="1" customWidth="1"/>
    <col min="14" max="16384" width="8.81640625" style="173"/>
  </cols>
  <sheetData>
    <row r="1" spans="1:23" s="81" customFormat="1" ht="21" x14ac:dyDescent="0.5">
      <c r="A1" s="185" t="s">
        <v>251</v>
      </c>
      <c r="B1" s="185"/>
      <c r="C1" s="185"/>
    </row>
    <row r="2" spans="1:23" s="81" customFormat="1" ht="14.5" x14ac:dyDescent="0.35">
      <c r="A2" s="81" t="s">
        <v>267</v>
      </c>
      <c r="B2" s="127"/>
      <c r="C2" s="127"/>
      <c r="O2" s="182"/>
      <c r="S2" s="182"/>
      <c r="T2" s="182"/>
    </row>
    <row r="3" spans="1:23" s="81" customFormat="1" ht="14.5" x14ac:dyDescent="0.35">
      <c r="A3" s="127"/>
      <c r="B3" s="127"/>
      <c r="C3" s="127"/>
      <c r="O3" s="182"/>
      <c r="S3" s="182"/>
      <c r="T3" s="182"/>
    </row>
    <row r="4" spans="1:23" s="181" customFormat="1" ht="14.5" x14ac:dyDescent="0.35">
      <c r="A4" s="184"/>
      <c r="B4" s="184"/>
      <c r="C4" s="184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P4" s="182"/>
      <c r="Q4" s="182"/>
      <c r="R4" s="182"/>
      <c r="S4" s="183"/>
      <c r="T4" s="182"/>
      <c r="U4" s="182"/>
      <c r="V4" s="182"/>
      <c r="W4" s="182"/>
    </row>
    <row r="5" spans="1:23" s="81" customFormat="1" ht="14.5" x14ac:dyDescent="0.35">
      <c r="A5" s="127"/>
      <c r="B5" s="127"/>
      <c r="C5" s="127"/>
      <c r="D5" s="178" t="s">
        <v>212</v>
      </c>
      <c r="E5" s="178" t="s">
        <v>110</v>
      </c>
      <c r="F5" s="178"/>
      <c r="G5" s="178"/>
      <c r="H5" s="178"/>
      <c r="I5" s="180"/>
      <c r="J5" s="180"/>
      <c r="K5" s="180"/>
      <c r="L5" s="180"/>
      <c r="M5" s="180"/>
      <c r="N5" s="180"/>
      <c r="O5" s="178"/>
      <c r="P5" s="178"/>
      <c r="Q5" s="178"/>
      <c r="R5" s="178"/>
      <c r="S5" s="174"/>
      <c r="T5" s="177"/>
      <c r="U5" s="176"/>
    </row>
    <row r="6" spans="1:23" s="81" customFormat="1" ht="14.5" x14ac:dyDescent="0.35">
      <c r="A6" s="127">
        <v>2013</v>
      </c>
      <c r="B6" s="127">
        <f>IF(A6&gt;2000,A6,"")</f>
        <v>2013</v>
      </c>
      <c r="C6" s="127" t="s">
        <v>70</v>
      </c>
      <c r="D6" s="178">
        <v>25.03219704684318</v>
      </c>
      <c r="E6" s="178">
        <v>62.19444806517312</v>
      </c>
      <c r="F6" s="178"/>
      <c r="G6" s="178"/>
      <c r="H6" s="178"/>
      <c r="I6" s="180"/>
      <c r="J6" s="180"/>
      <c r="K6" s="180"/>
      <c r="L6" s="180"/>
      <c r="M6" s="180"/>
      <c r="N6" s="180"/>
      <c r="O6" s="178"/>
      <c r="P6" s="178"/>
      <c r="Q6" s="178"/>
      <c r="R6" s="178"/>
      <c r="S6" s="174"/>
      <c r="T6" s="177"/>
      <c r="U6" s="176"/>
    </row>
    <row r="7" spans="1:23" s="81" customFormat="1" ht="14.5" x14ac:dyDescent="0.35">
      <c r="A7" s="127">
        <v>2</v>
      </c>
      <c r="B7" s="127" t="str">
        <f t="shared" ref="B7:B44" si="0">IF(A7&gt;2000,A7,"")</f>
        <v/>
      </c>
      <c r="C7" s="127" t="s">
        <v>69</v>
      </c>
      <c r="D7" s="178">
        <v>11.33736834170854</v>
      </c>
      <c r="E7" s="178">
        <v>54.317767839195966</v>
      </c>
      <c r="F7" s="178"/>
      <c r="G7" s="178"/>
      <c r="H7" s="178"/>
      <c r="I7" s="180"/>
      <c r="J7" s="180"/>
      <c r="K7" s="180"/>
      <c r="L7" s="180"/>
      <c r="M7" s="180"/>
      <c r="N7" s="180"/>
      <c r="O7" s="178"/>
      <c r="P7" s="178"/>
      <c r="Q7" s="178"/>
      <c r="R7" s="178"/>
      <c r="S7" s="174"/>
      <c r="T7" s="177"/>
      <c r="U7" s="176"/>
    </row>
    <row r="8" spans="1:23" s="81" customFormat="1" ht="14.5" x14ac:dyDescent="0.35">
      <c r="A8" s="127">
        <v>3</v>
      </c>
      <c r="B8" s="127" t="str">
        <f t="shared" si="0"/>
        <v/>
      </c>
      <c r="C8" s="127" t="s">
        <v>68</v>
      </c>
      <c r="D8" s="178">
        <v>0.15415239980207818</v>
      </c>
      <c r="E8" s="178">
        <v>78.084482434438399</v>
      </c>
      <c r="F8" s="178"/>
      <c r="G8" s="178"/>
      <c r="H8" s="178"/>
      <c r="I8" s="180"/>
      <c r="J8" s="180"/>
      <c r="K8" s="180"/>
      <c r="L8" s="180"/>
      <c r="M8" s="180"/>
      <c r="N8" s="180"/>
      <c r="O8" s="178"/>
      <c r="P8" s="178"/>
      <c r="Q8" s="178"/>
      <c r="R8" s="178"/>
      <c r="S8" s="174"/>
      <c r="T8" s="177"/>
      <c r="U8" s="176"/>
    </row>
    <row r="9" spans="1:23" s="81" customFormat="1" ht="14.5" x14ac:dyDescent="0.35">
      <c r="A9" s="127">
        <v>4</v>
      </c>
      <c r="B9" s="127" t="str">
        <f t="shared" si="0"/>
        <v/>
      </c>
      <c r="C9" s="127" t="s">
        <v>71</v>
      </c>
      <c r="D9" s="178">
        <v>-2.3335544651619236</v>
      </c>
      <c r="E9" s="178">
        <v>66.014945534838077</v>
      </c>
      <c r="F9" s="178"/>
      <c r="G9" s="178"/>
      <c r="H9" s="178"/>
      <c r="I9" s="180"/>
      <c r="J9" s="180"/>
      <c r="K9" s="180"/>
      <c r="L9" s="180"/>
      <c r="M9" s="180"/>
      <c r="N9" s="180"/>
      <c r="O9" s="178"/>
      <c r="P9" s="178"/>
      <c r="Q9" s="178"/>
      <c r="R9" s="178"/>
      <c r="S9" s="174"/>
      <c r="T9" s="177"/>
      <c r="U9" s="176"/>
    </row>
    <row r="10" spans="1:23" s="81" customFormat="1" ht="14.5" x14ac:dyDescent="0.35">
      <c r="A10" s="127">
        <v>2014</v>
      </c>
      <c r="B10" s="127">
        <f t="shared" si="0"/>
        <v>2014</v>
      </c>
      <c r="C10" s="127" t="s">
        <v>70</v>
      </c>
      <c r="D10" s="178">
        <v>29.881071634615381</v>
      </c>
      <c r="E10" s="178">
        <v>62.633941826923071</v>
      </c>
      <c r="F10" s="178"/>
      <c r="G10" s="178"/>
      <c r="H10" s="178"/>
      <c r="I10" s="180"/>
      <c r="J10" s="180"/>
      <c r="K10" s="180"/>
      <c r="L10" s="180"/>
      <c r="M10" s="180"/>
      <c r="N10" s="180"/>
      <c r="O10" s="178"/>
      <c r="P10" s="178"/>
      <c r="Q10" s="178"/>
      <c r="R10" s="178"/>
      <c r="S10" s="174"/>
      <c r="T10" s="177"/>
      <c r="U10" s="176"/>
    </row>
    <row r="11" spans="1:23" s="81" customFormat="1" ht="14.5" x14ac:dyDescent="0.35">
      <c r="A11" s="127">
        <v>2</v>
      </c>
      <c r="B11" s="127" t="str">
        <f t="shared" si="0"/>
        <v/>
      </c>
      <c r="C11" s="127" t="s">
        <v>69</v>
      </c>
      <c r="D11" s="178">
        <v>14.187731477111843</v>
      </c>
      <c r="E11" s="178">
        <v>46.246273714016048</v>
      </c>
      <c r="F11" s="178"/>
      <c r="G11" s="178"/>
      <c r="H11" s="178"/>
      <c r="I11" s="180"/>
      <c r="J11" s="180"/>
      <c r="K11" s="180"/>
      <c r="L11" s="180"/>
      <c r="M11" s="180"/>
      <c r="N11" s="180"/>
      <c r="O11" s="178"/>
      <c r="P11" s="178"/>
      <c r="Q11" s="178"/>
      <c r="R11" s="178"/>
      <c r="S11" s="174"/>
      <c r="T11" s="177"/>
      <c r="U11" s="176"/>
    </row>
    <row r="12" spans="1:23" s="81" customFormat="1" ht="14.5" x14ac:dyDescent="0.35">
      <c r="A12" s="127">
        <v>3</v>
      </c>
      <c r="B12" s="127" t="str">
        <f t="shared" si="0"/>
        <v/>
      </c>
      <c r="C12" s="127" t="s">
        <v>68</v>
      </c>
      <c r="D12" s="178">
        <v>17.799736033519551</v>
      </c>
      <c r="E12" s="178">
        <v>60.147923184357531</v>
      </c>
      <c r="F12" s="178"/>
      <c r="G12" s="178"/>
      <c r="H12" s="178"/>
      <c r="I12" s="180"/>
      <c r="J12" s="180"/>
      <c r="K12" s="180"/>
      <c r="L12" s="180"/>
      <c r="M12" s="180"/>
      <c r="N12" s="180"/>
      <c r="O12" s="178"/>
      <c r="P12" s="178"/>
      <c r="Q12" s="178"/>
      <c r="R12" s="178"/>
      <c r="S12" s="174"/>
      <c r="T12" s="177"/>
      <c r="U12" s="176"/>
    </row>
    <row r="13" spans="1:23" s="81" customFormat="1" ht="14.5" x14ac:dyDescent="0.35">
      <c r="A13" s="127">
        <v>4</v>
      </c>
      <c r="B13" s="127" t="str">
        <f t="shared" si="0"/>
        <v/>
      </c>
      <c r="C13" s="127" t="s">
        <v>71</v>
      </c>
      <c r="D13" s="178">
        <v>4.9700483046911277</v>
      </c>
      <c r="E13" s="178">
        <v>49.594171853228048</v>
      </c>
      <c r="F13" s="178"/>
      <c r="G13" s="178"/>
      <c r="H13" s="178"/>
      <c r="I13" s="180"/>
      <c r="J13" s="180"/>
      <c r="K13" s="180"/>
      <c r="L13" s="180"/>
      <c r="M13" s="180"/>
      <c r="N13" s="180"/>
      <c r="O13" s="178"/>
      <c r="P13" s="178"/>
      <c r="Q13" s="178"/>
      <c r="R13" s="178"/>
      <c r="S13" s="174"/>
      <c r="T13" s="177"/>
      <c r="U13" s="176"/>
    </row>
    <row r="14" spans="1:23" s="81" customFormat="1" ht="14.5" x14ac:dyDescent="0.35">
      <c r="A14" s="127">
        <v>2015</v>
      </c>
      <c r="B14" s="127">
        <f t="shared" si="0"/>
        <v>2015</v>
      </c>
      <c r="C14" s="127" t="s">
        <v>70</v>
      </c>
      <c r="D14" s="178">
        <v>-0.14977274826789835</v>
      </c>
      <c r="E14" s="178">
        <v>50.63640415704387</v>
      </c>
      <c r="F14" s="178"/>
      <c r="G14" s="178"/>
      <c r="H14" s="178"/>
      <c r="I14" s="180"/>
      <c r="J14" s="180"/>
      <c r="K14" s="180"/>
      <c r="L14" s="180"/>
      <c r="M14" s="180"/>
      <c r="N14" s="180"/>
      <c r="O14" s="178"/>
      <c r="P14" s="178"/>
      <c r="Q14" s="178"/>
      <c r="R14" s="178"/>
      <c r="S14" s="174"/>
      <c r="T14" s="177"/>
      <c r="U14" s="176"/>
    </row>
    <row r="15" spans="1:23" s="81" customFormat="1" ht="14.5" x14ac:dyDescent="0.35">
      <c r="A15" s="127">
        <v>2</v>
      </c>
      <c r="B15" s="127" t="str">
        <f t="shared" si="0"/>
        <v/>
      </c>
      <c r="C15" s="127" t="s">
        <v>69</v>
      </c>
      <c r="D15" s="178">
        <v>-17.068850766456265</v>
      </c>
      <c r="E15" s="178">
        <v>63.208782236248865</v>
      </c>
      <c r="F15" s="178"/>
      <c r="G15" s="178"/>
      <c r="H15" s="178"/>
      <c r="I15" s="180"/>
      <c r="J15" s="180"/>
      <c r="K15" s="180"/>
      <c r="L15" s="180"/>
      <c r="M15" s="180"/>
      <c r="N15" s="180"/>
      <c r="O15" s="178"/>
      <c r="P15" s="178"/>
      <c r="Q15" s="178"/>
      <c r="R15" s="178"/>
      <c r="S15" s="174"/>
      <c r="T15" s="177"/>
      <c r="U15" s="176"/>
    </row>
    <row r="16" spans="1:23" s="81" customFormat="1" ht="14.5" x14ac:dyDescent="0.35">
      <c r="A16" s="127">
        <v>3</v>
      </c>
      <c r="B16" s="127" t="str">
        <f t="shared" si="0"/>
        <v/>
      </c>
      <c r="C16" s="127" t="s">
        <v>68</v>
      </c>
      <c r="D16" s="178">
        <v>-8.9167417777777747</v>
      </c>
      <c r="E16" s="178">
        <v>61.127224888888875</v>
      </c>
      <c r="F16" s="178"/>
      <c r="G16" s="178"/>
      <c r="H16" s="178"/>
      <c r="I16" s="180"/>
      <c r="J16" s="180"/>
      <c r="K16" s="180"/>
      <c r="L16" s="180"/>
      <c r="M16" s="180"/>
      <c r="N16" s="180"/>
      <c r="O16" s="178"/>
      <c r="P16" s="178"/>
      <c r="Q16" s="178"/>
      <c r="R16" s="178"/>
      <c r="S16" s="174"/>
      <c r="T16" s="177"/>
      <c r="U16" s="176"/>
    </row>
    <row r="17" spans="1:21" s="81" customFormat="1" ht="14.5" x14ac:dyDescent="0.35">
      <c r="A17" s="127">
        <v>4</v>
      </c>
      <c r="B17" s="127" t="str">
        <f t="shared" si="0"/>
        <v/>
      </c>
      <c r="C17" s="127" t="s">
        <v>71</v>
      </c>
      <c r="D17" s="178">
        <v>-19.341497785651015</v>
      </c>
      <c r="E17" s="178">
        <v>44.970601417183346</v>
      </c>
      <c r="F17" s="178"/>
      <c r="G17" s="178"/>
      <c r="H17" s="178"/>
      <c r="I17" s="180"/>
      <c r="J17" s="180"/>
      <c r="K17" s="180"/>
      <c r="L17" s="180"/>
      <c r="M17" s="180"/>
      <c r="N17" s="180"/>
      <c r="O17" s="178"/>
      <c r="P17" s="178"/>
      <c r="Q17" s="178"/>
      <c r="R17" s="178"/>
      <c r="S17" s="174"/>
      <c r="T17" s="177"/>
      <c r="U17" s="176"/>
    </row>
    <row r="18" spans="1:21" s="81" customFormat="1" ht="14.5" x14ac:dyDescent="0.35">
      <c r="A18" s="127">
        <v>2016</v>
      </c>
      <c r="B18" s="127">
        <f t="shared" si="0"/>
        <v>2016</v>
      </c>
      <c r="C18" s="127" t="s">
        <v>70</v>
      </c>
      <c r="D18" s="178">
        <v>-1.7011647875108411</v>
      </c>
      <c r="E18" s="178">
        <v>50.784042497831742</v>
      </c>
      <c r="F18" s="178"/>
      <c r="G18" s="178"/>
      <c r="H18" s="178"/>
      <c r="I18" s="180"/>
      <c r="J18" s="180"/>
      <c r="K18" s="180"/>
      <c r="L18" s="180"/>
      <c r="M18" s="180"/>
      <c r="N18" s="180"/>
      <c r="O18" s="178"/>
      <c r="P18" s="178"/>
      <c r="Q18" s="178"/>
      <c r="R18" s="178"/>
      <c r="S18" s="174"/>
      <c r="T18" s="177"/>
      <c r="U18" s="176"/>
    </row>
    <row r="19" spans="1:21" s="81" customFormat="1" ht="14.5" x14ac:dyDescent="0.35">
      <c r="A19" s="127">
        <v>2</v>
      </c>
      <c r="B19" s="127" t="str">
        <f t="shared" si="0"/>
        <v/>
      </c>
      <c r="C19" s="127" t="s">
        <v>69</v>
      </c>
      <c r="D19" s="178">
        <v>14.688194904458596</v>
      </c>
      <c r="E19" s="178">
        <v>58.307314649681516</v>
      </c>
      <c r="F19" s="178"/>
      <c r="G19" s="178"/>
      <c r="H19" s="178"/>
      <c r="I19" s="180"/>
      <c r="J19" s="180"/>
      <c r="K19" s="180"/>
      <c r="L19" s="180"/>
      <c r="M19" s="180"/>
      <c r="N19" s="180"/>
      <c r="O19" s="178"/>
      <c r="P19" s="178"/>
      <c r="Q19" s="178"/>
      <c r="R19" s="178"/>
      <c r="S19" s="174"/>
      <c r="T19" s="177"/>
      <c r="U19" s="176"/>
    </row>
    <row r="20" spans="1:21" s="81" customFormat="1" ht="14.5" x14ac:dyDescent="0.35">
      <c r="A20" s="127">
        <v>3</v>
      </c>
      <c r="B20" s="127" t="str">
        <f t="shared" si="0"/>
        <v/>
      </c>
      <c r="C20" s="127" t="s">
        <v>68</v>
      </c>
      <c r="D20" s="178">
        <v>19.114004194630869</v>
      </c>
      <c r="E20" s="178">
        <v>115.78547399328858</v>
      </c>
      <c r="F20" s="178"/>
      <c r="G20" s="178"/>
      <c r="H20" s="178"/>
      <c r="I20" s="180"/>
      <c r="J20" s="180"/>
      <c r="K20" s="180"/>
      <c r="L20" s="180"/>
      <c r="M20" s="180"/>
      <c r="N20" s="180"/>
      <c r="O20" s="178"/>
      <c r="P20" s="178"/>
      <c r="Q20" s="178"/>
      <c r="R20" s="178"/>
      <c r="S20" s="174"/>
      <c r="T20" s="177"/>
      <c r="U20" s="176"/>
    </row>
    <row r="21" spans="1:21" s="81" customFormat="1" ht="14.5" x14ac:dyDescent="0.35">
      <c r="A21" s="127">
        <v>4</v>
      </c>
      <c r="B21" s="127" t="str">
        <f t="shared" si="0"/>
        <v/>
      </c>
      <c r="C21" s="127" t="s">
        <v>71</v>
      </c>
      <c r="D21" s="178">
        <v>31.335479634247708</v>
      </c>
      <c r="E21" s="178">
        <v>53.550162510390685</v>
      </c>
      <c r="F21" s="178"/>
      <c r="G21" s="178"/>
      <c r="H21" s="178"/>
      <c r="I21" s="180"/>
      <c r="J21" s="180"/>
      <c r="K21" s="180"/>
      <c r="L21" s="180"/>
      <c r="M21" s="180"/>
      <c r="N21" s="180"/>
      <c r="O21" s="178"/>
      <c r="P21" s="178"/>
      <c r="Q21" s="178"/>
      <c r="R21" s="178"/>
      <c r="S21" s="174"/>
      <c r="T21" s="177"/>
      <c r="U21" s="176"/>
    </row>
    <row r="22" spans="1:21" s="81" customFormat="1" ht="14.5" x14ac:dyDescent="0.35">
      <c r="A22" s="127">
        <v>2017</v>
      </c>
      <c r="B22" s="127">
        <f t="shared" si="0"/>
        <v>2017</v>
      </c>
      <c r="C22" s="127" t="s">
        <v>70</v>
      </c>
      <c r="D22" s="178">
        <v>18.025565022421524</v>
      </c>
      <c r="E22" s="178">
        <v>38.58603587443946</v>
      </c>
      <c r="F22" s="178"/>
      <c r="G22" s="178"/>
      <c r="I22" s="180"/>
      <c r="J22" s="180"/>
      <c r="K22" s="180"/>
      <c r="L22" s="180"/>
      <c r="M22" s="180"/>
      <c r="N22" s="180"/>
      <c r="O22" s="178"/>
      <c r="P22" s="178"/>
      <c r="Q22" s="178"/>
      <c r="R22" s="178"/>
      <c r="S22" s="84"/>
      <c r="T22" s="177"/>
      <c r="U22" s="176"/>
    </row>
    <row r="23" spans="1:21" s="81" customFormat="1" ht="14.5" x14ac:dyDescent="0.35">
      <c r="A23" s="127">
        <v>2</v>
      </c>
      <c r="B23" s="127" t="str">
        <f t="shared" si="0"/>
        <v/>
      </c>
      <c r="C23" s="127" t="s">
        <v>69</v>
      </c>
      <c r="D23" s="178">
        <v>-12.54935887096774</v>
      </c>
      <c r="E23" s="178">
        <v>59.365261290322564</v>
      </c>
      <c r="F23" s="178"/>
      <c r="G23" s="178"/>
      <c r="I23" s="180"/>
      <c r="J23" s="180"/>
      <c r="K23" s="180"/>
      <c r="L23" s="180"/>
      <c r="M23" s="180"/>
      <c r="O23" s="178"/>
      <c r="P23" s="178"/>
      <c r="Q23" s="178"/>
      <c r="R23" s="178"/>
      <c r="S23" s="84"/>
      <c r="T23" s="177"/>
      <c r="U23" s="176"/>
    </row>
    <row r="24" spans="1:21" s="81" customFormat="1" ht="14.5" x14ac:dyDescent="0.35">
      <c r="A24" s="127">
        <v>3</v>
      </c>
      <c r="B24" s="127" t="str">
        <f t="shared" si="0"/>
        <v/>
      </c>
      <c r="C24" s="127" t="s">
        <v>68</v>
      </c>
      <c r="D24" s="178">
        <v>14.862047619047619</v>
      </c>
      <c r="E24" s="178">
        <v>71.995000000000005</v>
      </c>
      <c r="F24" s="178"/>
      <c r="G24" s="178"/>
      <c r="I24" s="180"/>
      <c r="J24" s="180"/>
      <c r="K24" s="180"/>
      <c r="L24" s="180"/>
      <c r="M24" s="180"/>
      <c r="O24" s="178"/>
      <c r="P24" s="178"/>
      <c r="Q24" s="178"/>
      <c r="R24" s="178"/>
      <c r="S24" s="174"/>
      <c r="T24" s="177"/>
      <c r="U24" s="176"/>
    </row>
    <row r="25" spans="1:21" s="81" customFormat="1" ht="14.5" x14ac:dyDescent="0.35">
      <c r="A25" s="127">
        <v>4</v>
      </c>
      <c r="B25" s="127" t="str">
        <f t="shared" si="0"/>
        <v/>
      </c>
      <c r="C25" s="127" t="s">
        <v>71</v>
      </c>
      <c r="D25" s="178">
        <v>13.136082142857139</v>
      </c>
      <c r="E25" s="178">
        <v>66.892719841269837</v>
      </c>
      <c r="F25" s="178"/>
      <c r="G25" s="178"/>
      <c r="L25" s="180"/>
      <c r="M25" s="180"/>
      <c r="O25" s="178"/>
      <c r="P25" s="178"/>
      <c r="Q25" s="178"/>
      <c r="R25" s="178"/>
      <c r="S25" s="174"/>
      <c r="T25" s="177"/>
      <c r="U25" s="176"/>
    </row>
    <row r="26" spans="1:21" s="81" customFormat="1" ht="14.5" x14ac:dyDescent="0.35">
      <c r="A26" s="127">
        <v>2018</v>
      </c>
      <c r="B26" s="127">
        <f t="shared" si="0"/>
        <v>2018</v>
      </c>
      <c r="C26" s="127" t="s">
        <v>70</v>
      </c>
      <c r="D26" s="178">
        <v>21.461987068965513</v>
      </c>
      <c r="E26" s="178">
        <v>38.481844827586201</v>
      </c>
      <c r="F26" s="178"/>
      <c r="G26" s="178"/>
      <c r="I26" s="180"/>
      <c r="J26" s="180"/>
      <c r="K26" s="180"/>
      <c r="L26" s="180"/>
      <c r="M26" s="180"/>
      <c r="N26" s="180"/>
      <c r="O26" s="178"/>
      <c r="P26" s="178"/>
      <c r="Q26" s="178"/>
      <c r="R26" s="178"/>
      <c r="S26" s="174"/>
      <c r="T26" s="177"/>
      <c r="U26" s="176"/>
    </row>
    <row r="27" spans="1:21" s="81" customFormat="1" ht="14.5" x14ac:dyDescent="0.35">
      <c r="A27" s="127">
        <v>2</v>
      </c>
      <c r="B27" s="127" t="str">
        <f t="shared" si="0"/>
        <v/>
      </c>
      <c r="C27" s="127" t="s">
        <v>69</v>
      </c>
      <c r="D27" s="178">
        <v>-7.9505673485140855</v>
      </c>
      <c r="E27" s="178">
        <v>34.992311848707054</v>
      </c>
      <c r="F27" s="178"/>
      <c r="G27" s="178"/>
      <c r="I27" s="179"/>
      <c r="J27" s="179"/>
      <c r="K27" s="179"/>
      <c r="L27" s="180"/>
      <c r="M27" s="179"/>
      <c r="N27" s="180"/>
      <c r="O27" s="178"/>
      <c r="P27" s="178"/>
      <c r="Q27" s="178"/>
      <c r="R27" s="178"/>
      <c r="S27" s="174"/>
      <c r="T27" s="177"/>
      <c r="U27" s="176"/>
    </row>
    <row r="28" spans="1:21" s="81" customFormat="1" ht="14.5" x14ac:dyDescent="0.35">
      <c r="A28" s="127">
        <v>3</v>
      </c>
      <c r="B28" s="127" t="str">
        <f t="shared" si="0"/>
        <v/>
      </c>
      <c r="C28" s="127" t="s">
        <v>68</v>
      </c>
      <c r="D28" s="178">
        <v>29.148910060975613</v>
      </c>
      <c r="E28" s="178">
        <v>62.838556402439032</v>
      </c>
      <c r="F28" s="178"/>
      <c r="G28" s="178"/>
      <c r="I28" s="179"/>
      <c r="J28" s="179"/>
      <c r="K28" s="179"/>
      <c r="L28" s="180"/>
      <c r="M28" s="179"/>
      <c r="N28" s="180"/>
      <c r="O28" s="178"/>
      <c r="P28" s="178"/>
      <c r="Q28" s="178"/>
      <c r="R28" s="178"/>
      <c r="S28" s="174"/>
      <c r="T28" s="177"/>
      <c r="U28" s="176"/>
    </row>
    <row r="29" spans="1:21" s="81" customFormat="1" ht="14.5" x14ac:dyDescent="0.35">
      <c r="A29" s="127">
        <v>4</v>
      </c>
      <c r="B29" s="127" t="str">
        <f t="shared" si="0"/>
        <v/>
      </c>
      <c r="C29" s="127" t="s">
        <v>71</v>
      </c>
      <c r="D29" s="178">
        <v>10.744154311649016</v>
      </c>
      <c r="E29" s="178">
        <v>49.070101361573371</v>
      </c>
      <c r="F29" s="178"/>
      <c r="G29" s="178"/>
      <c r="I29" s="179"/>
      <c r="J29" s="179"/>
      <c r="K29" s="179"/>
      <c r="L29" s="180"/>
      <c r="M29" s="179"/>
      <c r="N29" s="180"/>
      <c r="O29" s="178"/>
      <c r="P29" s="178"/>
      <c r="Q29" s="178"/>
      <c r="R29" s="178"/>
      <c r="S29" s="174"/>
      <c r="T29" s="177"/>
      <c r="U29" s="176"/>
    </row>
    <row r="30" spans="1:21" s="81" customFormat="1" ht="14.5" x14ac:dyDescent="0.35">
      <c r="A30" s="127">
        <v>2019</v>
      </c>
      <c r="B30" s="127">
        <f t="shared" si="0"/>
        <v>2019</v>
      </c>
      <c r="C30" s="127" t="s">
        <v>70</v>
      </c>
      <c r="D30" s="178">
        <v>25.212016547574272</v>
      </c>
      <c r="E30" s="178">
        <v>37.729553215494548</v>
      </c>
      <c r="F30" s="178"/>
      <c r="G30" s="178"/>
      <c r="I30" s="179"/>
      <c r="J30" s="179"/>
      <c r="K30" s="179"/>
      <c r="L30" s="180"/>
      <c r="M30" s="179"/>
      <c r="O30" s="178"/>
      <c r="P30" s="178"/>
      <c r="Q30" s="178"/>
      <c r="R30" s="178"/>
      <c r="S30" s="174"/>
      <c r="T30" s="177"/>
      <c r="U30" s="176"/>
    </row>
    <row r="31" spans="1:21" s="81" customFormat="1" ht="14.5" x14ac:dyDescent="0.35">
      <c r="A31" s="127">
        <v>2</v>
      </c>
      <c r="B31" s="127" t="str">
        <f t="shared" si="0"/>
        <v/>
      </c>
      <c r="C31" s="127" t="s">
        <v>69</v>
      </c>
      <c r="D31" s="178">
        <v>25.357987804878043</v>
      </c>
      <c r="E31" s="178">
        <v>37.555902439024386</v>
      </c>
      <c r="F31" s="178"/>
      <c r="G31" s="178"/>
      <c r="I31" s="179"/>
      <c r="J31" s="179"/>
      <c r="K31" s="179"/>
      <c r="L31" s="180"/>
      <c r="M31" s="179"/>
      <c r="O31" s="178"/>
      <c r="P31" s="178"/>
      <c r="Q31" s="178"/>
      <c r="R31" s="178"/>
      <c r="S31" s="174"/>
      <c r="T31" s="177"/>
      <c r="U31" s="176"/>
    </row>
    <row r="32" spans="1:21" s="81" customFormat="1" ht="14.5" x14ac:dyDescent="0.35">
      <c r="A32" s="127">
        <v>3</v>
      </c>
      <c r="B32" s="127" t="str">
        <f t="shared" si="0"/>
        <v/>
      </c>
      <c r="C32" s="127" t="s">
        <v>68</v>
      </c>
      <c r="D32" s="178">
        <v>20.889241581259149</v>
      </c>
      <c r="E32" s="178">
        <v>36.05349048316252</v>
      </c>
      <c r="F32" s="178"/>
      <c r="G32" s="178"/>
      <c r="I32" s="179"/>
      <c r="J32" s="179"/>
      <c r="K32" s="179"/>
      <c r="L32" s="180"/>
      <c r="M32" s="179"/>
      <c r="O32" s="178"/>
      <c r="P32" s="178"/>
      <c r="Q32" s="178"/>
      <c r="R32" s="178"/>
      <c r="S32" s="174"/>
      <c r="T32" s="177"/>
      <c r="U32" s="176"/>
    </row>
    <row r="33" spans="1:21" s="81" customFormat="1" ht="14.5" x14ac:dyDescent="0.35">
      <c r="A33" s="127">
        <v>4</v>
      </c>
      <c r="B33" s="127" t="str">
        <f t="shared" si="0"/>
        <v/>
      </c>
      <c r="C33" s="127" t="s">
        <v>71</v>
      </c>
      <c r="D33" s="178">
        <v>23.526686110098431</v>
      </c>
      <c r="E33" s="178">
        <v>27.241121035362742</v>
      </c>
      <c r="F33" s="178"/>
      <c r="G33" s="178"/>
      <c r="I33" s="179"/>
      <c r="J33" s="179"/>
      <c r="K33" s="179"/>
      <c r="L33" s="180"/>
      <c r="M33" s="179"/>
      <c r="O33" s="178"/>
      <c r="P33" s="178"/>
      <c r="Q33" s="178"/>
      <c r="R33" s="178"/>
      <c r="S33" s="174"/>
      <c r="T33" s="177"/>
      <c r="U33" s="176"/>
    </row>
    <row r="34" spans="1:21" s="81" customFormat="1" ht="14.5" x14ac:dyDescent="0.35">
      <c r="A34" s="127">
        <v>2020</v>
      </c>
      <c r="B34" s="127">
        <f t="shared" si="0"/>
        <v>2020</v>
      </c>
      <c r="C34" s="127" t="s">
        <v>70</v>
      </c>
      <c r="D34" s="178">
        <v>39.754665226781867</v>
      </c>
      <c r="E34" s="178">
        <v>15.146596112311018</v>
      </c>
      <c r="F34" s="178"/>
      <c r="G34" s="178"/>
      <c r="I34" s="179"/>
      <c r="J34" s="179"/>
      <c r="K34" s="179"/>
      <c r="L34" s="180"/>
      <c r="M34" s="179"/>
      <c r="O34" s="178"/>
      <c r="P34" s="178"/>
      <c r="Q34" s="178"/>
      <c r="R34" s="178"/>
      <c r="S34" s="174"/>
      <c r="T34" s="177"/>
      <c r="U34" s="176"/>
    </row>
    <row r="35" spans="1:21" s="81" customFormat="1" ht="14.5" x14ac:dyDescent="0.35">
      <c r="A35" s="127">
        <v>2</v>
      </c>
      <c r="B35" s="127" t="str">
        <f t="shared" si="0"/>
        <v/>
      </c>
      <c r="C35" s="127" t="s">
        <v>69</v>
      </c>
      <c r="D35" s="178">
        <v>23.935999999999996</v>
      </c>
      <c r="E35" s="178">
        <v>-4.6566441717791403</v>
      </c>
      <c r="F35" s="178"/>
      <c r="G35" s="178"/>
      <c r="I35" s="179"/>
      <c r="J35" s="179"/>
      <c r="K35" s="179"/>
      <c r="L35" s="179"/>
      <c r="M35" s="179"/>
      <c r="O35" s="178"/>
      <c r="P35" s="178"/>
      <c r="Q35" s="178"/>
      <c r="R35" s="178"/>
      <c r="S35" s="174"/>
      <c r="T35" s="177"/>
      <c r="U35" s="176"/>
    </row>
    <row r="36" spans="1:21" s="81" customFormat="1" ht="14.5" x14ac:dyDescent="0.35">
      <c r="A36" s="127">
        <v>3</v>
      </c>
      <c r="B36" s="127" t="str">
        <f t="shared" si="0"/>
        <v/>
      </c>
      <c r="C36" s="127" t="s">
        <v>68</v>
      </c>
      <c r="D36" s="178">
        <v>66.533218749999989</v>
      </c>
      <c r="E36" s="178">
        <v>46.820257812499996</v>
      </c>
      <c r="F36" s="178"/>
      <c r="G36" s="178"/>
      <c r="I36" s="179"/>
      <c r="J36" s="179"/>
      <c r="K36" s="179"/>
      <c r="L36" s="179"/>
      <c r="M36" s="179"/>
      <c r="O36" s="178"/>
      <c r="P36" s="178"/>
      <c r="Q36" s="178"/>
      <c r="R36" s="178"/>
      <c r="S36" s="174"/>
      <c r="T36" s="177"/>
      <c r="U36" s="176"/>
    </row>
    <row r="37" spans="1:21" s="81" customFormat="1" ht="14.5" x14ac:dyDescent="0.35">
      <c r="A37" s="127">
        <v>4</v>
      </c>
      <c r="B37" s="127" t="str">
        <f t="shared" si="0"/>
        <v/>
      </c>
      <c r="C37" s="127" t="s">
        <v>71</v>
      </c>
      <c r="D37" s="178">
        <v>77.740591519434616</v>
      </c>
      <c r="E37" s="178">
        <v>58.325101766784449</v>
      </c>
      <c r="F37" s="178"/>
      <c r="G37" s="178"/>
      <c r="I37" s="179"/>
      <c r="J37" s="179"/>
      <c r="K37" s="179"/>
      <c r="L37" s="179"/>
      <c r="M37" s="179"/>
      <c r="O37" s="178"/>
      <c r="P37" s="178"/>
      <c r="Q37" s="178"/>
      <c r="R37" s="178"/>
      <c r="S37" s="174"/>
      <c r="T37" s="177"/>
      <c r="U37" s="176"/>
    </row>
    <row r="38" spans="1:21" s="81" customFormat="1" ht="14.5" x14ac:dyDescent="0.35">
      <c r="A38" s="127">
        <v>2021</v>
      </c>
      <c r="B38" s="127">
        <f t="shared" si="0"/>
        <v>2021</v>
      </c>
      <c r="C38" s="127" t="s">
        <v>70</v>
      </c>
      <c r="D38" s="178">
        <v>100.64538560950052</v>
      </c>
      <c r="E38" s="178">
        <v>36.037179531959481</v>
      </c>
      <c r="F38" s="178"/>
      <c r="G38" s="178"/>
      <c r="I38" s="179"/>
      <c r="J38" s="179"/>
      <c r="K38" s="179"/>
      <c r="L38" s="179"/>
      <c r="M38" s="179"/>
      <c r="O38" s="178"/>
      <c r="P38" s="178"/>
      <c r="Q38" s="178"/>
      <c r="R38" s="178"/>
      <c r="S38" s="174"/>
      <c r="T38" s="177"/>
      <c r="U38" s="176"/>
    </row>
    <row r="39" spans="1:21" s="81" customFormat="1" ht="14.5" x14ac:dyDescent="0.35">
      <c r="A39" s="127">
        <v>2</v>
      </c>
      <c r="B39" s="127" t="str">
        <f t="shared" si="0"/>
        <v/>
      </c>
      <c r="C39" s="127" t="s">
        <v>69</v>
      </c>
      <c r="D39" s="178">
        <v>107.54978313253011</v>
      </c>
      <c r="E39" s="178">
        <v>57.062229259896725</v>
      </c>
      <c r="F39" s="178"/>
      <c r="G39" s="178"/>
      <c r="I39" s="179"/>
      <c r="J39" s="179"/>
      <c r="K39" s="179"/>
      <c r="L39" s="179"/>
      <c r="M39" s="179"/>
      <c r="O39" s="178"/>
      <c r="P39" s="178"/>
      <c r="Q39" s="178"/>
      <c r="R39" s="178"/>
      <c r="S39" s="174"/>
      <c r="T39" s="177"/>
      <c r="U39" s="176"/>
    </row>
    <row r="40" spans="1:21" s="81" customFormat="1" ht="14.5" x14ac:dyDescent="0.35">
      <c r="A40" s="127">
        <v>3</v>
      </c>
      <c r="B40" s="127" t="str">
        <f t="shared" si="0"/>
        <v/>
      </c>
      <c r="C40" s="127" t="s">
        <v>68</v>
      </c>
      <c r="D40" s="178">
        <v>56.849519810362331</v>
      </c>
      <c r="E40" s="178">
        <v>55.878487639688444</v>
      </c>
      <c r="F40" s="178"/>
      <c r="G40" s="178"/>
      <c r="I40" s="179"/>
      <c r="J40" s="179"/>
      <c r="K40" s="179"/>
      <c r="L40" s="179"/>
      <c r="M40" s="179"/>
      <c r="O40" s="178"/>
      <c r="P40" s="178"/>
      <c r="Q40" s="178"/>
      <c r="R40" s="178"/>
      <c r="S40" s="174"/>
      <c r="T40" s="177"/>
      <c r="U40" s="176"/>
    </row>
    <row r="41" spans="1:21" s="81" customFormat="1" ht="14.5" x14ac:dyDescent="0.35">
      <c r="A41" s="127">
        <v>4</v>
      </c>
      <c r="B41" s="127" t="str">
        <f t="shared" si="0"/>
        <v/>
      </c>
      <c r="C41" s="127" t="s">
        <v>71</v>
      </c>
      <c r="D41" s="178">
        <v>35.927813672922255</v>
      </c>
      <c r="E41" s="178">
        <v>48.845164544235921</v>
      </c>
      <c r="F41" s="178"/>
      <c r="G41" s="178"/>
      <c r="I41" s="179"/>
      <c r="J41" s="179"/>
      <c r="K41" s="179"/>
      <c r="L41" s="179"/>
      <c r="M41" s="179"/>
      <c r="O41" s="178"/>
      <c r="P41" s="178"/>
      <c r="Q41" s="178"/>
      <c r="R41" s="178"/>
      <c r="S41" s="174"/>
      <c r="T41" s="177"/>
      <c r="U41" s="176"/>
    </row>
    <row r="42" spans="1:21" s="81" customFormat="1" ht="14.5" x14ac:dyDescent="0.35">
      <c r="A42" s="127">
        <v>2022</v>
      </c>
      <c r="B42" s="127">
        <f t="shared" si="0"/>
        <v>2022</v>
      </c>
      <c r="C42" s="127" t="s">
        <v>70</v>
      </c>
      <c r="D42" s="178">
        <v>95.550577278731822</v>
      </c>
      <c r="E42" s="178">
        <v>63.968451122853359</v>
      </c>
      <c r="F42" s="178"/>
      <c r="G42" s="178"/>
      <c r="I42" s="179"/>
      <c r="J42" s="179"/>
      <c r="K42" s="179"/>
      <c r="L42" s="179"/>
      <c r="M42" s="179"/>
      <c r="O42" s="178"/>
      <c r="P42" s="178"/>
      <c r="Q42" s="178"/>
      <c r="R42" s="178"/>
      <c r="S42" s="174"/>
      <c r="T42" s="177"/>
      <c r="U42" s="176"/>
    </row>
    <row r="43" spans="1:21" s="81" customFormat="1" ht="14.5" x14ac:dyDescent="0.35">
      <c r="A43" s="127">
        <v>2</v>
      </c>
      <c r="B43" s="127" t="str">
        <f t="shared" si="0"/>
        <v/>
      </c>
      <c r="C43" s="127" t="s">
        <v>69</v>
      </c>
      <c r="D43" s="178">
        <v>82.233144333225695</v>
      </c>
      <c r="E43" s="178">
        <v>60.800299644817564</v>
      </c>
      <c r="F43" s="178"/>
      <c r="G43" s="178"/>
      <c r="I43" s="179"/>
      <c r="J43" s="179"/>
      <c r="K43" s="179"/>
      <c r="L43" s="179"/>
      <c r="M43" s="179"/>
      <c r="O43" s="178"/>
      <c r="P43" s="178"/>
      <c r="Q43" s="178"/>
      <c r="R43" s="178"/>
      <c r="S43" s="174"/>
      <c r="T43" s="177"/>
      <c r="U43" s="176"/>
    </row>
    <row r="44" spans="1:21" s="81" customFormat="1" ht="14.5" x14ac:dyDescent="0.35">
      <c r="A44" s="127">
        <v>3</v>
      </c>
      <c r="B44" s="127" t="str">
        <f t="shared" si="0"/>
        <v/>
      </c>
      <c r="C44" s="127" t="s">
        <v>68</v>
      </c>
      <c r="D44" s="178">
        <v>74.117000000000004</v>
      </c>
      <c r="E44" s="178">
        <v>57.009</v>
      </c>
      <c r="F44" s="178"/>
      <c r="G44" s="178"/>
      <c r="I44" s="179"/>
      <c r="J44" s="179"/>
      <c r="K44" s="179"/>
      <c r="L44" s="179"/>
      <c r="M44" s="179"/>
      <c r="O44" s="178"/>
      <c r="P44" s="178"/>
      <c r="Q44" s="178"/>
      <c r="R44" s="178"/>
      <c r="S44" s="174"/>
      <c r="T44" s="177"/>
      <c r="U44" s="176"/>
    </row>
    <row r="45" spans="1:21" s="81" customFormat="1" ht="14.5" x14ac:dyDescent="0.35">
      <c r="A45" s="127"/>
      <c r="B45" s="127"/>
      <c r="C45" s="127"/>
      <c r="D45" s="178"/>
      <c r="E45" s="178"/>
      <c r="F45" s="178"/>
      <c r="G45" s="178"/>
      <c r="I45" s="179"/>
      <c r="J45" s="179"/>
      <c r="K45" s="179"/>
      <c r="L45" s="179"/>
      <c r="M45" s="179"/>
      <c r="O45" s="178"/>
      <c r="P45" s="178"/>
      <c r="Q45" s="178"/>
      <c r="R45" s="178"/>
      <c r="S45" s="174"/>
      <c r="T45" s="177"/>
      <c r="U45" s="176"/>
    </row>
    <row r="46" spans="1:21" ht="14.5" x14ac:dyDescent="0.35">
      <c r="A46" s="127" t="s">
        <v>250</v>
      </c>
      <c r="B46" s="127"/>
      <c r="C46" s="127"/>
      <c r="D46" s="175"/>
      <c r="E46" s="175"/>
      <c r="F46" s="126"/>
      <c r="G46" s="126"/>
      <c r="H46" s="126"/>
      <c r="S46" s="174"/>
    </row>
  </sheetData>
  <conditionalFormatting sqref="N5">
    <cfRule type="cellIs" dxfId="6" priority="7" stopIfTrue="1" operator="lessThan">
      <formula>0</formula>
    </cfRule>
  </conditionalFormatting>
  <conditionalFormatting sqref="A22:A25 A1:C1 A45:C45 A32:A44 A3:C3 B2:C2">
    <cfRule type="cellIs" dxfId="5" priority="6" stopIfTrue="1" operator="lessThan">
      <formula>0</formula>
    </cfRule>
  </conditionalFormatting>
  <conditionalFormatting sqref="N6">
    <cfRule type="cellIs" dxfId="4" priority="5" stopIfTrue="1" operator="lessThan">
      <formula>0</formula>
    </cfRule>
  </conditionalFormatting>
  <conditionalFormatting sqref="A5:C5 A13">
    <cfRule type="cellIs" dxfId="3" priority="4" stopIfTrue="1" operator="lessThan">
      <formula>0</formula>
    </cfRule>
  </conditionalFormatting>
  <conditionalFormatting sqref="A11 A19">
    <cfRule type="cellIs" dxfId="2" priority="3" stopIfTrue="1" operator="lessThan">
      <formula>0</formula>
    </cfRule>
  </conditionalFormatting>
  <conditionalFormatting sqref="A30">
    <cfRule type="cellIs" dxfId="1" priority="2" stopIfTrue="1" operator="lessThan">
      <formula>0</formula>
    </cfRule>
  </conditionalFormatting>
  <conditionalFormatting sqref="A31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92"/>
  <sheetViews>
    <sheetView zoomScale="60" zoomScaleNormal="6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B23" sqref="B23"/>
    </sheetView>
  </sheetViews>
  <sheetFormatPr defaultRowHeight="14.5" x14ac:dyDescent="0.35"/>
  <cols>
    <col min="2" max="12" width="22.6328125" style="6" customWidth="1"/>
    <col min="13" max="13" width="16.453125" style="6" customWidth="1"/>
    <col min="14" max="14" width="10" style="17" customWidth="1"/>
    <col min="15" max="16" width="10" style="6" customWidth="1"/>
    <col min="17" max="17" width="12.81640625" style="17" customWidth="1"/>
    <col min="18" max="19" width="10.81640625" style="16" customWidth="1"/>
  </cols>
  <sheetData>
    <row r="1" spans="1:17" ht="26" x14ac:dyDescent="0.6">
      <c r="A1" s="5" t="s">
        <v>35</v>
      </c>
      <c r="D1" s="5"/>
      <c r="E1" s="5"/>
      <c r="F1" s="5"/>
      <c r="G1" s="5"/>
      <c r="H1" s="5"/>
      <c r="I1" s="5"/>
      <c r="J1" s="5"/>
      <c r="K1" s="5"/>
      <c r="L1" s="5"/>
      <c r="M1" s="5"/>
      <c r="N1" s="27"/>
      <c r="O1" s="28"/>
      <c r="P1" s="28"/>
      <c r="Q1" s="27"/>
    </row>
    <row r="2" spans="1:17" x14ac:dyDescent="0.35">
      <c r="A2" s="6" t="s">
        <v>34</v>
      </c>
    </row>
    <row r="3" spans="1:17" x14ac:dyDescent="0.3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"/>
    </row>
    <row r="4" spans="1:17" x14ac:dyDescent="0.35">
      <c r="B4" s="41"/>
      <c r="C4" s="41" t="s">
        <v>22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3"/>
    </row>
    <row r="5" spans="1:17" ht="43.5" x14ac:dyDescent="0.35">
      <c r="A5" s="50" t="s">
        <v>28</v>
      </c>
      <c r="B5" s="41" t="s">
        <v>24</v>
      </c>
      <c r="C5" s="48">
        <v>3.0021133616717099E-2</v>
      </c>
      <c r="D5" s="41"/>
      <c r="E5" s="41"/>
      <c r="F5" s="41"/>
      <c r="G5" s="41"/>
      <c r="H5" s="41"/>
      <c r="I5" s="41"/>
      <c r="J5" s="41"/>
      <c r="K5" s="41"/>
      <c r="L5" s="41"/>
      <c r="M5" s="42"/>
      <c r="N5" s="43"/>
    </row>
    <row r="6" spans="1:17" x14ac:dyDescent="0.35">
      <c r="B6" s="41" t="s">
        <v>25</v>
      </c>
      <c r="C6" s="48">
        <v>4.0616020629947513E-2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3"/>
    </row>
    <row r="7" spans="1:17" x14ac:dyDescent="0.35">
      <c r="B7" s="41">
        <v>2020</v>
      </c>
      <c r="C7" s="48">
        <v>1.7060232804921194E-2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3"/>
    </row>
    <row r="8" spans="1:17" x14ac:dyDescent="0.35">
      <c r="B8" s="41">
        <v>2021</v>
      </c>
      <c r="C8" s="48">
        <v>8.8261758529260437E-2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3"/>
    </row>
    <row r="9" spans="1:17" x14ac:dyDescent="0.35">
      <c r="B9" s="41">
        <v>2022</v>
      </c>
      <c r="C9" s="48">
        <v>2.7335993466870434E-3</v>
      </c>
      <c r="M9" s="41"/>
      <c r="N9" s="43"/>
    </row>
    <row r="10" spans="1:17" x14ac:dyDescent="0.35">
      <c r="A10" t="s">
        <v>23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43"/>
    </row>
    <row r="11" spans="1:17" ht="43.5" x14ac:dyDescent="0.35">
      <c r="A11" s="50" t="s">
        <v>29</v>
      </c>
      <c r="B11" s="41" t="s">
        <v>24</v>
      </c>
      <c r="C11" s="48">
        <v>6.621271207777335E-3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3"/>
    </row>
    <row r="12" spans="1:17" x14ac:dyDescent="0.35">
      <c r="B12" s="41" t="s">
        <v>25</v>
      </c>
      <c r="C12" s="48">
        <v>-2.9682216707181519E-2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</row>
    <row r="13" spans="1:17" x14ac:dyDescent="0.35">
      <c r="B13" s="41">
        <v>2020</v>
      </c>
      <c r="C13" s="48">
        <v>2.2922223010973797E-2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3"/>
    </row>
    <row r="14" spans="1:17" x14ac:dyDescent="0.35">
      <c r="B14" s="41">
        <v>2021</v>
      </c>
      <c r="C14" s="48">
        <v>0.11998722468376988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3"/>
    </row>
    <row r="15" spans="1:17" x14ac:dyDescent="0.35">
      <c r="B15" s="41">
        <v>2022</v>
      </c>
      <c r="C15" s="48">
        <v>-6.9860334735067253E-2</v>
      </c>
      <c r="D15" s="41"/>
      <c r="E15" s="41"/>
      <c r="F15" s="41"/>
      <c r="G15" s="41"/>
      <c r="H15" s="41"/>
      <c r="I15" s="41"/>
      <c r="J15" s="41"/>
      <c r="K15" s="41"/>
      <c r="L15" s="41"/>
      <c r="M15" s="42"/>
      <c r="N15" s="43"/>
    </row>
    <row r="16" spans="1:17" x14ac:dyDescent="0.35">
      <c r="A16" t="s">
        <v>23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3"/>
    </row>
    <row r="17" spans="1:112" ht="43.5" x14ac:dyDescent="0.35">
      <c r="A17" s="50" t="s">
        <v>30</v>
      </c>
      <c r="B17" s="41" t="s">
        <v>24</v>
      </c>
      <c r="C17" s="48">
        <v>1.0543423587259904E-2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3"/>
    </row>
    <row r="18" spans="1:112" x14ac:dyDescent="0.35">
      <c r="B18" s="41" t="s">
        <v>25</v>
      </c>
      <c r="C18" s="48">
        <v>-2.4673248857678187E-2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3"/>
    </row>
    <row r="19" spans="1:112" x14ac:dyDescent="0.35">
      <c r="B19" s="41">
        <v>2020</v>
      </c>
      <c r="C19" s="48">
        <v>1.2731803034184752E-2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3"/>
      <c r="O19" s="43"/>
      <c r="P19" s="43"/>
      <c r="Q19" s="43"/>
      <c r="R19" s="19"/>
      <c r="S19" s="1"/>
      <c r="T19" s="1"/>
      <c r="U19" s="1"/>
      <c r="V19" s="1"/>
      <c r="W19" s="1"/>
      <c r="X19" s="1"/>
      <c r="Y19" s="1"/>
    </row>
    <row r="20" spans="1:112" x14ac:dyDescent="0.35">
      <c r="B20" s="41">
        <v>2021</v>
      </c>
      <c r="C20" s="48">
        <v>6.5300773071615081E-2</v>
      </c>
      <c r="D20" s="21"/>
      <c r="E20" s="21"/>
      <c r="F20" s="21"/>
      <c r="G20" s="21"/>
      <c r="H20" s="21"/>
      <c r="I20" s="21"/>
      <c r="J20" s="21"/>
      <c r="K20" s="21"/>
      <c r="L20" s="21"/>
      <c r="M20" s="42"/>
      <c r="N20" s="40"/>
      <c r="O20" s="43"/>
      <c r="P20" s="43"/>
      <c r="Q20" s="43"/>
      <c r="R20" s="19"/>
      <c r="T20" s="18"/>
      <c r="U20" s="18"/>
      <c r="V20" s="18"/>
      <c r="W20" s="18"/>
      <c r="X20" s="18"/>
      <c r="Y20" s="18"/>
    </row>
    <row r="21" spans="1:112" x14ac:dyDescent="0.35">
      <c r="B21" s="41">
        <v>2022</v>
      </c>
      <c r="C21" s="48">
        <v>-5.393156697556245E-4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0"/>
      <c r="O21" s="43"/>
      <c r="P21" s="43"/>
      <c r="Q21" s="43"/>
      <c r="R21" s="19"/>
      <c r="T21" s="18"/>
      <c r="U21" s="18"/>
      <c r="V21" s="18"/>
      <c r="W21" s="18"/>
      <c r="X21" s="18"/>
      <c r="Y21" s="18"/>
    </row>
    <row r="22" spans="1:112" x14ac:dyDescent="0.35">
      <c r="A22" t="s">
        <v>23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2"/>
      <c r="O22" s="43"/>
      <c r="P22" s="43"/>
      <c r="Q22" s="43"/>
      <c r="R22" s="19"/>
      <c r="T22" s="18"/>
      <c r="U22" s="18"/>
      <c r="V22" s="18"/>
      <c r="W22" s="18"/>
      <c r="X22" s="18"/>
      <c r="Y22" s="18"/>
    </row>
    <row r="23" spans="1:112" ht="43.5" x14ac:dyDescent="0.35">
      <c r="A23" s="50" t="s">
        <v>31</v>
      </c>
      <c r="B23" s="41" t="s">
        <v>24</v>
      </c>
      <c r="C23" s="48">
        <v>1.9656700569615992E-2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2"/>
      <c r="O23" s="43"/>
      <c r="P23" s="43"/>
      <c r="Q23" s="43"/>
      <c r="R23" s="19"/>
      <c r="T23" s="18"/>
      <c r="U23" s="18"/>
      <c r="V23" s="18"/>
      <c r="W23" s="18"/>
      <c r="X23" s="18"/>
      <c r="Y23" s="18"/>
    </row>
    <row r="24" spans="1:112" x14ac:dyDescent="0.35">
      <c r="B24" s="41" t="s">
        <v>25</v>
      </c>
      <c r="C24" s="48">
        <v>-5.7743049325886697E-2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3"/>
      <c r="O24" s="43"/>
      <c r="P24" s="43"/>
      <c r="Q24" s="43"/>
      <c r="R24" s="19"/>
      <c r="T24" s="18"/>
      <c r="U24" s="18"/>
      <c r="V24" s="18"/>
      <c r="W24" s="18"/>
      <c r="X24" s="18"/>
      <c r="Y24" s="18"/>
    </row>
    <row r="25" spans="1:112" s="6" customFormat="1" ht="16" customHeight="1" x14ac:dyDescent="0.35">
      <c r="B25" s="41">
        <v>2020</v>
      </c>
      <c r="C25" s="48">
        <v>-4.518320587966751E-3</v>
      </c>
      <c r="M25" s="42"/>
      <c r="N25" s="40"/>
      <c r="O25" s="26"/>
      <c r="P25" s="26"/>
      <c r="Q25" s="26"/>
      <c r="R25" s="19"/>
      <c r="T25" s="18"/>
      <c r="U25" s="18"/>
      <c r="V25" s="18"/>
      <c r="W25" s="18"/>
      <c r="X25" s="18"/>
      <c r="Y25" s="18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</row>
    <row r="26" spans="1:112" s="6" customFormat="1" ht="16" customHeight="1" x14ac:dyDescent="0.35">
      <c r="B26" s="41">
        <v>2021</v>
      </c>
      <c r="C26" s="48">
        <v>-2.2388371073584601E-2</v>
      </c>
      <c r="M26" s="41"/>
      <c r="N26" s="40"/>
      <c r="O26" s="26"/>
      <c r="P26" s="26"/>
      <c r="Q26" s="26"/>
      <c r="R26" s="19"/>
      <c r="T26" s="18"/>
      <c r="U26" s="18"/>
      <c r="V26" s="18"/>
      <c r="W26" s="18"/>
      <c r="X26" s="18"/>
      <c r="Y26" s="18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</row>
    <row r="27" spans="1:112" s="6" customFormat="1" ht="16" customHeight="1" x14ac:dyDescent="0.35">
      <c r="B27" s="41">
        <v>2022</v>
      </c>
      <c r="C27" s="48">
        <v>-3.5013379795980959E-2</v>
      </c>
      <c r="M27" s="41"/>
      <c r="N27" s="2"/>
      <c r="O27" s="26"/>
      <c r="P27" s="26"/>
      <c r="Q27" s="26"/>
      <c r="R27" s="26"/>
      <c r="S27" s="26"/>
      <c r="T27" s="40"/>
      <c r="U27" s="40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</row>
    <row r="28" spans="1:112" s="6" customFormat="1" ht="16" customHeight="1" x14ac:dyDescent="0.35">
      <c r="A28" s="6" t="s">
        <v>23</v>
      </c>
      <c r="B28" s="41"/>
      <c r="M28" s="41"/>
      <c r="N28" s="2"/>
      <c r="O28" s="26"/>
      <c r="P28" s="26"/>
      <c r="Q28" s="26"/>
      <c r="R28" s="26"/>
      <c r="S28"/>
      <c r="T28"/>
      <c r="U28"/>
      <c r="V28"/>
      <c r="W28"/>
      <c r="X28"/>
      <c r="Y28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</row>
    <row r="29" spans="1:112" s="6" customFormat="1" ht="16" customHeight="1" x14ac:dyDescent="0.35">
      <c r="A29" s="41" t="s">
        <v>32</v>
      </c>
      <c r="B29" s="41" t="s">
        <v>24</v>
      </c>
      <c r="C29" s="49">
        <v>-6.0622555193404981E-2</v>
      </c>
      <c r="N29" s="37"/>
      <c r="O29" s="26"/>
      <c r="P29" s="26"/>
      <c r="Q29" s="26"/>
      <c r="R29" s="26"/>
      <c r="S29" s="26"/>
      <c r="T29" s="40"/>
      <c r="U29" s="40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</row>
    <row r="30" spans="1:112" s="6" customFormat="1" ht="16" customHeight="1" x14ac:dyDescent="0.35">
      <c r="B30" s="41" t="s">
        <v>25</v>
      </c>
      <c r="C30" s="49">
        <v>-2.4150014844495193E-2</v>
      </c>
      <c r="N30" s="37"/>
      <c r="O30" s="26"/>
      <c r="P30" s="26"/>
      <c r="Q30" s="26"/>
      <c r="R30" s="19"/>
      <c r="S30" s="1"/>
      <c r="T30" s="1"/>
      <c r="U30" s="1"/>
      <c r="V30" s="1"/>
      <c r="W30" s="1"/>
      <c r="X30" s="1"/>
      <c r="Y30" s="1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</row>
    <row r="31" spans="1:112" s="6" customFormat="1" ht="16" customHeight="1" x14ac:dyDescent="0.35">
      <c r="B31" s="41">
        <v>2020</v>
      </c>
      <c r="C31" s="49">
        <v>9.188937232966099E-3</v>
      </c>
      <c r="M31" s="16"/>
      <c r="N31" s="37"/>
      <c r="O31" s="26"/>
      <c r="P31" s="26"/>
      <c r="Q31" s="26"/>
      <c r="R31" s="19"/>
      <c r="S31" s="1"/>
      <c r="T31" s="1"/>
      <c r="U31" s="1"/>
      <c r="V31" s="1"/>
      <c r="W31" s="1"/>
      <c r="X31" s="1"/>
      <c r="Y31" s="1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</row>
    <row r="32" spans="1:112" s="16" customFormat="1" ht="16" customHeight="1" x14ac:dyDescent="0.35">
      <c r="B32" s="41">
        <v>2021</v>
      </c>
      <c r="C32" s="49">
        <v>4.6796846375913415E-2</v>
      </c>
      <c r="M32" s="6"/>
      <c r="N32" s="39"/>
      <c r="O32" s="38"/>
      <c r="P32" s="38"/>
      <c r="Q32" s="38"/>
      <c r="R32" s="19"/>
      <c r="S32" s="1"/>
      <c r="T32" s="1"/>
      <c r="U32" s="1"/>
      <c r="V32" s="1"/>
      <c r="W32" s="1"/>
      <c r="X32" s="1"/>
      <c r="Y32" s="1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</row>
    <row r="33" spans="1:112" s="6" customFormat="1" ht="16" customHeight="1" x14ac:dyDescent="0.35">
      <c r="B33" s="41">
        <v>2022</v>
      </c>
      <c r="C33" s="49">
        <v>8.6097609587454826E-2</v>
      </c>
      <c r="N33" s="17"/>
      <c r="O33" s="35"/>
      <c r="P33" s="35"/>
      <c r="Q33" s="35"/>
      <c r="R33" s="19"/>
      <c r="S33" s="1"/>
      <c r="T33" s="1"/>
      <c r="U33" s="1"/>
      <c r="V33" s="1"/>
      <c r="W33" s="1"/>
      <c r="X33" s="1"/>
      <c r="Y33" s="1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</row>
    <row r="34" spans="1:112" s="6" customFormat="1" ht="16" customHeight="1" x14ac:dyDescent="0.35">
      <c r="A34" s="6" t="s">
        <v>23</v>
      </c>
      <c r="B34" s="41"/>
      <c r="M34" s="21"/>
      <c r="N34" s="37"/>
      <c r="O34" s="26"/>
      <c r="P34" s="26"/>
      <c r="Q34" s="26"/>
      <c r="R34" s="19"/>
      <c r="S34" s="1"/>
      <c r="T34" s="1"/>
      <c r="U34" s="1"/>
      <c r="V34" s="1"/>
      <c r="W34" s="1"/>
      <c r="X34" s="1"/>
      <c r="Y34" s="1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</row>
    <row r="35" spans="1:112" s="21" customFormat="1" ht="22" customHeight="1" x14ac:dyDescent="0.35">
      <c r="A35" s="41" t="s">
        <v>33</v>
      </c>
      <c r="B35" s="41" t="s">
        <v>24</v>
      </c>
      <c r="C35" s="49">
        <v>4.0239962884413893E-2</v>
      </c>
      <c r="M35" s="6"/>
      <c r="N35" s="34"/>
      <c r="O35" s="33"/>
      <c r="P35" s="33"/>
      <c r="Q35" s="33"/>
      <c r="R35" s="19"/>
      <c r="S35" s="1"/>
      <c r="T35" s="1"/>
      <c r="U35" s="1"/>
      <c r="V35" s="1"/>
      <c r="W35" s="1"/>
      <c r="X35" s="1"/>
      <c r="Y35" s="1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</row>
    <row r="36" spans="1:112" s="6" customFormat="1" ht="16" customHeight="1" x14ac:dyDescent="0.35">
      <c r="B36" s="41" t="s">
        <v>25</v>
      </c>
      <c r="C36" s="49">
        <v>5.0071639987780969E-3</v>
      </c>
      <c r="M36" s="21"/>
      <c r="N36" s="37"/>
      <c r="O36" s="26"/>
      <c r="P36" s="26"/>
      <c r="Q36" s="26"/>
      <c r="R36" s="19"/>
      <c r="S36" s="1"/>
      <c r="T36" s="1"/>
      <c r="U36" s="1"/>
      <c r="V36" s="1"/>
      <c r="W36" s="1"/>
      <c r="X36" s="1"/>
      <c r="Y36" s="1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</row>
    <row r="37" spans="1:112" s="21" customFormat="1" ht="22" customHeight="1" x14ac:dyDescent="0.35">
      <c r="B37" s="41">
        <v>2020</v>
      </c>
      <c r="C37" s="49">
        <v>7.7660538281827396E-3</v>
      </c>
      <c r="M37" s="6"/>
      <c r="N37" s="34"/>
      <c r="O37" s="33"/>
      <c r="P37" s="33"/>
      <c r="Q37" s="33"/>
      <c r="R37" s="19"/>
      <c r="S37" s="1"/>
      <c r="T37" s="1"/>
      <c r="U37" s="1"/>
      <c r="V37" s="1"/>
      <c r="W37" s="1"/>
      <c r="X37" s="1"/>
      <c r="Y37" s="1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</row>
    <row r="38" spans="1:112" x14ac:dyDescent="0.35">
      <c r="B38" s="41">
        <v>2021</v>
      </c>
      <c r="C38" s="49">
        <v>3.9438087107930286E-2</v>
      </c>
      <c r="M38" s="29"/>
      <c r="R38" s="19"/>
      <c r="S38" s="1"/>
      <c r="T38" s="1"/>
      <c r="U38" s="1"/>
      <c r="V38" s="1"/>
      <c r="W38" s="1"/>
      <c r="X38" s="1"/>
      <c r="Y38" s="1"/>
    </row>
    <row r="39" spans="1:112" x14ac:dyDescent="0.35">
      <c r="B39" s="41">
        <v>2022</v>
      </c>
      <c r="C39" s="49">
        <v>2.7260753295121232E-2</v>
      </c>
      <c r="D39" s="29"/>
      <c r="E39" s="29"/>
      <c r="F39" s="29"/>
      <c r="G39" s="29"/>
      <c r="H39" s="29"/>
      <c r="I39" s="29"/>
      <c r="J39" s="29"/>
      <c r="K39" s="29"/>
      <c r="L39" s="29"/>
      <c r="M39"/>
      <c r="N39" s="30"/>
      <c r="O39" s="29"/>
      <c r="P39" s="29"/>
      <c r="Q39" s="30"/>
      <c r="R39" s="19"/>
      <c r="S39" s="1"/>
      <c r="T39" s="1"/>
      <c r="U39" s="1"/>
      <c r="V39" s="1"/>
      <c r="W39" s="1"/>
      <c r="X39" s="1"/>
      <c r="Y39" s="1"/>
    </row>
    <row r="40" spans="1:112" x14ac:dyDescent="0.35">
      <c r="B40" s="41"/>
      <c r="C40"/>
      <c r="D40"/>
      <c r="E40"/>
      <c r="F40"/>
      <c r="G40"/>
      <c r="H40"/>
      <c r="I40"/>
      <c r="J40"/>
      <c r="K40"/>
      <c r="L40"/>
      <c r="M40"/>
      <c r="N40" s="9"/>
      <c r="O40"/>
      <c r="P40"/>
      <c r="Q40" s="9"/>
      <c r="R40" s="19"/>
      <c r="S40" s="1"/>
      <c r="T40" s="1"/>
      <c r="U40" s="1"/>
      <c r="V40" s="1"/>
      <c r="W40" s="1"/>
      <c r="X40" s="1"/>
      <c r="Y40" s="1"/>
    </row>
    <row r="41" spans="1:112" x14ac:dyDescent="0.35">
      <c r="B41"/>
      <c r="C41"/>
      <c r="D41"/>
      <c r="E41"/>
      <c r="F41"/>
      <c r="G41"/>
      <c r="H41"/>
      <c r="I41"/>
      <c r="J41"/>
      <c r="K41"/>
      <c r="L41"/>
      <c r="M41" s="28"/>
      <c r="N41" s="9"/>
      <c r="O41"/>
      <c r="P41"/>
      <c r="Q41" s="9"/>
      <c r="R41"/>
      <c r="S41"/>
    </row>
    <row r="42" spans="1:112" x14ac:dyDescent="0.3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N42" s="27"/>
      <c r="O42" s="28"/>
      <c r="P42" s="26"/>
      <c r="Q42" s="27"/>
      <c r="S42" s="20"/>
      <c r="T42" s="20"/>
      <c r="U42" s="20"/>
      <c r="V42" s="20"/>
      <c r="W42" s="20"/>
      <c r="X42" s="20"/>
      <c r="Y42" s="20"/>
    </row>
    <row r="43" spans="1:112" x14ac:dyDescent="0.35">
      <c r="R43" s="19"/>
      <c r="T43" s="18"/>
      <c r="U43" s="18"/>
      <c r="V43" s="18"/>
      <c r="W43" s="18"/>
      <c r="X43" s="18"/>
      <c r="Y43" s="18"/>
    </row>
    <row r="44" spans="1:112" x14ac:dyDescent="0.35">
      <c r="M44" s="24"/>
      <c r="R44" s="19"/>
      <c r="T44" s="18"/>
      <c r="U44" s="18"/>
      <c r="V44" s="18"/>
      <c r="W44" s="18"/>
      <c r="X44" s="18"/>
      <c r="Y44" s="18"/>
    </row>
    <row r="45" spans="1:112" x14ac:dyDescent="0.3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N45" s="25"/>
      <c r="O45" s="24"/>
      <c r="P45" s="24"/>
      <c r="Q45" s="25"/>
      <c r="R45" s="19"/>
      <c r="T45" s="18"/>
      <c r="U45" s="18"/>
      <c r="V45" s="18"/>
      <c r="W45" s="18"/>
      <c r="X45" s="18"/>
      <c r="Y45" s="18"/>
    </row>
    <row r="46" spans="1:112" x14ac:dyDescent="0.35">
      <c r="R46" s="19"/>
      <c r="T46" s="18"/>
      <c r="U46" s="18"/>
      <c r="V46" s="18"/>
      <c r="W46" s="18"/>
      <c r="X46" s="18"/>
      <c r="Y46" s="18"/>
    </row>
    <row r="47" spans="1:112" x14ac:dyDescent="0.35">
      <c r="R47" s="19"/>
      <c r="T47" s="18"/>
      <c r="U47" s="18"/>
      <c r="V47" s="18"/>
      <c r="W47" s="18"/>
      <c r="X47" s="18"/>
      <c r="Y47" s="18"/>
    </row>
    <row r="48" spans="1:112" x14ac:dyDescent="0.35">
      <c r="R48" s="19"/>
      <c r="T48" s="18"/>
      <c r="U48" s="18"/>
      <c r="V48" s="18"/>
      <c r="W48" s="18"/>
      <c r="X48" s="18"/>
      <c r="Y48" s="18"/>
    </row>
    <row r="49" spans="2:25" x14ac:dyDescent="0.35">
      <c r="R49" s="19"/>
      <c r="T49" s="18"/>
      <c r="U49" s="18"/>
      <c r="V49" s="18"/>
      <c r="W49" s="18"/>
      <c r="X49" s="18"/>
      <c r="Y49" s="18"/>
    </row>
    <row r="50" spans="2:25" x14ac:dyDescent="0.35">
      <c r="R50" s="19"/>
      <c r="T50" s="18"/>
      <c r="U50" s="18"/>
      <c r="V50" s="18"/>
      <c r="W50" s="18"/>
      <c r="X50" s="18"/>
      <c r="Y50" s="18"/>
    </row>
    <row r="51" spans="2:25" x14ac:dyDescent="0.35">
      <c r="R51" s="19"/>
      <c r="T51" s="18"/>
      <c r="U51" s="18"/>
      <c r="V51" s="18"/>
      <c r="W51" s="18"/>
      <c r="X51" s="18"/>
      <c r="Y51" s="18"/>
    </row>
    <row r="52" spans="2:25" x14ac:dyDescent="0.35">
      <c r="R52" s="19"/>
      <c r="S52" s="6"/>
      <c r="T52" s="18"/>
      <c r="U52" s="18"/>
      <c r="V52" s="18"/>
      <c r="W52" s="18"/>
      <c r="X52" s="18"/>
      <c r="Y52" s="18"/>
    </row>
    <row r="53" spans="2:25" x14ac:dyDescent="0.35">
      <c r="R53" s="19"/>
      <c r="S53" s="6"/>
      <c r="T53" s="18"/>
      <c r="U53" s="18"/>
      <c r="V53" s="18"/>
      <c r="W53" s="18"/>
      <c r="X53" s="18"/>
      <c r="Y53" s="18"/>
    </row>
    <row r="54" spans="2:25" x14ac:dyDescent="0.35">
      <c r="R54" s="23"/>
      <c r="S54" s="23"/>
    </row>
    <row r="55" spans="2:25" x14ac:dyDescent="0.35">
      <c r="R55" s="23"/>
      <c r="S55" s="23"/>
    </row>
    <row r="56" spans="2:25" x14ac:dyDescent="0.35">
      <c r="M56" s="21"/>
      <c r="R56" s="19"/>
      <c r="S56" s="1"/>
      <c r="T56" s="1"/>
      <c r="U56" s="1"/>
      <c r="V56" s="1"/>
      <c r="W56" s="1"/>
      <c r="X56" s="1"/>
      <c r="Y56" s="1"/>
    </row>
    <row r="57" spans="2:25" x14ac:dyDescent="0.35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N57" s="22"/>
      <c r="O57" s="21"/>
      <c r="P57" s="21"/>
      <c r="Q57" s="22"/>
      <c r="R57" s="19"/>
      <c r="S57" s="1"/>
      <c r="T57" s="1"/>
      <c r="U57" s="1"/>
      <c r="V57" s="1"/>
      <c r="W57" s="1"/>
      <c r="X57" s="1"/>
      <c r="Y57" s="1"/>
    </row>
    <row r="58" spans="2:25" x14ac:dyDescent="0.35">
      <c r="R58" s="19"/>
      <c r="S58" s="1"/>
      <c r="T58" s="1"/>
      <c r="U58" s="1"/>
      <c r="V58" s="1"/>
      <c r="W58" s="1"/>
      <c r="X58" s="1"/>
      <c r="Y58" s="1"/>
    </row>
    <row r="59" spans="2:25" x14ac:dyDescent="0.35">
      <c r="R59" s="19"/>
      <c r="S59" s="1"/>
      <c r="T59" s="1"/>
      <c r="U59" s="1"/>
      <c r="V59" s="1"/>
      <c r="W59" s="1"/>
      <c r="X59" s="1"/>
      <c r="Y59" s="1"/>
    </row>
    <row r="60" spans="2:25" x14ac:dyDescent="0.35">
      <c r="R60" s="19"/>
      <c r="S60" s="1"/>
      <c r="T60" s="1"/>
      <c r="U60" s="1"/>
      <c r="V60" s="1"/>
      <c r="W60" s="1"/>
      <c r="X60" s="1"/>
      <c r="Y60" s="1"/>
    </row>
    <row r="61" spans="2:25" x14ac:dyDescent="0.35">
      <c r="R61" s="19"/>
      <c r="S61" s="1"/>
      <c r="T61" s="1"/>
      <c r="U61" s="1"/>
      <c r="V61" s="1"/>
      <c r="W61" s="1"/>
      <c r="X61" s="1"/>
      <c r="Y61" s="1"/>
    </row>
    <row r="62" spans="2:25" x14ac:dyDescent="0.35">
      <c r="R62" s="19"/>
      <c r="S62" s="1"/>
      <c r="T62" s="1"/>
      <c r="U62" s="1"/>
      <c r="V62" s="1"/>
      <c r="W62" s="1"/>
      <c r="X62" s="1"/>
      <c r="Y62" s="1"/>
    </row>
    <row r="63" spans="2:25" x14ac:dyDescent="0.35">
      <c r="R63" s="19"/>
      <c r="S63" s="1"/>
      <c r="T63" s="1"/>
      <c r="U63" s="1"/>
      <c r="V63" s="1"/>
      <c r="W63" s="1"/>
      <c r="X63" s="1"/>
      <c r="Y63" s="1"/>
    </row>
    <row r="64" spans="2:25" x14ac:dyDescent="0.35">
      <c r="R64" s="19"/>
      <c r="S64" s="1"/>
      <c r="T64" s="1"/>
      <c r="U64" s="1"/>
      <c r="V64" s="1"/>
      <c r="W64" s="1"/>
      <c r="X64" s="1"/>
      <c r="Y64" s="1"/>
    </row>
    <row r="65" spans="18:25" x14ac:dyDescent="0.35">
      <c r="R65" s="19"/>
      <c r="S65" s="1"/>
      <c r="T65" s="1"/>
      <c r="U65" s="1"/>
      <c r="V65" s="1"/>
      <c r="W65" s="1"/>
      <c r="X65" s="1"/>
      <c r="Y65" s="1"/>
    </row>
    <row r="66" spans="18:25" x14ac:dyDescent="0.35">
      <c r="R66" s="19"/>
      <c r="S66" s="1"/>
      <c r="T66" s="1"/>
      <c r="U66" s="1"/>
      <c r="V66" s="1"/>
      <c r="W66" s="1"/>
      <c r="X66" s="1"/>
      <c r="Y66" s="1"/>
    </row>
    <row r="69" spans="18:25" x14ac:dyDescent="0.35">
      <c r="R69" s="19"/>
      <c r="S69" s="1"/>
      <c r="T69" s="1"/>
      <c r="U69" s="1"/>
      <c r="V69" s="1"/>
      <c r="W69" s="1"/>
      <c r="X69" s="1"/>
      <c r="Y69" s="1"/>
    </row>
    <row r="70" spans="18:25" x14ac:dyDescent="0.35">
      <c r="R70" s="19"/>
      <c r="S70" s="1"/>
      <c r="T70" s="1"/>
      <c r="U70" s="1"/>
      <c r="V70" s="1"/>
      <c r="W70" s="1"/>
      <c r="X70" s="1"/>
      <c r="Y70" s="1"/>
    </row>
    <row r="71" spans="18:25" x14ac:dyDescent="0.35">
      <c r="R71" s="19"/>
      <c r="S71" s="1"/>
      <c r="T71" s="1"/>
      <c r="U71" s="1"/>
      <c r="V71" s="1"/>
      <c r="W71" s="1"/>
      <c r="X71" s="1"/>
      <c r="Y71" s="1"/>
    </row>
    <row r="72" spans="18:25" x14ac:dyDescent="0.35">
      <c r="R72" s="19"/>
      <c r="S72" s="1"/>
      <c r="T72" s="1"/>
      <c r="U72" s="1"/>
      <c r="V72" s="1"/>
      <c r="W72" s="1"/>
      <c r="X72" s="1"/>
      <c r="Y72" s="1"/>
    </row>
    <row r="73" spans="18:25" x14ac:dyDescent="0.35">
      <c r="R73" s="19"/>
      <c r="S73" s="1"/>
      <c r="T73" s="1"/>
      <c r="U73" s="1"/>
      <c r="V73" s="1"/>
      <c r="W73" s="1"/>
      <c r="X73" s="1"/>
      <c r="Y73" s="1"/>
    </row>
    <row r="74" spans="18:25" x14ac:dyDescent="0.35">
      <c r="R74" s="19"/>
      <c r="S74" s="1"/>
      <c r="T74" s="1"/>
      <c r="U74" s="1"/>
      <c r="V74" s="1"/>
      <c r="W74" s="1"/>
      <c r="X74" s="1"/>
      <c r="Y74" s="1"/>
    </row>
    <row r="75" spans="18:25" x14ac:dyDescent="0.35">
      <c r="R75" s="19"/>
      <c r="S75" s="1"/>
      <c r="T75" s="1"/>
      <c r="U75" s="1"/>
      <c r="V75" s="1"/>
      <c r="W75" s="1"/>
      <c r="X75" s="1"/>
      <c r="Y75" s="1"/>
    </row>
    <row r="76" spans="18:25" x14ac:dyDescent="0.35">
      <c r="R76" s="19"/>
      <c r="S76" s="1"/>
      <c r="T76" s="1"/>
      <c r="U76" s="1"/>
      <c r="V76" s="1"/>
      <c r="W76" s="1"/>
      <c r="X76" s="1"/>
      <c r="Y76" s="1"/>
    </row>
    <row r="77" spans="18:25" x14ac:dyDescent="0.35">
      <c r="R77" s="19"/>
      <c r="S77" s="1"/>
      <c r="T77" s="1"/>
      <c r="U77" s="1"/>
      <c r="V77" s="1"/>
      <c r="W77" s="1"/>
      <c r="X77" s="1"/>
      <c r="Y77" s="1"/>
    </row>
    <row r="78" spans="18:25" x14ac:dyDescent="0.35">
      <c r="R78" s="19"/>
      <c r="S78" s="1"/>
      <c r="T78" s="1"/>
      <c r="U78" s="1"/>
      <c r="V78" s="1"/>
      <c r="W78" s="1"/>
      <c r="X78" s="1"/>
      <c r="Y78" s="1"/>
    </row>
    <row r="79" spans="18:25" x14ac:dyDescent="0.35">
      <c r="R79" s="19"/>
      <c r="S79" s="1"/>
      <c r="T79" s="1"/>
      <c r="U79" s="1"/>
      <c r="V79" s="1"/>
      <c r="W79" s="1"/>
      <c r="X79" s="1"/>
      <c r="Y79" s="1"/>
    </row>
    <row r="81" spans="18:25" x14ac:dyDescent="0.35">
      <c r="S81" s="20"/>
      <c r="T81" s="20"/>
      <c r="U81" s="20"/>
      <c r="V81" s="20"/>
      <c r="W81" s="20"/>
      <c r="X81" s="20"/>
      <c r="Y81" s="20"/>
    </row>
    <row r="82" spans="18:25" x14ac:dyDescent="0.35">
      <c r="R82" s="19"/>
      <c r="T82" s="18"/>
      <c r="U82" s="18"/>
      <c r="V82" s="18"/>
      <c r="W82" s="18"/>
      <c r="X82" s="18"/>
      <c r="Y82" s="18"/>
    </row>
    <row r="83" spans="18:25" x14ac:dyDescent="0.35">
      <c r="R83" s="19"/>
      <c r="T83" s="18"/>
      <c r="U83" s="18"/>
      <c r="V83" s="18"/>
      <c r="W83" s="18"/>
      <c r="X83" s="18"/>
      <c r="Y83" s="18"/>
    </row>
    <row r="84" spans="18:25" x14ac:dyDescent="0.35">
      <c r="R84" s="19"/>
      <c r="T84" s="18"/>
      <c r="U84" s="18"/>
      <c r="V84" s="18"/>
      <c r="W84" s="18"/>
      <c r="X84" s="18"/>
      <c r="Y84" s="18"/>
    </row>
    <row r="85" spans="18:25" x14ac:dyDescent="0.35">
      <c r="R85" s="19"/>
      <c r="T85" s="18"/>
      <c r="U85" s="18"/>
      <c r="V85" s="18"/>
      <c r="W85" s="18"/>
      <c r="X85" s="18"/>
      <c r="Y85" s="18"/>
    </row>
    <row r="86" spans="18:25" x14ac:dyDescent="0.35">
      <c r="R86" s="19"/>
      <c r="T86" s="18"/>
      <c r="U86" s="18"/>
      <c r="V86" s="18"/>
      <c r="W86" s="18"/>
      <c r="X86" s="18"/>
      <c r="Y86" s="18"/>
    </row>
    <row r="87" spans="18:25" x14ac:dyDescent="0.35">
      <c r="R87" s="19"/>
      <c r="T87" s="18"/>
      <c r="U87" s="18"/>
      <c r="V87" s="18"/>
      <c r="W87" s="18"/>
      <c r="X87" s="18"/>
      <c r="Y87" s="18"/>
    </row>
    <row r="88" spans="18:25" x14ac:dyDescent="0.35">
      <c r="R88" s="19"/>
      <c r="T88" s="18"/>
      <c r="U88" s="18"/>
      <c r="V88" s="18"/>
      <c r="W88" s="18"/>
      <c r="X88" s="18"/>
      <c r="Y88" s="18"/>
    </row>
    <row r="89" spans="18:25" x14ac:dyDescent="0.35">
      <c r="R89" s="19"/>
      <c r="T89" s="18"/>
      <c r="U89" s="18"/>
      <c r="V89" s="18"/>
      <c r="W89" s="18"/>
      <c r="X89" s="18"/>
      <c r="Y89" s="18"/>
    </row>
    <row r="90" spans="18:25" x14ac:dyDescent="0.35">
      <c r="R90" s="19"/>
      <c r="T90" s="18"/>
      <c r="U90" s="18"/>
      <c r="V90" s="18"/>
      <c r="W90" s="18"/>
      <c r="X90" s="18"/>
      <c r="Y90" s="18"/>
    </row>
    <row r="91" spans="18:25" x14ac:dyDescent="0.35">
      <c r="R91" s="19"/>
      <c r="S91" s="6"/>
      <c r="T91" s="18"/>
      <c r="U91" s="18"/>
      <c r="V91" s="18"/>
      <c r="W91" s="18"/>
      <c r="X91" s="18"/>
      <c r="Y91" s="18"/>
    </row>
    <row r="92" spans="18:25" x14ac:dyDescent="0.35">
      <c r="R92" s="19"/>
      <c r="S92" s="6"/>
      <c r="T92" s="18"/>
      <c r="U92" s="18"/>
      <c r="V92" s="18"/>
      <c r="W92" s="18"/>
      <c r="X92" s="18"/>
      <c r="Y92" s="1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86"/>
  <sheetViews>
    <sheetView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5" sqref="E35"/>
    </sheetView>
  </sheetViews>
  <sheetFormatPr defaultRowHeight="14.5" x14ac:dyDescent="0.35"/>
  <cols>
    <col min="2" max="12" width="22.6328125" style="6" customWidth="1"/>
    <col min="13" max="13" width="16.453125" style="6" customWidth="1"/>
    <col min="14" max="14" width="10" style="17" customWidth="1"/>
    <col min="15" max="16" width="10" style="6" customWidth="1"/>
    <col min="17" max="17" width="12.81640625" style="17" customWidth="1"/>
    <col min="18" max="19" width="10.81640625" style="16" customWidth="1"/>
  </cols>
  <sheetData>
    <row r="1" spans="1:25" ht="26" x14ac:dyDescent="0.6">
      <c r="A1" s="5" t="s">
        <v>11</v>
      </c>
      <c r="D1" s="5"/>
      <c r="E1" s="5"/>
      <c r="F1" s="5"/>
      <c r="G1" s="5"/>
      <c r="H1" s="5"/>
      <c r="I1" s="5"/>
      <c r="J1" s="5"/>
      <c r="K1" s="5"/>
      <c r="L1" s="5"/>
      <c r="M1" s="5"/>
      <c r="N1" s="27"/>
      <c r="O1" s="28"/>
      <c r="P1" s="28"/>
      <c r="Q1" s="27"/>
    </row>
    <row r="2" spans="1:25" x14ac:dyDescent="0.35">
      <c r="A2" s="6" t="s">
        <v>27</v>
      </c>
    </row>
    <row r="3" spans="1:25" x14ac:dyDescent="0.3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"/>
    </row>
    <row r="4" spans="1:25" x14ac:dyDescent="0.35">
      <c r="B4" s="41"/>
      <c r="C4" s="41" t="s">
        <v>26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3"/>
    </row>
    <row r="5" spans="1:25" x14ac:dyDescent="0.35">
      <c r="A5" t="s">
        <v>16</v>
      </c>
      <c r="B5" s="6" t="s">
        <v>8</v>
      </c>
      <c r="C5" s="43">
        <v>-1.8278652521487637E-2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3"/>
    </row>
    <row r="6" spans="1:25" x14ac:dyDescent="0.35">
      <c r="B6" s="41" t="s">
        <v>7</v>
      </c>
      <c r="C6" s="43">
        <v>-0.12776908145349775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3"/>
    </row>
    <row r="7" spans="1:25" x14ac:dyDescent="0.35">
      <c r="B7" s="41" t="s">
        <v>6</v>
      </c>
      <c r="C7" s="43">
        <v>0.30489769733266714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3"/>
    </row>
    <row r="8" spans="1:25" x14ac:dyDescent="0.35">
      <c r="B8" s="41" t="s">
        <v>15</v>
      </c>
      <c r="C8" s="43">
        <v>-3.2816506646042631E-2</v>
      </c>
      <c r="M8" s="41"/>
      <c r="N8" s="43"/>
    </row>
    <row r="9" spans="1:25" x14ac:dyDescent="0.3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43"/>
    </row>
    <row r="10" spans="1:25" x14ac:dyDescent="0.35">
      <c r="A10" t="s">
        <v>17</v>
      </c>
      <c r="B10" s="6" t="s">
        <v>8</v>
      </c>
      <c r="C10" s="43">
        <v>-2.3844824419858246E-2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3"/>
    </row>
    <row r="11" spans="1:25" x14ac:dyDescent="0.35">
      <c r="B11" s="41" t="s">
        <v>7</v>
      </c>
      <c r="C11" s="43">
        <v>-3.0231107201675322E-2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3"/>
    </row>
    <row r="12" spans="1:25" x14ac:dyDescent="0.35">
      <c r="B12" s="41" t="s">
        <v>6</v>
      </c>
      <c r="C12" s="43">
        <v>1.6009216155416395E-2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</row>
    <row r="13" spans="1:25" x14ac:dyDescent="0.35">
      <c r="B13" s="41" t="s">
        <v>15</v>
      </c>
      <c r="C13" s="43">
        <v>-3.1890984517158105E-2</v>
      </c>
      <c r="D13" s="41"/>
      <c r="E13" s="41"/>
      <c r="F13" s="41"/>
      <c r="G13" s="41"/>
      <c r="H13" s="41"/>
      <c r="I13" s="41"/>
      <c r="J13" s="41"/>
      <c r="K13" s="41"/>
      <c r="L13" s="41"/>
      <c r="M13" s="42"/>
      <c r="N13" s="43"/>
    </row>
    <row r="14" spans="1:25" x14ac:dyDescent="0.3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3"/>
    </row>
    <row r="15" spans="1:25" x14ac:dyDescent="0.35">
      <c r="A15" t="s">
        <v>18</v>
      </c>
      <c r="B15" s="6" t="s">
        <v>8</v>
      </c>
      <c r="C15" s="43">
        <v>4.6226537535021928E-2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3"/>
    </row>
    <row r="16" spans="1:25" x14ac:dyDescent="0.35">
      <c r="B16" s="41" t="s">
        <v>7</v>
      </c>
      <c r="C16" s="43">
        <v>-5.5327117263308301E-2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3"/>
      <c r="O16" s="43"/>
      <c r="P16" s="43"/>
      <c r="Q16" s="43"/>
      <c r="R16" s="19"/>
      <c r="S16" s="1"/>
      <c r="T16" s="1"/>
      <c r="U16" s="1"/>
      <c r="V16" s="1"/>
      <c r="W16" s="1"/>
      <c r="X16" s="1"/>
      <c r="Y16" s="1"/>
    </row>
    <row r="17" spans="1:112" x14ac:dyDescent="0.35">
      <c r="B17" s="41" t="s">
        <v>6</v>
      </c>
      <c r="C17" s="43">
        <v>1.5660477700254694E-2</v>
      </c>
      <c r="D17" s="21"/>
      <c r="E17" s="21"/>
      <c r="F17" s="21"/>
      <c r="G17" s="21"/>
      <c r="H17" s="21"/>
      <c r="I17" s="21"/>
      <c r="J17" s="21"/>
      <c r="K17" s="21"/>
      <c r="L17" s="21"/>
      <c r="M17" s="42"/>
      <c r="N17" s="40"/>
      <c r="O17" s="43"/>
      <c r="P17" s="43"/>
      <c r="Q17" s="43"/>
      <c r="R17" s="19"/>
      <c r="T17" s="18"/>
      <c r="U17" s="18"/>
      <c r="V17" s="18"/>
      <c r="W17" s="18"/>
      <c r="X17" s="18"/>
      <c r="Y17" s="18"/>
    </row>
    <row r="18" spans="1:112" x14ac:dyDescent="0.35">
      <c r="B18" s="41" t="s">
        <v>15</v>
      </c>
      <c r="C18" s="43">
        <v>-8.6608400010562692E-3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0"/>
      <c r="O18" s="43"/>
      <c r="P18" s="43"/>
      <c r="Q18" s="43"/>
      <c r="R18" s="19"/>
      <c r="T18" s="18"/>
      <c r="U18" s="18"/>
      <c r="V18" s="18"/>
      <c r="W18" s="18"/>
      <c r="X18" s="18"/>
      <c r="Y18" s="18"/>
    </row>
    <row r="19" spans="1:112" x14ac:dyDescent="0.35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2"/>
      <c r="O19" s="43"/>
      <c r="P19" s="43"/>
      <c r="Q19" s="43"/>
      <c r="R19" s="19"/>
      <c r="T19" s="18"/>
      <c r="U19" s="18"/>
      <c r="V19" s="18"/>
      <c r="W19" s="18"/>
      <c r="X19" s="18"/>
      <c r="Y19" s="18"/>
    </row>
    <row r="20" spans="1:112" x14ac:dyDescent="0.35">
      <c r="A20" t="s">
        <v>19</v>
      </c>
      <c r="B20" s="6" t="s">
        <v>8</v>
      </c>
      <c r="C20" s="43">
        <v>2.3460787949976636E-2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3"/>
      <c r="O20" s="43"/>
      <c r="P20" s="43"/>
      <c r="Q20" s="43"/>
      <c r="R20" s="19"/>
      <c r="T20" s="18"/>
      <c r="U20" s="18"/>
      <c r="V20" s="18"/>
      <c r="W20" s="18"/>
      <c r="X20" s="18"/>
      <c r="Y20" s="18"/>
    </row>
    <row r="21" spans="1:112" s="6" customFormat="1" ht="16" customHeight="1" x14ac:dyDescent="0.35">
      <c r="A21"/>
      <c r="B21" s="41" t="s">
        <v>7</v>
      </c>
      <c r="C21" s="43">
        <v>-1.3262329250452676E-2</v>
      </c>
      <c r="M21" s="42"/>
      <c r="N21" s="40"/>
      <c r="O21" s="26"/>
      <c r="P21" s="26"/>
      <c r="Q21" s="26"/>
      <c r="R21" s="19"/>
      <c r="T21" s="18"/>
      <c r="U21" s="18"/>
      <c r="V21" s="18"/>
      <c r="W21" s="18"/>
      <c r="X21" s="18"/>
      <c r="Y21" s="18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</row>
    <row r="22" spans="1:112" s="6" customFormat="1" ht="16" customHeight="1" x14ac:dyDescent="0.35">
      <c r="B22" s="41" t="s">
        <v>6</v>
      </c>
      <c r="C22" s="43">
        <v>-2.7232259983608786E-2</v>
      </c>
      <c r="M22" s="41"/>
      <c r="N22" s="40"/>
      <c r="O22" s="26"/>
      <c r="P22" s="26"/>
      <c r="Q22" s="26"/>
      <c r="R22" s="19"/>
      <c r="T22" s="18"/>
      <c r="U22" s="18"/>
      <c r="V22" s="18"/>
      <c r="W22" s="18"/>
      <c r="X22" s="18"/>
      <c r="Y22" s="18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</row>
    <row r="23" spans="1:112" s="6" customFormat="1" ht="16" customHeight="1" x14ac:dyDescent="0.35">
      <c r="B23" s="41" t="s">
        <v>15</v>
      </c>
      <c r="C23" s="43">
        <v>-1.9481894456954918E-2</v>
      </c>
      <c r="M23" s="41"/>
      <c r="N23" s="2"/>
      <c r="O23" s="26"/>
      <c r="P23" s="26"/>
      <c r="Q23" s="26"/>
      <c r="R23" s="26"/>
      <c r="S23" s="26"/>
      <c r="T23" s="40"/>
      <c r="U23" s="40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</row>
    <row r="24" spans="1:112" s="6" customFormat="1" ht="16" customHeight="1" x14ac:dyDescent="0.35">
      <c r="B24" s="41"/>
      <c r="M24" s="41"/>
      <c r="N24" s="2"/>
      <c r="O24" s="26"/>
      <c r="P24" s="26"/>
      <c r="Q24" s="26"/>
      <c r="R24" s="26"/>
      <c r="S24"/>
      <c r="T24"/>
      <c r="U24"/>
      <c r="V24"/>
      <c r="W24"/>
      <c r="X24"/>
      <c r="Y24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</row>
    <row r="25" spans="1:112" s="6" customFormat="1" ht="16" customHeight="1" x14ac:dyDescent="0.35">
      <c r="A25" s="6" t="s">
        <v>20</v>
      </c>
      <c r="B25" s="6" t="s">
        <v>8</v>
      </c>
      <c r="C25" s="43">
        <v>-4.648941830312836E-3</v>
      </c>
      <c r="N25" s="37"/>
      <c r="O25" s="26"/>
      <c r="P25" s="26"/>
      <c r="Q25" s="26"/>
      <c r="R25" s="19"/>
      <c r="S25" s="1"/>
      <c r="T25" s="1"/>
      <c r="U25" s="1"/>
      <c r="V25" s="1"/>
      <c r="W25" s="1"/>
      <c r="X25" s="1"/>
      <c r="Y25" s="1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</row>
    <row r="26" spans="1:112" s="6" customFormat="1" ht="16" customHeight="1" x14ac:dyDescent="0.35">
      <c r="B26" s="41" t="s">
        <v>7</v>
      </c>
      <c r="C26" s="43">
        <v>-2.9218979538131795E-2</v>
      </c>
      <c r="M26" s="16"/>
      <c r="N26" s="37"/>
      <c r="O26" s="26"/>
      <c r="P26" s="26"/>
      <c r="Q26" s="26"/>
      <c r="R26" s="19"/>
      <c r="S26" s="1"/>
      <c r="T26" s="1"/>
      <c r="U26" s="1"/>
      <c r="V26" s="1"/>
      <c r="W26" s="1"/>
      <c r="X26" s="1"/>
      <c r="Y26" s="1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</row>
    <row r="27" spans="1:112" s="16" customFormat="1" ht="16" customHeight="1" x14ac:dyDescent="0.35">
      <c r="A27" s="6"/>
      <c r="B27" s="41" t="s">
        <v>6</v>
      </c>
      <c r="C27" s="43">
        <v>3.923451771878983E-2</v>
      </c>
      <c r="M27" s="6"/>
      <c r="N27" s="39"/>
      <c r="O27" s="38"/>
      <c r="P27" s="38"/>
      <c r="Q27" s="38"/>
      <c r="R27" s="19"/>
      <c r="S27" s="1"/>
      <c r="T27" s="1"/>
      <c r="U27" s="1"/>
      <c r="V27" s="1"/>
      <c r="W27" s="1"/>
      <c r="X27" s="1"/>
      <c r="Y27" s="1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</row>
    <row r="28" spans="1:112" s="6" customFormat="1" ht="16" customHeight="1" x14ac:dyDescent="0.35">
      <c r="A28" s="16"/>
      <c r="B28" s="41" t="s">
        <v>15</v>
      </c>
      <c r="C28" s="43">
        <v>5.0479066704025577E-3</v>
      </c>
      <c r="N28" s="17"/>
      <c r="O28" s="35"/>
      <c r="P28" s="35"/>
      <c r="Q28" s="35"/>
      <c r="R28" s="19"/>
      <c r="S28" s="1"/>
      <c r="T28" s="1"/>
      <c r="U28" s="1"/>
      <c r="V28" s="1"/>
      <c r="W28" s="1"/>
      <c r="X28" s="1"/>
      <c r="Y28" s="1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</row>
    <row r="29" spans="1:112" s="6" customFormat="1" ht="16" customHeight="1" x14ac:dyDescent="0.35">
      <c r="B29" s="41"/>
      <c r="M29" s="21"/>
      <c r="N29" s="37"/>
      <c r="O29" s="26"/>
      <c r="P29" s="26"/>
      <c r="Q29" s="26"/>
      <c r="R29" s="19"/>
      <c r="S29" s="1"/>
      <c r="T29" s="1"/>
      <c r="U29" s="1"/>
      <c r="V29" s="1"/>
      <c r="W29" s="1"/>
      <c r="X29" s="1"/>
      <c r="Y29" s="1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</row>
    <row r="30" spans="1:112" s="6" customFormat="1" ht="16" customHeight="1" x14ac:dyDescent="0.35">
      <c r="A30" s="6" t="s">
        <v>21</v>
      </c>
      <c r="B30" s="6" t="s">
        <v>8</v>
      </c>
      <c r="C30" s="43">
        <v>1.6323303769348207E-2</v>
      </c>
      <c r="M30" s="21"/>
      <c r="N30" s="37"/>
      <c r="O30" s="26"/>
      <c r="P30" s="26"/>
      <c r="Q30" s="26"/>
      <c r="R30" s="19"/>
      <c r="S30" s="1"/>
      <c r="T30" s="1"/>
      <c r="U30" s="1"/>
      <c r="V30" s="1"/>
      <c r="W30" s="1"/>
      <c r="X30" s="1"/>
      <c r="Y30" s="1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</row>
    <row r="31" spans="1:112" s="21" customFormat="1" ht="22" customHeight="1" x14ac:dyDescent="0.35">
      <c r="A31" s="6"/>
      <c r="B31" s="41" t="s">
        <v>7</v>
      </c>
      <c r="C31" s="43">
        <v>9.6420015276084126E-3</v>
      </c>
      <c r="M31" s="6"/>
      <c r="N31" s="34"/>
      <c r="O31" s="33"/>
      <c r="P31" s="33"/>
      <c r="Q31" s="33"/>
      <c r="R31" s="19"/>
      <c r="S31" s="1"/>
      <c r="T31" s="1"/>
      <c r="U31" s="1"/>
      <c r="V31" s="1"/>
      <c r="W31" s="1"/>
      <c r="X31" s="1"/>
      <c r="Y31" s="1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</row>
    <row r="32" spans="1:112" x14ac:dyDescent="0.35">
      <c r="A32" s="21"/>
      <c r="B32" s="41" t="s">
        <v>6</v>
      </c>
      <c r="C32" s="43">
        <v>1.1913142015061551E-2</v>
      </c>
      <c r="M32" s="29"/>
      <c r="R32" s="19"/>
      <c r="S32" s="1"/>
      <c r="T32" s="1"/>
      <c r="U32" s="1"/>
      <c r="V32" s="1"/>
      <c r="W32" s="1"/>
      <c r="X32" s="1"/>
      <c r="Y32" s="1"/>
    </row>
    <row r="33" spans="2:25" x14ac:dyDescent="0.35">
      <c r="B33" s="41" t="s">
        <v>15</v>
      </c>
      <c r="C33" s="43">
        <v>-9.7988770571907358E-3</v>
      </c>
      <c r="D33" s="29"/>
      <c r="E33" s="29"/>
      <c r="F33" s="29"/>
      <c r="G33" s="29"/>
      <c r="H33" s="29"/>
      <c r="I33" s="29"/>
      <c r="J33" s="29"/>
      <c r="K33" s="29"/>
      <c r="L33" s="29"/>
      <c r="M33"/>
      <c r="N33" s="30"/>
      <c r="O33" s="29"/>
      <c r="P33" s="29"/>
      <c r="Q33" s="30"/>
      <c r="R33" s="19"/>
      <c r="S33" s="1"/>
      <c r="T33" s="1"/>
      <c r="U33" s="1"/>
      <c r="V33" s="1"/>
      <c r="W33" s="1"/>
      <c r="X33" s="1"/>
      <c r="Y33" s="1"/>
    </row>
    <row r="34" spans="2:25" x14ac:dyDescent="0.35">
      <c r="B34" s="41"/>
      <c r="C34"/>
      <c r="D34"/>
      <c r="E34"/>
      <c r="F34"/>
      <c r="G34"/>
      <c r="H34"/>
      <c r="I34"/>
      <c r="J34"/>
      <c r="K34"/>
      <c r="L34"/>
      <c r="M34"/>
      <c r="N34" s="9"/>
      <c r="O34"/>
      <c r="P34"/>
      <c r="Q34" s="9"/>
      <c r="R34" s="19"/>
      <c r="S34" s="1"/>
      <c r="T34" s="1"/>
      <c r="U34" s="1"/>
      <c r="V34" s="1"/>
      <c r="W34" s="1"/>
      <c r="X34" s="1"/>
      <c r="Y34" s="1"/>
    </row>
    <row r="35" spans="2:25" x14ac:dyDescent="0.35">
      <c r="B35"/>
      <c r="C35"/>
      <c r="D35"/>
      <c r="E35"/>
      <c r="F35"/>
      <c r="G35"/>
      <c r="H35"/>
      <c r="I35"/>
      <c r="J35"/>
      <c r="K35"/>
      <c r="L35"/>
      <c r="M35" s="28"/>
      <c r="N35" s="9"/>
      <c r="O35"/>
      <c r="P35"/>
      <c r="Q35" s="9"/>
      <c r="R35"/>
      <c r="S35"/>
    </row>
    <row r="36" spans="2:25" x14ac:dyDescent="0.3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N36" s="27"/>
      <c r="O36" s="28"/>
      <c r="P36" s="26"/>
      <c r="Q36" s="27"/>
      <c r="S36" s="20"/>
      <c r="T36" s="20"/>
      <c r="U36" s="20"/>
      <c r="V36" s="20"/>
      <c r="W36" s="20"/>
      <c r="X36" s="20"/>
      <c r="Y36" s="20"/>
    </row>
    <row r="37" spans="2:25" x14ac:dyDescent="0.35">
      <c r="R37" s="19"/>
      <c r="T37" s="18"/>
      <c r="U37" s="18"/>
      <c r="V37" s="18"/>
      <c r="W37" s="18"/>
      <c r="X37" s="18"/>
      <c r="Y37" s="18"/>
    </row>
    <row r="38" spans="2:25" x14ac:dyDescent="0.35">
      <c r="M38" s="24"/>
      <c r="R38" s="19"/>
      <c r="T38" s="18"/>
      <c r="U38" s="18"/>
      <c r="V38" s="18"/>
      <c r="W38" s="18"/>
      <c r="X38" s="18"/>
      <c r="Y38" s="18"/>
    </row>
    <row r="39" spans="2:25" x14ac:dyDescent="0.3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N39" s="25"/>
      <c r="O39" s="24"/>
      <c r="P39" s="24"/>
      <c r="Q39" s="25"/>
      <c r="R39" s="19"/>
      <c r="T39" s="18"/>
      <c r="U39" s="18"/>
      <c r="V39" s="18"/>
      <c r="W39" s="18"/>
      <c r="X39" s="18"/>
      <c r="Y39" s="18"/>
    </row>
    <row r="40" spans="2:25" x14ac:dyDescent="0.35">
      <c r="R40" s="19"/>
      <c r="T40" s="18"/>
      <c r="U40" s="18"/>
      <c r="V40" s="18"/>
      <c r="W40" s="18"/>
      <c r="X40" s="18"/>
      <c r="Y40" s="18"/>
    </row>
    <row r="41" spans="2:25" x14ac:dyDescent="0.35">
      <c r="R41" s="19"/>
      <c r="T41" s="18"/>
      <c r="U41" s="18"/>
      <c r="V41" s="18"/>
      <c r="W41" s="18"/>
      <c r="X41" s="18"/>
      <c r="Y41" s="18"/>
    </row>
    <row r="42" spans="2:25" x14ac:dyDescent="0.35">
      <c r="R42" s="19"/>
      <c r="T42" s="18"/>
      <c r="U42" s="18"/>
      <c r="V42" s="18"/>
      <c r="W42" s="18"/>
      <c r="X42" s="18"/>
      <c r="Y42" s="18"/>
    </row>
    <row r="43" spans="2:25" x14ac:dyDescent="0.35">
      <c r="R43" s="19"/>
      <c r="T43" s="18"/>
      <c r="U43" s="18"/>
      <c r="V43" s="18"/>
      <c r="W43" s="18"/>
      <c r="X43" s="18"/>
      <c r="Y43" s="18"/>
    </row>
    <row r="44" spans="2:25" x14ac:dyDescent="0.35">
      <c r="R44" s="19"/>
      <c r="T44" s="18"/>
      <c r="U44" s="18"/>
      <c r="V44" s="18"/>
      <c r="W44" s="18"/>
      <c r="X44" s="18"/>
      <c r="Y44" s="18"/>
    </row>
    <row r="45" spans="2:25" x14ac:dyDescent="0.35">
      <c r="R45" s="19"/>
      <c r="T45" s="18"/>
      <c r="U45" s="18"/>
      <c r="V45" s="18"/>
      <c r="W45" s="18"/>
      <c r="X45" s="18"/>
      <c r="Y45" s="18"/>
    </row>
    <row r="46" spans="2:25" x14ac:dyDescent="0.35">
      <c r="R46" s="19"/>
      <c r="S46" s="6"/>
      <c r="T46" s="18"/>
      <c r="U46" s="18"/>
      <c r="V46" s="18"/>
      <c r="W46" s="18"/>
      <c r="X46" s="18"/>
      <c r="Y46" s="18"/>
    </row>
    <row r="47" spans="2:25" x14ac:dyDescent="0.35">
      <c r="R47" s="19"/>
      <c r="S47" s="6"/>
      <c r="T47" s="18"/>
      <c r="U47" s="18"/>
      <c r="V47" s="18"/>
      <c r="W47" s="18"/>
      <c r="X47" s="18"/>
      <c r="Y47" s="18"/>
    </row>
    <row r="48" spans="2:25" x14ac:dyDescent="0.35">
      <c r="R48" s="23"/>
      <c r="S48" s="23"/>
    </row>
    <row r="49" spans="2:25" x14ac:dyDescent="0.35">
      <c r="R49" s="23"/>
      <c r="S49" s="23"/>
    </row>
    <row r="50" spans="2:25" x14ac:dyDescent="0.35">
      <c r="M50" s="21"/>
      <c r="R50" s="19"/>
      <c r="S50" s="1"/>
      <c r="T50" s="1"/>
      <c r="U50" s="1"/>
      <c r="V50" s="1"/>
      <c r="W50" s="1"/>
      <c r="X50" s="1"/>
      <c r="Y50" s="1"/>
    </row>
    <row r="51" spans="2:25" x14ac:dyDescent="0.3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N51" s="22"/>
      <c r="O51" s="21"/>
      <c r="P51" s="21"/>
      <c r="Q51" s="22"/>
      <c r="R51" s="19"/>
      <c r="S51" s="1"/>
      <c r="T51" s="1"/>
      <c r="U51" s="1"/>
      <c r="V51" s="1"/>
      <c r="W51" s="1"/>
      <c r="X51" s="1"/>
      <c r="Y51" s="1"/>
    </row>
    <row r="52" spans="2:25" x14ac:dyDescent="0.35">
      <c r="R52" s="19"/>
      <c r="S52" s="1"/>
      <c r="T52" s="1"/>
      <c r="U52" s="1"/>
      <c r="V52" s="1"/>
      <c r="W52" s="1"/>
      <c r="X52" s="1"/>
      <c r="Y52" s="1"/>
    </row>
    <row r="53" spans="2:25" x14ac:dyDescent="0.35">
      <c r="R53" s="19"/>
      <c r="S53" s="1"/>
      <c r="T53" s="1"/>
      <c r="U53" s="1"/>
      <c r="V53" s="1"/>
      <c r="W53" s="1"/>
      <c r="X53" s="1"/>
      <c r="Y53" s="1"/>
    </row>
    <row r="54" spans="2:25" x14ac:dyDescent="0.35">
      <c r="R54" s="19"/>
      <c r="S54" s="1"/>
      <c r="T54" s="1"/>
      <c r="U54" s="1"/>
      <c r="V54" s="1"/>
      <c r="W54" s="1"/>
      <c r="X54" s="1"/>
      <c r="Y54" s="1"/>
    </row>
    <row r="55" spans="2:25" x14ac:dyDescent="0.35">
      <c r="R55" s="19"/>
      <c r="S55" s="1"/>
      <c r="T55" s="1"/>
      <c r="U55" s="1"/>
      <c r="V55" s="1"/>
      <c r="W55" s="1"/>
      <c r="X55" s="1"/>
      <c r="Y55" s="1"/>
    </row>
    <row r="56" spans="2:25" x14ac:dyDescent="0.35">
      <c r="R56" s="19"/>
      <c r="S56" s="1"/>
      <c r="T56" s="1"/>
      <c r="U56" s="1"/>
      <c r="V56" s="1"/>
      <c r="W56" s="1"/>
      <c r="X56" s="1"/>
      <c r="Y56" s="1"/>
    </row>
    <row r="57" spans="2:25" x14ac:dyDescent="0.35">
      <c r="R57" s="19"/>
      <c r="S57" s="1"/>
      <c r="T57" s="1"/>
      <c r="U57" s="1"/>
      <c r="V57" s="1"/>
      <c r="W57" s="1"/>
      <c r="X57" s="1"/>
      <c r="Y57" s="1"/>
    </row>
    <row r="58" spans="2:25" x14ac:dyDescent="0.35">
      <c r="R58" s="19"/>
      <c r="S58" s="1"/>
      <c r="T58" s="1"/>
      <c r="U58" s="1"/>
      <c r="V58" s="1"/>
      <c r="W58" s="1"/>
      <c r="X58" s="1"/>
      <c r="Y58" s="1"/>
    </row>
    <row r="59" spans="2:25" x14ac:dyDescent="0.35">
      <c r="R59" s="19"/>
      <c r="S59" s="1"/>
      <c r="T59" s="1"/>
      <c r="U59" s="1"/>
      <c r="V59" s="1"/>
      <c r="W59" s="1"/>
      <c r="X59" s="1"/>
      <c r="Y59" s="1"/>
    </row>
    <row r="60" spans="2:25" x14ac:dyDescent="0.35">
      <c r="R60" s="19"/>
      <c r="S60" s="1"/>
      <c r="T60" s="1"/>
      <c r="U60" s="1"/>
      <c r="V60" s="1"/>
      <c r="W60" s="1"/>
      <c r="X60" s="1"/>
      <c r="Y60" s="1"/>
    </row>
    <row r="63" spans="2:25" x14ac:dyDescent="0.35">
      <c r="R63" s="19"/>
      <c r="S63" s="1"/>
      <c r="T63" s="1"/>
      <c r="U63" s="1"/>
      <c r="V63" s="1"/>
      <c r="W63" s="1"/>
      <c r="X63" s="1"/>
      <c r="Y63" s="1"/>
    </row>
    <row r="64" spans="2:25" x14ac:dyDescent="0.35">
      <c r="R64" s="19"/>
      <c r="S64" s="1"/>
      <c r="T64" s="1"/>
      <c r="U64" s="1"/>
      <c r="V64" s="1"/>
      <c r="W64" s="1"/>
      <c r="X64" s="1"/>
      <c r="Y64" s="1"/>
    </row>
    <row r="65" spans="18:25" x14ac:dyDescent="0.35">
      <c r="R65" s="19"/>
      <c r="S65" s="1"/>
      <c r="T65" s="1"/>
      <c r="U65" s="1"/>
      <c r="V65" s="1"/>
      <c r="W65" s="1"/>
      <c r="X65" s="1"/>
      <c r="Y65" s="1"/>
    </row>
    <row r="66" spans="18:25" x14ac:dyDescent="0.35">
      <c r="R66" s="19"/>
      <c r="S66" s="1"/>
      <c r="T66" s="1"/>
      <c r="U66" s="1"/>
      <c r="V66" s="1"/>
      <c r="W66" s="1"/>
      <c r="X66" s="1"/>
      <c r="Y66" s="1"/>
    </row>
    <row r="67" spans="18:25" x14ac:dyDescent="0.35">
      <c r="R67" s="19"/>
      <c r="S67" s="1"/>
      <c r="T67" s="1"/>
      <c r="U67" s="1"/>
      <c r="V67" s="1"/>
      <c r="W67" s="1"/>
      <c r="X67" s="1"/>
      <c r="Y67" s="1"/>
    </row>
    <row r="68" spans="18:25" x14ac:dyDescent="0.35">
      <c r="R68" s="19"/>
      <c r="S68" s="1"/>
      <c r="T68" s="1"/>
      <c r="U68" s="1"/>
      <c r="V68" s="1"/>
      <c r="W68" s="1"/>
      <c r="X68" s="1"/>
      <c r="Y68" s="1"/>
    </row>
    <row r="69" spans="18:25" x14ac:dyDescent="0.35">
      <c r="R69" s="19"/>
      <c r="S69" s="1"/>
      <c r="T69" s="1"/>
      <c r="U69" s="1"/>
      <c r="V69" s="1"/>
      <c r="W69" s="1"/>
      <c r="X69" s="1"/>
      <c r="Y69" s="1"/>
    </row>
    <row r="70" spans="18:25" x14ac:dyDescent="0.35">
      <c r="R70" s="19"/>
      <c r="S70" s="1"/>
      <c r="T70" s="1"/>
      <c r="U70" s="1"/>
      <c r="V70" s="1"/>
      <c r="W70" s="1"/>
      <c r="X70" s="1"/>
      <c r="Y70" s="1"/>
    </row>
    <row r="71" spans="18:25" x14ac:dyDescent="0.35">
      <c r="R71" s="19"/>
      <c r="S71" s="1"/>
      <c r="T71" s="1"/>
      <c r="U71" s="1"/>
      <c r="V71" s="1"/>
      <c r="W71" s="1"/>
      <c r="X71" s="1"/>
      <c r="Y71" s="1"/>
    </row>
    <row r="72" spans="18:25" x14ac:dyDescent="0.35">
      <c r="R72" s="19"/>
      <c r="S72" s="1"/>
      <c r="T72" s="1"/>
      <c r="U72" s="1"/>
      <c r="V72" s="1"/>
      <c r="W72" s="1"/>
      <c r="X72" s="1"/>
      <c r="Y72" s="1"/>
    </row>
    <row r="73" spans="18:25" x14ac:dyDescent="0.35">
      <c r="R73" s="19"/>
      <c r="S73" s="1"/>
      <c r="T73" s="1"/>
      <c r="U73" s="1"/>
      <c r="V73" s="1"/>
      <c r="W73" s="1"/>
      <c r="X73" s="1"/>
      <c r="Y73" s="1"/>
    </row>
    <row r="75" spans="18:25" x14ac:dyDescent="0.35">
      <c r="S75" s="20"/>
      <c r="T75" s="20"/>
      <c r="U75" s="20"/>
      <c r="V75" s="20"/>
      <c r="W75" s="20"/>
      <c r="X75" s="20"/>
      <c r="Y75" s="20"/>
    </row>
    <row r="76" spans="18:25" x14ac:dyDescent="0.35">
      <c r="R76" s="19"/>
      <c r="T76" s="18"/>
      <c r="U76" s="18"/>
      <c r="V76" s="18"/>
      <c r="W76" s="18"/>
      <c r="X76" s="18"/>
      <c r="Y76" s="18"/>
    </row>
    <row r="77" spans="18:25" x14ac:dyDescent="0.35">
      <c r="R77" s="19"/>
      <c r="T77" s="18"/>
      <c r="U77" s="18"/>
      <c r="V77" s="18"/>
      <c r="W77" s="18"/>
      <c r="X77" s="18"/>
      <c r="Y77" s="18"/>
    </row>
    <row r="78" spans="18:25" x14ac:dyDescent="0.35">
      <c r="R78" s="19"/>
      <c r="T78" s="18"/>
      <c r="U78" s="18"/>
      <c r="V78" s="18"/>
      <c r="W78" s="18"/>
      <c r="X78" s="18"/>
      <c r="Y78" s="18"/>
    </row>
    <row r="79" spans="18:25" x14ac:dyDescent="0.35">
      <c r="R79" s="19"/>
      <c r="T79" s="18"/>
      <c r="U79" s="18"/>
      <c r="V79" s="18"/>
      <c r="W79" s="18"/>
      <c r="X79" s="18"/>
      <c r="Y79" s="18"/>
    </row>
    <row r="80" spans="18:25" x14ac:dyDescent="0.35">
      <c r="R80" s="19"/>
      <c r="T80" s="18"/>
      <c r="U80" s="18"/>
      <c r="V80" s="18"/>
      <c r="W80" s="18"/>
      <c r="X80" s="18"/>
      <c r="Y80" s="18"/>
    </row>
    <row r="81" spans="18:25" x14ac:dyDescent="0.35">
      <c r="R81" s="19"/>
      <c r="T81" s="18"/>
      <c r="U81" s="18"/>
      <c r="V81" s="18"/>
      <c r="W81" s="18"/>
      <c r="X81" s="18"/>
      <c r="Y81" s="18"/>
    </row>
    <row r="82" spans="18:25" x14ac:dyDescent="0.35">
      <c r="R82" s="19"/>
      <c r="T82" s="18"/>
      <c r="U82" s="18"/>
      <c r="V82" s="18"/>
      <c r="W82" s="18"/>
      <c r="X82" s="18"/>
      <c r="Y82" s="18"/>
    </row>
    <row r="83" spans="18:25" x14ac:dyDescent="0.35">
      <c r="R83" s="19"/>
      <c r="T83" s="18"/>
      <c r="U83" s="18"/>
      <c r="V83" s="18"/>
      <c r="W83" s="18"/>
      <c r="X83" s="18"/>
      <c r="Y83" s="18"/>
    </row>
    <row r="84" spans="18:25" x14ac:dyDescent="0.35">
      <c r="R84" s="19"/>
      <c r="T84" s="18"/>
      <c r="U84" s="18"/>
      <c r="V84" s="18"/>
      <c r="W84" s="18"/>
      <c r="X84" s="18"/>
      <c r="Y84" s="18"/>
    </row>
    <row r="85" spans="18:25" x14ac:dyDescent="0.35">
      <c r="R85" s="19"/>
      <c r="S85" s="6"/>
      <c r="T85" s="18"/>
      <c r="U85" s="18"/>
      <c r="V85" s="18"/>
      <c r="W85" s="18"/>
      <c r="X85" s="18"/>
      <c r="Y85" s="18"/>
    </row>
    <row r="86" spans="18:25" x14ac:dyDescent="0.35">
      <c r="R86" s="19"/>
      <c r="S86" s="6"/>
      <c r="T86" s="18"/>
      <c r="U86" s="18"/>
      <c r="V86" s="18"/>
      <c r="W86" s="18"/>
      <c r="X86" s="18"/>
      <c r="Y86" s="1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8.7265625" style="7"/>
    <col min="3" max="3" width="11.08984375" style="44" bestFit="1" customWidth="1"/>
    <col min="4" max="4" width="9.08984375" style="44" bestFit="1" customWidth="1"/>
    <col min="5" max="7" width="12.6328125" style="44" customWidth="1"/>
    <col min="8" max="12" width="9.08984375" style="44" customWidth="1"/>
    <col min="13" max="13" width="11.81640625" style="44" customWidth="1"/>
    <col min="14" max="15" width="9.08984375" style="44" bestFit="1" customWidth="1"/>
    <col min="20" max="20" width="10.54296875" bestFit="1" customWidth="1"/>
  </cols>
  <sheetData>
    <row r="1" spans="1:15" ht="26" x14ac:dyDescent="0.6">
      <c r="A1" s="51" t="s">
        <v>36</v>
      </c>
    </row>
    <row r="2" spans="1:15" x14ac:dyDescent="0.35">
      <c r="A2" s="7" t="s">
        <v>38</v>
      </c>
    </row>
    <row r="4" spans="1:15" x14ac:dyDescent="0.35">
      <c r="C4" s="44" t="s">
        <v>14</v>
      </c>
      <c r="D4" s="44" t="s">
        <v>13</v>
      </c>
      <c r="E4" s="44" t="s">
        <v>37</v>
      </c>
      <c r="G4" s="44" t="s">
        <v>12</v>
      </c>
    </row>
    <row r="5" spans="1:15" x14ac:dyDescent="0.35">
      <c r="A5" t="s">
        <v>39</v>
      </c>
      <c r="B5" s="7">
        <v>2000</v>
      </c>
      <c r="C5" s="45">
        <v>15.540416666666665</v>
      </c>
      <c r="D5" s="45">
        <v>0.76458333333333339</v>
      </c>
      <c r="E5" s="9">
        <f>C5/(C5+D5)</f>
        <v>0.95310743125830522</v>
      </c>
      <c r="F5" s="9"/>
      <c r="G5" s="45"/>
      <c r="H5" s="45"/>
      <c r="I5" s="9"/>
      <c r="J5" s="45"/>
      <c r="K5" s="45"/>
      <c r="L5" s="45"/>
      <c r="M5" s="45"/>
      <c r="N5" s="45"/>
      <c r="O5" s="45"/>
    </row>
    <row r="6" spans="1:15" x14ac:dyDescent="0.35">
      <c r="A6"/>
      <c r="B6" s="7">
        <v>2001</v>
      </c>
      <c r="C6" s="45">
        <v>15.655250000000001</v>
      </c>
      <c r="D6" s="45">
        <v>0.68333333333333335</v>
      </c>
      <c r="E6" s="9">
        <f t="shared" ref="E6:E41" si="0">C6/(C6+D6)</f>
        <v>0.95817670850695957</v>
      </c>
      <c r="F6" s="9"/>
      <c r="G6" s="45"/>
      <c r="H6" s="45"/>
      <c r="I6" s="9"/>
      <c r="J6" s="45"/>
      <c r="K6" s="45"/>
      <c r="L6" s="45"/>
      <c r="M6" s="45"/>
      <c r="N6" s="45"/>
      <c r="O6" s="45"/>
    </row>
    <row r="7" spans="1:15" x14ac:dyDescent="0.35">
      <c r="A7"/>
      <c r="B7" s="7">
        <v>2002</v>
      </c>
      <c r="C7" s="45">
        <v>16.338166666666666</v>
      </c>
      <c r="D7" s="45">
        <v>0.83016666666666661</v>
      </c>
      <c r="E7" s="9">
        <f t="shared" si="0"/>
        <v>0.95164547131346466</v>
      </c>
      <c r="F7" s="9"/>
      <c r="G7" s="45"/>
      <c r="H7" s="45"/>
      <c r="I7" s="9"/>
      <c r="J7" s="45"/>
      <c r="K7" s="45"/>
      <c r="L7" s="45"/>
      <c r="M7" s="45"/>
      <c r="N7" s="45"/>
      <c r="O7" s="45"/>
    </row>
    <row r="8" spans="1:15" x14ac:dyDescent="0.35">
      <c r="A8"/>
      <c r="B8" s="7">
        <v>2003</v>
      </c>
      <c r="C8" s="45">
        <v>16.919750000000001</v>
      </c>
      <c r="D8" s="45">
        <v>0.86858333333333337</v>
      </c>
      <c r="E8" s="9">
        <f t="shared" si="0"/>
        <v>0.95117117961210529</v>
      </c>
      <c r="F8" s="9"/>
      <c r="G8" s="45"/>
      <c r="H8" s="45"/>
      <c r="I8" s="9"/>
      <c r="J8" s="45"/>
      <c r="K8" s="45"/>
      <c r="L8" s="45"/>
      <c r="M8" s="45"/>
      <c r="N8" s="45"/>
      <c r="O8" s="45"/>
    </row>
    <row r="9" spans="1:15" x14ac:dyDescent="0.35">
      <c r="A9"/>
      <c r="B9" s="7">
        <v>2004</v>
      </c>
      <c r="C9" s="45">
        <v>17.628583333333331</v>
      </c>
      <c r="D9" s="45">
        <v>0.8663333333333334</v>
      </c>
      <c r="E9" s="9">
        <f t="shared" si="0"/>
        <v>0.95315830025367332</v>
      </c>
      <c r="F9" s="9"/>
      <c r="G9" s="45"/>
      <c r="H9" s="45"/>
      <c r="I9" s="9"/>
      <c r="J9" s="45"/>
      <c r="K9" s="45"/>
      <c r="L9" s="45"/>
      <c r="M9" s="45"/>
      <c r="N9" s="45"/>
      <c r="O9" s="45"/>
    </row>
    <row r="10" spans="1:15" x14ac:dyDescent="0.35">
      <c r="A10"/>
      <c r="B10" s="7">
        <v>2005</v>
      </c>
      <c r="C10" s="45">
        <v>17.717749999999999</v>
      </c>
      <c r="D10" s="45">
        <v>0.88683333333333336</v>
      </c>
      <c r="E10" s="9">
        <f t="shared" si="0"/>
        <v>0.95233253454569899</v>
      </c>
      <c r="F10" s="9"/>
      <c r="G10" s="45"/>
      <c r="H10" s="45"/>
      <c r="I10" s="9"/>
      <c r="J10" s="45"/>
      <c r="K10" s="45"/>
      <c r="L10" s="45"/>
      <c r="M10" s="45"/>
      <c r="N10" s="45"/>
      <c r="O10" s="45"/>
    </row>
    <row r="11" spans="1:15" x14ac:dyDescent="0.35">
      <c r="A11"/>
      <c r="B11" s="7">
        <v>2006</v>
      </c>
      <c r="C11" s="45">
        <v>18.503250000000001</v>
      </c>
      <c r="D11" s="45">
        <v>0.77366666666666661</v>
      </c>
      <c r="E11" s="9">
        <f t="shared" si="0"/>
        <v>0.95986564241342187</v>
      </c>
      <c r="F11" s="9"/>
      <c r="G11" s="45"/>
      <c r="H11" s="45"/>
      <c r="I11" s="9"/>
      <c r="J11" s="45"/>
      <c r="K11" s="45"/>
      <c r="L11" s="45"/>
      <c r="M11" s="45"/>
      <c r="N11" s="45"/>
      <c r="O11" s="45"/>
    </row>
    <row r="12" spans="1:15" x14ac:dyDescent="0.35">
      <c r="A12"/>
      <c r="B12" s="7">
        <v>2007</v>
      </c>
      <c r="C12" s="45">
        <v>19.288083333333333</v>
      </c>
      <c r="D12" s="45">
        <v>0.80941666666666667</v>
      </c>
      <c r="E12" s="9">
        <f t="shared" si="0"/>
        <v>0.95972550483061736</v>
      </c>
      <c r="F12" s="9"/>
      <c r="G12" s="45"/>
      <c r="H12" s="45"/>
      <c r="I12" s="9"/>
      <c r="J12" s="45"/>
      <c r="K12" s="45"/>
      <c r="L12" s="45"/>
      <c r="M12" s="45"/>
      <c r="N12" s="45"/>
      <c r="O12" s="45"/>
    </row>
    <row r="13" spans="1:15" x14ac:dyDescent="0.35">
      <c r="A13"/>
      <c r="B13" s="7">
        <v>2008</v>
      </c>
      <c r="C13" s="45">
        <v>18.86941666666667</v>
      </c>
      <c r="D13" s="45">
        <v>0.7909166666666666</v>
      </c>
      <c r="E13" s="9">
        <f t="shared" si="0"/>
        <v>0.95977094318509348</v>
      </c>
      <c r="F13" s="9"/>
      <c r="G13" s="45"/>
      <c r="H13" s="45"/>
      <c r="I13" s="9"/>
      <c r="J13" s="45"/>
      <c r="K13" s="45"/>
      <c r="L13" s="45"/>
      <c r="M13" s="45"/>
      <c r="N13" s="45"/>
      <c r="O13" s="45"/>
    </row>
    <row r="14" spans="1:15" x14ac:dyDescent="0.35">
      <c r="A14"/>
      <c r="B14" s="7">
        <v>2009</v>
      </c>
      <c r="C14" s="45">
        <v>18.49625</v>
      </c>
      <c r="D14" s="45">
        <v>0.63700000000000001</v>
      </c>
      <c r="E14" s="9">
        <f t="shared" si="0"/>
        <v>0.96670717206956469</v>
      </c>
      <c r="F14" s="9"/>
      <c r="G14" s="45"/>
      <c r="H14" s="45"/>
      <c r="I14" s="9"/>
      <c r="J14" s="45"/>
      <c r="K14" s="45"/>
      <c r="L14" s="45"/>
      <c r="M14" s="45"/>
      <c r="N14" s="45"/>
      <c r="O14" s="45"/>
    </row>
    <row r="15" spans="1:15" x14ac:dyDescent="0.35">
      <c r="A15"/>
      <c r="B15" s="7">
        <v>2010</v>
      </c>
      <c r="C15" s="45">
        <v>19.225750000000001</v>
      </c>
      <c r="D15" s="45">
        <v>0.63024999999999998</v>
      </c>
      <c r="E15" s="9">
        <f t="shared" si="0"/>
        <v>0.96825896454472204</v>
      </c>
      <c r="F15" s="9"/>
      <c r="G15" s="45"/>
      <c r="H15" s="45"/>
      <c r="I15" s="9"/>
      <c r="J15" s="45"/>
      <c r="K15" s="45"/>
      <c r="L15" s="45"/>
      <c r="M15" s="45"/>
      <c r="N15" s="45"/>
      <c r="O15" s="45"/>
    </row>
    <row r="16" spans="1:15" x14ac:dyDescent="0.35">
      <c r="A16"/>
      <c r="B16" s="7">
        <v>2011</v>
      </c>
      <c r="C16" s="45">
        <v>19.211749999999999</v>
      </c>
      <c r="D16" s="45">
        <v>0.83225000000000005</v>
      </c>
      <c r="E16" s="9">
        <f t="shared" si="0"/>
        <v>0.95847884653761728</v>
      </c>
      <c r="F16" s="9"/>
      <c r="G16" s="45"/>
      <c r="H16" s="45"/>
      <c r="I16" s="9"/>
      <c r="J16" s="45"/>
      <c r="K16" s="45"/>
      <c r="L16" s="45"/>
      <c r="M16" s="45"/>
      <c r="N16" s="45"/>
      <c r="O16" s="45"/>
    </row>
    <row r="17" spans="1:15" x14ac:dyDescent="0.35">
      <c r="A17"/>
      <c r="B17" s="7">
        <v>2012</v>
      </c>
      <c r="C17" s="45">
        <v>18.718333333333334</v>
      </c>
      <c r="D17" s="45">
        <v>0.79616666666666658</v>
      </c>
      <c r="E17" s="9">
        <f t="shared" si="0"/>
        <v>0.95920127768240704</v>
      </c>
      <c r="F17" s="9"/>
      <c r="G17" s="45"/>
      <c r="H17" s="45"/>
      <c r="I17" s="9"/>
      <c r="J17" s="45"/>
      <c r="K17" s="45"/>
      <c r="L17" s="45"/>
      <c r="M17" s="45"/>
      <c r="N17" s="45"/>
      <c r="O17" s="45"/>
    </row>
    <row r="18" spans="1:15" x14ac:dyDescent="0.35">
      <c r="A18"/>
      <c r="B18" s="7">
        <v>2013</v>
      </c>
      <c r="C18" s="45">
        <v>18.555666666666667</v>
      </c>
      <c r="D18" s="45">
        <v>0.87508333333333332</v>
      </c>
      <c r="E18" s="9">
        <f t="shared" si="0"/>
        <v>0.95496399607151894</v>
      </c>
      <c r="F18" s="9"/>
      <c r="G18" s="45"/>
      <c r="H18" s="45"/>
      <c r="I18" s="9"/>
      <c r="J18" s="45"/>
      <c r="K18" s="45"/>
      <c r="L18" s="45"/>
      <c r="M18" s="45"/>
      <c r="N18" s="45"/>
      <c r="O18" s="45"/>
    </row>
    <row r="19" spans="1:15" x14ac:dyDescent="0.35">
      <c r="A19"/>
      <c r="B19" s="7">
        <v>2014</v>
      </c>
      <c r="C19" s="45">
        <v>18.345749999999999</v>
      </c>
      <c r="D19" s="45">
        <v>1.1234999999999999</v>
      </c>
      <c r="E19" s="9">
        <f t="shared" si="0"/>
        <v>0.94229361685735202</v>
      </c>
      <c r="F19" s="9"/>
      <c r="G19" s="45"/>
      <c r="H19" s="45"/>
      <c r="I19" s="9"/>
      <c r="J19" s="45"/>
      <c r="K19" s="45"/>
      <c r="L19" s="45"/>
      <c r="M19" s="45"/>
      <c r="N19" s="45"/>
      <c r="O19" s="45"/>
    </row>
    <row r="20" spans="1:15" x14ac:dyDescent="0.35">
      <c r="A20"/>
      <c r="B20" s="7">
        <v>2015</v>
      </c>
      <c r="C20" s="45">
        <v>17.915333333333333</v>
      </c>
      <c r="D20" s="45">
        <v>1.3227500000000001</v>
      </c>
      <c r="E20" s="9">
        <f t="shared" si="0"/>
        <v>0.93124315052175155</v>
      </c>
      <c r="F20" s="9"/>
      <c r="G20" s="45"/>
      <c r="H20" s="45"/>
      <c r="I20" s="9"/>
      <c r="J20" s="45"/>
      <c r="K20"/>
      <c r="L20"/>
      <c r="M20"/>
      <c r="N20"/>
      <c r="O20"/>
    </row>
    <row r="21" spans="1:15" x14ac:dyDescent="0.35">
      <c r="A21"/>
      <c r="B21" s="7">
        <v>2016</v>
      </c>
      <c r="C21" s="45">
        <v>17.526666666666667</v>
      </c>
      <c r="D21" s="45">
        <v>1.5188333333333333</v>
      </c>
      <c r="E21" s="9">
        <f t="shared" si="0"/>
        <v>0.92025237807706106</v>
      </c>
      <c r="F21" s="9"/>
      <c r="G21" s="45"/>
      <c r="H21" s="45"/>
      <c r="I21" s="9"/>
      <c r="J21" s="45"/>
      <c r="K21"/>
      <c r="L21"/>
      <c r="M21"/>
      <c r="N21"/>
      <c r="O21"/>
    </row>
    <row r="22" spans="1:15" x14ac:dyDescent="0.35">
      <c r="A22"/>
      <c r="B22" s="7">
        <v>2017</v>
      </c>
      <c r="C22" s="45">
        <v>17.442499999999999</v>
      </c>
      <c r="D22" s="45">
        <v>1.6965833333333333</v>
      </c>
      <c r="E22" s="9">
        <f t="shared" si="0"/>
        <v>0.91135503703155407</v>
      </c>
      <c r="F22" s="9"/>
      <c r="G22" s="45"/>
      <c r="H22" s="45"/>
      <c r="I22" s="9"/>
      <c r="J22" s="45"/>
      <c r="K22"/>
      <c r="L22"/>
      <c r="M22"/>
      <c r="N22"/>
      <c r="O22"/>
    </row>
    <row r="23" spans="1:15" x14ac:dyDescent="0.35">
      <c r="A23"/>
      <c r="B23" s="7">
        <v>2018</v>
      </c>
      <c r="C23" s="45">
        <v>17.453833333333332</v>
      </c>
      <c r="D23" s="45">
        <v>1.8632500000000001</v>
      </c>
      <c r="E23" s="9">
        <f t="shared" si="0"/>
        <v>0.9035439270076141</v>
      </c>
      <c r="F23" s="9"/>
      <c r="G23" s="45"/>
      <c r="H23" s="45"/>
      <c r="I23" s="9"/>
      <c r="J23" s="45"/>
      <c r="K23"/>
      <c r="L23"/>
      <c r="M23"/>
      <c r="N23"/>
      <c r="O23"/>
    </row>
    <row r="24" spans="1:15" x14ac:dyDescent="0.35">
      <c r="A24"/>
      <c r="B24" s="7">
        <v>2019</v>
      </c>
      <c r="C24" s="45">
        <v>17.01275</v>
      </c>
      <c r="D24" s="45">
        <v>1.9319166666666667</v>
      </c>
      <c r="E24" s="9">
        <f t="shared" si="0"/>
        <v>0.89802319034380829</v>
      </c>
      <c r="F24" s="9"/>
      <c r="G24" s="45"/>
      <c r="H24" s="45"/>
      <c r="I24" s="9"/>
      <c r="J24" s="45"/>
      <c r="K24"/>
      <c r="L24"/>
      <c r="M24"/>
      <c r="N24"/>
      <c r="O24"/>
    </row>
    <row r="25" spans="1:15" x14ac:dyDescent="0.35">
      <c r="A25"/>
      <c r="B25" s="7">
        <v>2020</v>
      </c>
      <c r="C25" s="45">
        <v>16.049416666666666</v>
      </c>
      <c r="D25" s="45">
        <v>1.9514166666666668</v>
      </c>
      <c r="E25" s="9">
        <f t="shared" si="0"/>
        <v>0.89159298180639779</v>
      </c>
      <c r="F25" s="9"/>
      <c r="G25" s="45"/>
      <c r="H25" s="45"/>
      <c r="I25" s="9"/>
      <c r="J25" s="45"/>
      <c r="K25"/>
      <c r="L25"/>
      <c r="M25"/>
      <c r="N25"/>
      <c r="O25"/>
    </row>
    <row r="26" spans="1:15" x14ac:dyDescent="0.35">
      <c r="A26"/>
      <c r="B26" s="7">
        <v>2021</v>
      </c>
      <c r="C26" s="45">
        <v>16.281583333333334</v>
      </c>
      <c r="D26" s="45">
        <v>2.1375833333333336</v>
      </c>
      <c r="E26" s="9">
        <f t="shared" si="0"/>
        <v>0.88394788037822913</v>
      </c>
      <c r="F26" s="9"/>
      <c r="G26" s="45"/>
      <c r="H26" s="45"/>
      <c r="I26" s="9"/>
      <c r="J26" s="45"/>
      <c r="K26"/>
      <c r="L26"/>
      <c r="M26"/>
      <c r="N26"/>
      <c r="O26"/>
    </row>
    <row r="27" spans="1:15" x14ac:dyDescent="0.35">
      <c r="A27"/>
      <c r="B27">
        <v>2022</v>
      </c>
      <c r="C27" s="45">
        <v>15.675307692307692</v>
      </c>
      <c r="D27" s="45">
        <v>2.1265384615384617</v>
      </c>
      <c r="E27" s="9">
        <f t="shared" si="0"/>
        <v>0.88054393667035402</v>
      </c>
      <c r="K27"/>
      <c r="L27"/>
      <c r="M27"/>
      <c r="N27"/>
      <c r="O27"/>
    </row>
    <row r="28" spans="1:15" x14ac:dyDescent="0.35">
      <c r="A28" t="s">
        <v>23</v>
      </c>
      <c r="C28" s="45"/>
      <c r="D28" s="45"/>
      <c r="E28"/>
      <c r="K28"/>
      <c r="L28"/>
      <c r="M28"/>
      <c r="N28"/>
      <c r="O28"/>
    </row>
    <row r="29" spans="1:15" x14ac:dyDescent="0.35">
      <c r="A29" t="s">
        <v>40</v>
      </c>
      <c r="B29" s="46">
        <v>44562</v>
      </c>
      <c r="C29" s="45">
        <v>15.941000000000001</v>
      </c>
      <c r="D29" s="45">
        <v>2.0329999999999999</v>
      </c>
      <c r="E29" s="9">
        <f t="shared" si="0"/>
        <v>0.88689217758985206</v>
      </c>
      <c r="K29"/>
      <c r="L29"/>
      <c r="M29"/>
      <c r="N29"/>
      <c r="O29"/>
    </row>
    <row r="30" spans="1:15" x14ac:dyDescent="0.35">
      <c r="A30"/>
      <c r="B30" s="46">
        <v>44593</v>
      </c>
      <c r="C30" s="45">
        <v>15.119</v>
      </c>
      <c r="D30" s="45">
        <v>1.696</v>
      </c>
      <c r="E30" s="9">
        <f t="shared" si="0"/>
        <v>0.89913767469521255</v>
      </c>
      <c r="K30"/>
      <c r="L30"/>
      <c r="M30"/>
      <c r="N30"/>
      <c r="O30"/>
    </row>
    <row r="31" spans="1:15" x14ac:dyDescent="0.35">
      <c r="A31"/>
      <c r="B31" s="46">
        <v>44621</v>
      </c>
      <c r="C31" s="45">
        <v>16.506</v>
      </c>
      <c r="D31" s="45">
        <v>1.9019999999999999</v>
      </c>
      <c r="E31" s="9">
        <f t="shared" si="0"/>
        <v>0.89667535853976532</v>
      </c>
      <c r="K31"/>
      <c r="L31"/>
      <c r="M31"/>
      <c r="N31"/>
      <c r="O31"/>
    </row>
    <row r="32" spans="1:15" x14ac:dyDescent="0.35">
      <c r="A32"/>
      <c r="B32" s="46">
        <v>44652</v>
      </c>
      <c r="C32" s="45">
        <v>15.811</v>
      </c>
      <c r="D32" s="45">
        <v>1.8979999999999999</v>
      </c>
      <c r="E32" s="9">
        <f t="shared" si="0"/>
        <v>0.8928228584335649</v>
      </c>
      <c r="F32" s="9"/>
      <c r="G32" s="9"/>
      <c r="H32" s="9"/>
      <c r="I32" s="9"/>
      <c r="J32" s="9"/>
      <c r="K32"/>
      <c r="L32"/>
      <c r="M32"/>
      <c r="N32"/>
      <c r="O32"/>
    </row>
    <row r="33" spans="1:15" x14ac:dyDescent="0.35">
      <c r="A33"/>
      <c r="B33" s="46">
        <v>44682</v>
      </c>
      <c r="C33" s="45">
        <v>17.042000000000002</v>
      </c>
      <c r="D33" s="45">
        <v>1.855</v>
      </c>
      <c r="E33" s="9">
        <f t="shared" si="0"/>
        <v>0.90183627030745617</v>
      </c>
      <c r="F33" s="9"/>
      <c r="G33" s="9"/>
      <c r="H33" s="9"/>
      <c r="I33" s="9"/>
      <c r="J33" s="9"/>
      <c r="K33"/>
      <c r="L33"/>
      <c r="M33"/>
      <c r="N33"/>
      <c r="O33"/>
    </row>
    <row r="34" spans="1:15" x14ac:dyDescent="0.35">
      <c r="A34"/>
      <c r="B34" s="46">
        <v>44713</v>
      </c>
      <c r="C34" s="45">
        <v>16.824000000000002</v>
      </c>
      <c r="D34" s="45">
        <v>2.0139999999999998</v>
      </c>
      <c r="E34" s="9">
        <f t="shared" si="0"/>
        <v>0.89308843826308526</v>
      </c>
      <c r="F34" s="9"/>
      <c r="G34" s="9"/>
      <c r="H34" s="9"/>
      <c r="I34" s="9"/>
      <c r="J34" s="9"/>
      <c r="K34"/>
      <c r="L34"/>
      <c r="M34"/>
      <c r="N34"/>
      <c r="O34"/>
    </row>
    <row r="35" spans="1:15" x14ac:dyDescent="0.35">
      <c r="A35"/>
      <c r="B35" s="46">
        <v>44743</v>
      </c>
      <c r="C35" s="45">
        <v>16.672000000000001</v>
      </c>
      <c r="D35" s="45">
        <v>2.1419999999999999</v>
      </c>
      <c r="E35" s="9">
        <f t="shared" si="0"/>
        <v>0.88614861273519718</v>
      </c>
      <c r="F35" s="2"/>
      <c r="G35" s="2"/>
      <c r="H35" s="2"/>
      <c r="I35" s="2"/>
      <c r="J35" s="2"/>
      <c r="K35"/>
      <c r="L35"/>
      <c r="M35"/>
      <c r="N35"/>
      <c r="O35"/>
    </row>
    <row r="36" spans="1:15" x14ac:dyDescent="0.35">
      <c r="A36"/>
      <c r="B36" s="46">
        <v>44774</v>
      </c>
      <c r="C36" s="45">
        <v>16.824999999999999</v>
      </c>
      <c r="D36" s="45">
        <v>2.395</v>
      </c>
      <c r="E36" s="9">
        <f t="shared" si="0"/>
        <v>0.87539021852237253</v>
      </c>
      <c r="F36" s="2"/>
      <c r="G36" s="2"/>
      <c r="H36" s="2"/>
      <c r="I36" s="2"/>
      <c r="J36" s="2"/>
      <c r="K36"/>
      <c r="L36"/>
      <c r="M36"/>
      <c r="N36"/>
      <c r="O36"/>
    </row>
    <row r="37" spans="1:15" x14ac:dyDescent="0.35">
      <c r="A37"/>
      <c r="B37" s="46">
        <v>44805</v>
      </c>
      <c r="C37" s="45">
        <v>14.711</v>
      </c>
      <c r="D37" s="45">
        <v>2.1459999999999999</v>
      </c>
      <c r="E37" s="9">
        <f t="shared" si="0"/>
        <v>0.872693836388444</v>
      </c>
      <c r="F37" s="2"/>
      <c r="G37" s="2"/>
      <c r="H37" s="2"/>
      <c r="I37" s="2"/>
      <c r="J37" s="2"/>
      <c r="K37"/>
      <c r="L37"/>
      <c r="M37"/>
      <c r="N37"/>
      <c r="O37"/>
    </row>
    <row r="38" spans="1:15" x14ac:dyDescent="0.35">
      <c r="A38"/>
      <c r="B38" s="46">
        <v>44835</v>
      </c>
      <c r="C38" s="45">
        <v>15.563000000000001</v>
      </c>
      <c r="D38" s="45">
        <v>2.2210000000000001</v>
      </c>
      <c r="E38" s="9">
        <f t="shared" si="0"/>
        <v>0.87511246063877657</v>
      </c>
      <c r="K38"/>
      <c r="L38"/>
      <c r="M38"/>
      <c r="N38"/>
      <c r="O38"/>
    </row>
    <row r="39" spans="1:15" x14ac:dyDescent="0.35">
      <c r="A39"/>
      <c r="B39" s="46">
        <v>44866</v>
      </c>
      <c r="C39" s="45">
        <v>14.938000000000001</v>
      </c>
      <c r="D39" s="45">
        <v>2.343</v>
      </c>
      <c r="E39" s="9">
        <f t="shared" si="0"/>
        <v>0.86441756842775308</v>
      </c>
      <c r="K39"/>
      <c r="L39"/>
      <c r="M39"/>
      <c r="N39"/>
      <c r="O39"/>
    </row>
    <row r="40" spans="1:15" x14ac:dyDescent="0.35">
      <c r="A40"/>
      <c r="B40" s="46">
        <v>44896</v>
      </c>
      <c r="C40" s="45">
        <v>13.675000000000001</v>
      </c>
      <c r="D40" s="45">
        <v>2.4940000000000002</v>
      </c>
      <c r="E40" s="9">
        <f t="shared" si="0"/>
        <v>0.84575422104026221</v>
      </c>
      <c r="K40"/>
      <c r="L40"/>
      <c r="M40"/>
      <c r="N40"/>
      <c r="O40"/>
    </row>
    <row r="41" spans="1:15" x14ac:dyDescent="0.35">
      <c r="A41"/>
      <c r="B41" s="46">
        <v>44927</v>
      </c>
      <c r="C41" s="45">
        <v>14.151999999999999</v>
      </c>
      <c r="D41" s="45">
        <v>2.5059999999999998</v>
      </c>
      <c r="E41" s="9">
        <f t="shared" si="0"/>
        <v>0.8495617721215033</v>
      </c>
      <c r="K41"/>
      <c r="L41"/>
      <c r="M41"/>
      <c r="N41"/>
      <c r="O41"/>
    </row>
    <row r="42" spans="1:15" x14ac:dyDescent="0.35">
      <c r="K42"/>
      <c r="L42"/>
      <c r="M42"/>
      <c r="N42"/>
      <c r="O42"/>
    </row>
    <row r="43" spans="1:15" x14ac:dyDescent="0.35">
      <c r="K43"/>
      <c r="L43"/>
      <c r="M43"/>
      <c r="N43"/>
      <c r="O43"/>
    </row>
    <row r="44" spans="1:15" x14ac:dyDescent="0.35">
      <c r="E44" s="9"/>
      <c r="F44" s="9"/>
      <c r="K44"/>
      <c r="L44"/>
      <c r="M44"/>
      <c r="N44"/>
      <c r="O44"/>
    </row>
    <row r="45" spans="1:15" x14ac:dyDescent="0.35">
      <c r="E45" s="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3" zoomScale="57" zoomScaleNormal="57" workbookViewId="0">
      <pane xSplit="2" ySplit="4" topLeftCell="C7" activePane="bottomRight" state="frozen"/>
      <selection activeCell="A3" sqref="A3"/>
      <selection pane="topRight" activeCell="D3" sqref="D3"/>
      <selection pane="bottomLeft" activeCell="A13" sqref="A13"/>
      <selection pane="bottomRight" activeCell="A4" sqref="A4"/>
    </sheetView>
  </sheetViews>
  <sheetFormatPr defaultRowHeight="14.5" x14ac:dyDescent="0.35"/>
  <cols>
    <col min="1" max="1" width="10.26953125" style="71" customWidth="1"/>
    <col min="2" max="2" width="10.26953125" style="44" customWidth="1"/>
    <col min="3" max="5" width="11.08984375" customWidth="1"/>
    <col min="6" max="24" width="17.36328125" style="44" bestFit="1" customWidth="1"/>
    <col min="25" max="16384" width="8.7265625" style="44"/>
  </cols>
  <sheetData>
    <row r="1" spans="1:10" x14ac:dyDescent="0.35">
      <c r="C1" s="44"/>
      <c r="D1" s="44"/>
      <c r="E1" s="44"/>
    </row>
    <row r="2" spans="1:10" x14ac:dyDescent="0.35">
      <c r="A2" s="72"/>
      <c r="B2" s="72"/>
      <c r="C2" s="44"/>
      <c r="D2" s="44"/>
      <c r="E2" s="44"/>
      <c r="F2" s="72"/>
      <c r="G2" s="72"/>
      <c r="H2" s="72"/>
      <c r="J2" s="72"/>
    </row>
    <row r="3" spans="1:10" s="51" customFormat="1" ht="26" x14ac:dyDescent="0.6">
      <c r="A3" s="51" t="s">
        <v>260</v>
      </c>
    </row>
    <row r="4" spans="1:10" x14ac:dyDescent="0.35">
      <c r="A4" s="71" t="s">
        <v>261</v>
      </c>
    </row>
    <row r="6" spans="1:10" x14ac:dyDescent="0.35">
      <c r="C6" s="44" t="s">
        <v>83</v>
      </c>
      <c r="D6" s="44" t="s">
        <v>82</v>
      </c>
      <c r="E6" s="44"/>
    </row>
    <row r="7" spans="1:10" x14ac:dyDescent="0.35">
      <c r="A7" s="71">
        <v>2018</v>
      </c>
      <c r="B7" s="44">
        <v>1</v>
      </c>
      <c r="C7" s="44">
        <v>480.69357660818719</v>
      </c>
      <c r="D7" s="44">
        <v>1497.21</v>
      </c>
      <c r="E7" s="44"/>
      <c r="I7" s="9"/>
    </row>
    <row r="8" spans="1:10" x14ac:dyDescent="0.35">
      <c r="B8" s="44">
        <v>2</v>
      </c>
      <c r="C8" s="44">
        <v>285.79445727482681</v>
      </c>
      <c r="D8" s="44">
        <v>1701.508</v>
      </c>
      <c r="E8" s="44"/>
      <c r="I8" s="9"/>
    </row>
    <row r="9" spans="1:10" x14ac:dyDescent="0.35">
      <c r="B9" s="44">
        <v>3</v>
      </c>
      <c r="C9" s="44">
        <v>330.89963055872295</v>
      </c>
      <c r="D9" s="44">
        <v>1352.9880000000001</v>
      </c>
      <c r="E9" s="44"/>
      <c r="I9" s="9"/>
    </row>
    <row r="10" spans="1:10" x14ac:dyDescent="0.35">
      <c r="B10" s="44">
        <v>4</v>
      </c>
      <c r="C10" s="44">
        <v>367.64976163450626</v>
      </c>
      <c r="D10" s="44">
        <v>1242.143</v>
      </c>
      <c r="E10" s="44"/>
      <c r="I10" s="9"/>
    </row>
    <row r="11" spans="1:10" x14ac:dyDescent="0.35">
      <c r="A11" s="71">
        <v>2019</v>
      </c>
      <c r="B11" s="44">
        <v>1</v>
      </c>
      <c r="C11" s="44">
        <v>340.95595525727066</v>
      </c>
      <c r="D11" s="44">
        <v>1115.2840000000001</v>
      </c>
      <c r="E11" s="44"/>
      <c r="I11" s="9"/>
    </row>
    <row r="12" spans="1:10" x14ac:dyDescent="0.35">
      <c r="B12" s="44">
        <v>2</v>
      </c>
      <c r="C12" s="44">
        <v>421.67031160220995</v>
      </c>
      <c r="D12" s="44">
        <v>1284.5519999999999</v>
      </c>
      <c r="E12" s="44"/>
      <c r="I12" s="9"/>
    </row>
    <row r="13" spans="1:10" x14ac:dyDescent="0.35">
      <c r="B13" s="44">
        <v>3</v>
      </c>
      <c r="C13" s="44">
        <v>409.65663964950716</v>
      </c>
      <c r="D13" s="44">
        <v>1023.4</v>
      </c>
      <c r="E13" s="44"/>
      <c r="I13" s="9"/>
    </row>
    <row r="14" spans="1:10" x14ac:dyDescent="0.35">
      <c r="B14" s="44">
        <v>4</v>
      </c>
      <c r="C14" s="44">
        <v>389.88265502183407</v>
      </c>
      <c r="D14" s="44">
        <v>1242.164</v>
      </c>
      <c r="E14" s="44"/>
      <c r="I14" s="9"/>
    </row>
    <row r="15" spans="1:10" x14ac:dyDescent="0.35">
      <c r="A15" s="71">
        <v>2020</v>
      </c>
      <c r="B15" s="44">
        <v>1</v>
      </c>
      <c r="C15" s="44">
        <v>564.89909344790544</v>
      </c>
      <c r="D15" s="44">
        <v>1602.7449999999999</v>
      </c>
      <c r="E15" s="44"/>
      <c r="I15" s="9"/>
    </row>
    <row r="16" spans="1:10" x14ac:dyDescent="0.35">
      <c r="B16" s="44">
        <v>2</v>
      </c>
      <c r="C16" s="44">
        <v>1110.1666767567569</v>
      </c>
      <c r="D16" s="44">
        <v>1180.7660000000001</v>
      </c>
      <c r="E16" s="44"/>
      <c r="I16" s="9"/>
    </row>
    <row r="17" spans="1:9" x14ac:dyDescent="0.35">
      <c r="B17" s="44">
        <v>3</v>
      </c>
      <c r="C17" s="44">
        <v>804.42765957446818</v>
      </c>
      <c r="D17" s="44">
        <v>832.96799999999996</v>
      </c>
      <c r="E17" s="44"/>
      <c r="I17" s="9"/>
    </row>
    <row r="18" spans="1:9" x14ac:dyDescent="0.35">
      <c r="B18" s="44">
        <v>4</v>
      </c>
      <c r="C18" s="44">
        <v>748.57964406779661</v>
      </c>
      <c r="D18" s="44">
        <v>2876.3049999999998</v>
      </c>
      <c r="E18" s="44"/>
      <c r="I18" s="9"/>
    </row>
    <row r="19" spans="1:9" x14ac:dyDescent="0.35">
      <c r="A19" s="71">
        <v>2021</v>
      </c>
      <c r="B19" s="44">
        <v>1</v>
      </c>
      <c r="C19" s="44">
        <v>604.83890946930285</v>
      </c>
      <c r="D19" s="44">
        <v>2199.1750000000002</v>
      </c>
      <c r="E19" s="44"/>
      <c r="I19" s="9"/>
    </row>
    <row r="20" spans="1:9" x14ac:dyDescent="0.35">
      <c r="B20" s="44">
        <v>2</v>
      </c>
      <c r="C20" s="44">
        <v>752.04668041237119</v>
      </c>
      <c r="D20" s="44">
        <v>1756.643</v>
      </c>
      <c r="E20" s="44"/>
      <c r="I20" s="9"/>
    </row>
    <row r="21" spans="1:9" x14ac:dyDescent="0.35">
      <c r="B21" s="44">
        <v>3</v>
      </c>
      <c r="C21" s="44">
        <v>800.33651874366763</v>
      </c>
      <c r="D21" s="44">
        <v>1656.2719999999999</v>
      </c>
      <c r="E21" s="44"/>
      <c r="I21" s="9"/>
    </row>
    <row r="22" spans="1:9" x14ac:dyDescent="0.35">
      <c r="B22" s="44">
        <v>4</v>
      </c>
      <c r="C22" s="44">
        <v>1125.9333919999999</v>
      </c>
      <c r="D22" s="44">
        <v>1739.395</v>
      </c>
      <c r="E22" s="44"/>
      <c r="I22" s="9"/>
    </row>
    <row r="23" spans="1:9" x14ac:dyDescent="0.35">
      <c r="A23" s="71">
        <v>2022</v>
      </c>
      <c r="B23" s="44">
        <v>1</v>
      </c>
      <c r="C23" s="44">
        <v>1188.9785776031433</v>
      </c>
      <c r="D23" s="44">
        <v>2004.63</v>
      </c>
      <c r="E23" s="44"/>
      <c r="I23" s="9"/>
    </row>
    <row r="24" spans="1:9" x14ac:dyDescent="0.35">
      <c r="B24" s="44">
        <v>2</v>
      </c>
      <c r="C24" s="44">
        <v>1650.0754856046065</v>
      </c>
      <c r="D24" s="44">
        <v>5535.61</v>
      </c>
      <c r="E24" s="44"/>
      <c r="I24" s="9"/>
    </row>
    <row r="25" spans="1:9" x14ac:dyDescent="0.35">
      <c r="B25" s="44">
        <v>3</v>
      </c>
      <c r="C25" s="44">
        <v>3285.0303336475026</v>
      </c>
      <c r="D25" s="44">
        <v>7109.5129999999999</v>
      </c>
      <c r="E25" s="44"/>
      <c r="I25" s="9"/>
    </row>
    <row r="26" spans="1:9" x14ac:dyDescent="0.35">
      <c r="B26" s="44">
        <v>4</v>
      </c>
      <c r="C26" s="44">
        <v>6209.9179999999997</v>
      </c>
      <c r="D26" s="44">
        <v>6581.3729999999996</v>
      </c>
      <c r="E26" s="44"/>
      <c r="I26" s="9"/>
    </row>
    <row r="27" spans="1:9" x14ac:dyDescent="0.35">
      <c r="C27" s="44"/>
      <c r="D27" s="44"/>
      <c r="E27" s="44"/>
    </row>
    <row r="28" spans="1:9" x14ac:dyDescent="0.35">
      <c r="C28" s="44"/>
      <c r="D28" s="44"/>
      <c r="E28" s="44"/>
    </row>
    <row r="29" spans="1:9" x14ac:dyDescent="0.35">
      <c r="B29" s="44" t="s">
        <v>80</v>
      </c>
      <c r="C29" s="44"/>
      <c r="D29" s="44"/>
      <c r="E29" s="44"/>
    </row>
    <row r="30" spans="1:9" x14ac:dyDescent="0.35">
      <c r="C30" s="44"/>
      <c r="D30" s="44"/>
      <c r="E30" s="44"/>
    </row>
  </sheetData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B1" zoomScale="60" zoomScaleNormal="6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4.5" x14ac:dyDescent="0.35"/>
  <sheetData>
    <row r="1" spans="1:4" ht="26" x14ac:dyDescent="0.6">
      <c r="B1" s="51" t="s">
        <v>259</v>
      </c>
    </row>
    <row r="2" spans="1:4" x14ac:dyDescent="0.35">
      <c r="B2" s="71" t="s">
        <v>261</v>
      </c>
    </row>
    <row r="6" spans="1:4" x14ac:dyDescent="0.35">
      <c r="C6" t="s">
        <v>84</v>
      </c>
    </row>
    <row r="7" spans="1:4" x14ac:dyDescent="0.35">
      <c r="A7" s="7">
        <v>2019</v>
      </c>
      <c r="B7" t="s">
        <v>70</v>
      </c>
      <c r="C7" s="63">
        <v>771.79853474847187</v>
      </c>
    </row>
    <row r="8" spans="1:4" x14ac:dyDescent="0.35">
      <c r="A8" s="7"/>
      <c r="B8" t="s">
        <v>69</v>
      </c>
      <c r="C8" s="63">
        <v>769.07532141738898</v>
      </c>
    </row>
    <row r="9" spans="1:4" x14ac:dyDescent="0.35">
      <c r="A9" s="7"/>
      <c r="B9" t="s">
        <v>68</v>
      </c>
      <c r="C9" s="63">
        <v>766.3106745963139</v>
      </c>
    </row>
    <row r="10" spans="1:4" x14ac:dyDescent="0.35">
      <c r="A10" s="7"/>
      <c r="B10" t="s">
        <v>71</v>
      </c>
      <c r="C10" s="63">
        <v>741.01735258974315</v>
      </c>
      <c r="D10" s="63"/>
    </row>
    <row r="11" spans="1:4" x14ac:dyDescent="0.35">
      <c r="A11" s="7">
        <v>2020</v>
      </c>
      <c r="B11" t="s">
        <v>70</v>
      </c>
      <c r="C11" s="63">
        <v>722.55122285688901</v>
      </c>
    </row>
    <row r="12" spans="1:4" x14ac:dyDescent="0.35">
      <c r="A12" s="7"/>
      <c r="B12" t="s">
        <v>69</v>
      </c>
      <c r="C12" s="63">
        <v>493.91265079423977</v>
      </c>
    </row>
    <row r="13" spans="1:4" x14ac:dyDescent="0.35">
      <c r="A13" s="7"/>
      <c r="B13" t="s">
        <v>68</v>
      </c>
      <c r="C13" s="63">
        <v>673.96985785561992</v>
      </c>
    </row>
    <row r="14" spans="1:4" x14ac:dyDescent="0.35">
      <c r="A14" s="7"/>
      <c r="B14" t="s">
        <v>71</v>
      </c>
      <c r="C14" s="63">
        <v>725.55656890955663</v>
      </c>
    </row>
    <row r="15" spans="1:4" x14ac:dyDescent="0.35">
      <c r="A15" s="7">
        <v>2021</v>
      </c>
      <c r="B15" t="s">
        <v>70</v>
      </c>
      <c r="C15" s="63">
        <v>742.10837871728177</v>
      </c>
    </row>
    <row r="16" spans="1:4" x14ac:dyDescent="0.35">
      <c r="A16" s="7"/>
      <c r="B16" t="s">
        <v>69</v>
      </c>
      <c r="C16" s="63">
        <v>750.17753600620699</v>
      </c>
    </row>
    <row r="17" spans="1:4" x14ac:dyDescent="0.35">
      <c r="A17" s="7"/>
      <c r="B17" t="s">
        <v>68</v>
      </c>
      <c r="C17" s="63">
        <v>692.88072410093559</v>
      </c>
    </row>
    <row r="18" spans="1:4" x14ac:dyDescent="0.35">
      <c r="A18" s="7"/>
      <c r="B18" t="s">
        <v>71</v>
      </c>
      <c r="C18" s="63">
        <v>726.42186255390084</v>
      </c>
    </row>
    <row r="19" spans="1:4" x14ac:dyDescent="0.35">
      <c r="A19" s="7">
        <v>2022</v>
      </c>
      <c r="B19" t="s">
        <v>70</v>
      </c>
      <c r="C19" s="63">
        <v>780.32745182026315</v>
      </c>
    </row>
    <row r="20" spans="1:4" x14ac:dyDescent="0.35">
      <c r="A20" s="7"/>
      <c r="B20" t="s">
        <v>69</v>
      </c>
      <c r="C20" s="63">
        <v>763.39990704572347</v>
      </c>
    </row>
    <row r="21" spans="1:4" x14ac:dyDescent="0.35">
      <c r="A21" s="7"/>
      <c r="B21" t="s">
        <v>68</v>
      </c>
      <c r="C21" s="63">
        <v>767.08504735213921</v>
      </c>
    </row>
    <row r="22" spans="1:4" x14ac:dyDescent="0.35">
      <c r="A22" s="7"/>
      <c r="B22" t="s">
        <v>71</v>
      </c>
      <c r="C22" s="63">
        <v>764.19395389688248</v>
      </c>
      <c r="D22" s="6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="56" zoomScaleNormal="56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P32" sqref="P32"/>
    </sheetView>
  </sheetViews>
  <sheetFormatPr defaultRowHeight="14.5" x14ac:dyDescent="0.35"/>
  <cols>
    <col min="1" max="1" width="12.6328125" customWidth="1"/>
    <col min="2" max="2" width="15" bestFit="1" customWidth="1"/>
  </cols>
  <sheetData>
    <row r="1" spans="1:15" ht="26" x14ac:dyDescent="0.6">
      <c r="A1" s="51" t="s">
        <v>262</v>
      </c>
    </row>
    <row r="2" spans="1:15" x14ac:dyDescent="0.35">
      <c r="A2" s="71" t="s">
        <v>261</v>
      </c>
    </row>
    <row r="3" spans="1:15" x14ac:dyDescent="0.35">
      <c r="B3">
        <v>2020</v>
      </c>
      <c r="F3">
        <v>2021</v>
      </c>
      <c r="J3">
        <v>2022</v>
      </c>
    </row>
    <row r="4" spans="1:15" x14ac:dyDescent="0.35">
      <c r="A4" s="4"/>
      <c r="B4" s="4" t="s">
        <v>70</v>
      </c>
      <c r="C4" s="4" t="s">
        <v>69</v>
      </c>
      <c r="D4" s="4" t="s">
        <v>68</v>
      </c>
      <c r="E4" s="4" t="s">
        <v>71</v>
      </c>
      <c r="F4" s="4" t="s">
        <v>70</v>
      </c>
      <c r="G4" s="4" t="s">
        <v>69</v>
      </c>
      <c r="H4" s="4" t="s">
        <v>68</v>
      </c>
      <c r="I4" s="4" t="s">
        <v>71</v>
      </c>
      <c r="J4" s="4" t="s">
        <v>70</v>
      </c>
      <c r="K4" s="4" t="s">
        <v>69</v>
      </c>
      <c r="L4" s="4" t="s">
        <v>68</v>
      </c>
      <c r="M4" s="4" t="s">
        <v>71</v>
      </c>
    </row>
    <row r="5" spans="1:15" ht="26.5" x14ac:dyDescent="0.35">
      <c r="A5" s="74" t="s">
        <v>91</v>
      </c>
      <c r="B5" s="73">
        <v>168.84210082973368</v>
      </c>
      <c r="C5" s="73">
        <v>145.27325938469866</v>
      </c>
      <c r="D5" s="73">
        <v>162.93849194247156</v>
      </c>
      <c r="E5" s="73">
        <v>176.10691530388692</v>
      </c>
      <c r="F5" s="73">
        <v>174.93778063744327</v>
      </c>
      <c r="G5" s="73">
        <v>179.92929686919106</v>
      </c>
      <c r="H5" s="73">
        <v>172.8485804097528</v>
      </c>
      <c r="I5" s="73">
        <v>178.00987058143434</v>
      </c>
      <c r="J5" s="73">
        <v>183.17603182628795</v>
      </c>
      <c r="K5" s="73">
        <v>183.77337432838229</v>
      </c>
      <c r="L5" s="73">
        <v>186.09704360490721</v>
      </c>
      <c r="M5" s="73">
        <v>180.83580499999999</v>
      </c>
      <c r="N5" s="75">
        <f>M5-L5</f>
        <v>-5.26123860490722</v>
      </c>
      <c r="O5" s="9">
        <f>M5/L5-1</f>
        <v>-2.8271478702676656E-2</v>
      </c>
    </row>
    <row r="6" spans="1:15" x14ac:dyDescent="0.35">
      <c r="A6" s="4" t="s">
        <v>90</v>
      </c>
      <c r="B6" s="73">
        <v>111.13864975161989</v>
      </c>
      <c r="C6" s="73">
        <v>79.161361405629719</v>
      </c>
      <c r="D6" s="73">
        <v>109.18032471058237</v>
      </c>
      <c r="E6" s="73">
        <v>117.9322015229682</v>
      </c>
      <c r="F6" s="73">
        <v>133.23144027942718</v>
      </c>
      <c r="G6" s="73">
        <v>134.73505457659209</v>
      </c>
      <c r="H6" s="73">
        <v>134.58841590416526</v>
      </c>
      <c r="I6" s="73">
        <v>134.22861574061665</v>
      </c>
      <c r="J6" s="73">
        <v>150.21613147952442</v>
      </c>
      <c r="K6" s="73">
        <v>140.12457764126572</v>
      </c>
      <c r="L6" s="73">
        <v>130.23625173482228</v>
      </c>
      <c r="M6" s="73">
        <v>120.80722</v>
      </c>
      <c r="N6" s="75">
        <f t="shared" ref="N6:N16" si="0">M6-L6</f>
        <v>-9.4290317348222743</v>
      </c>
      <c r="O6" s="9">
        <f t="shared" ref="O6:O14" si="1">M6/L6-1</f>
        <v>-7.2399440318821506E-2</v>
      </c>
    </row>
    <row r="7" spans="1:15" ht="26.5" x14ac:dyDescent="0.35">
      <c r="A7" s="74" t="s">
        <v>89</v>
      </c>
      <c r="B7" s="73">
        <v>97.338626974442064</v>
      </c>
      <c r="C7" s="73">
        <v>84.384247217610962</v>
      </c>
      <c r="D7" s="73">
        <v>96.983556081321026</v>
      </c>
      <c r="E7" s="73">
        <v>101.09197636395757</v>
      </c>
      <c r="F7" s="73">
        <v>100.8406311246944</v>
      </c>
      <c r="G7" s="73">
        <v>101.050435070568</v>
      </c>
      <c r="H7" s="73">
        <v>96.799704402302751</v>
      </c>
      <c r="I7" s="73">
        <v>100.45343963974531</v>
      </c>
      <c r="J7" s="73">
        <v>108.50361216809773</v>
      </c>
      <c r="K7" s="73">
        <v>112.07104085243785</v>
      </c>
      <c r="L7" s="73">
        <v>110.36969276187482</v>
      </c>
      <c r="M7" s="73">
        <v>108.799373</v>
      </c>
      <c r="N7" s="75">
        <f t="shared" si="0"/>
        <v>-1.5703197618748135</v>
      </c>
      <c r="O7" s="9">
        <f t="shared" si="1"/>
        <v>-1.4227816736455123E-2</v>
      </c>
    </row>
    <row r="8" spans="1:15" ht="26.5" x14ac:dyDescent="0.35">
      <c r="A8" s="74" t="s">
        <v>88</v>
      </c>
      <c r="B8" s="73">
        <v>103.82766864290859</v>
      </c>
      <c r="C8" s="73">
        <v>45.463686057380009</v>
      </c>
      <c r="D8" s="73">
        <v>95.49734317826703</v>
      </c>
      <c r="E8" s="73">
        <v>110.33234810424028</v>
      </c>
      <c r="F8" s="73">
        <v>110.43243825358017</v>
      </c>
      <c r="G8" s="73">
        <v>113.38315260757315</v>
      </c>
      <c r="H8" s="73">
        <v>73.284917869962754</v>
      </c>
      <c r="I8" s="73">
        <v>83.293699938002689</v>
      </c>
      <c r="J8" s="73">
        <v>101.20414951783354</v>
      </c>
      <c r="K8" s="73">
        <v>98.176837032612184</v>
      </c>
      <c r="L8" s="73">
        <v>110.81821935514314</v>
      </c>
      <c r="M8" s="73">
        <v>118.966577</v>
      </c>
      <c r="N8" s="75">
        <f t="shared" si="0"/>
        <v>8.1483576448568584</v>
      </c>
      <c r="O8" s="9">
        <f t="shared" si="1"/>
        <v>7.3529043259064952E-2</v>
      </c>
    </row>
    <row r="9" spans="1:15" x14ac:dyDescent="0.35">
      <c r="A9" s="4" t="s">
        <v>102</v>
      </c>
      <c r="B9" s="73">
        <v>33.011772275018004</v>
      </c>
      <c r="C9" s="73">
        <v>27.519752740887764</v>
      </c>
      <c r="D9" s="73">
        <v>33.149153384232953</v>
      </c>
      <c r="E9" s="73">
        <v>32.802100249116606</v>
      </c>
      <c r="F9" s="73">
        <v>33.913187513098151</v>
      </c>
      <c r="G9" s="73">
        <v>34.679529838209987</v>
      </c>
      <c r="H9" s="73">
        <v>32.425138032509309</v>
      </c>
      <c r="I9" s="73">
        <v>35.343216980563007</v>
      </c>
      <c r="J9" s="73">
        <v>35.195277767503299</v>
      </c>
      <c r="K9" s="73">
        <v>30.924430285760412</v>
      </c>
      <c r="L9" s="73">
        <v>35.518934119219885</v>
      </c>
      <c r="M9" s="73">
        <v>36.766360000000006</v>
      </c>
      <c r="N9" s="75">
        <f t="shared" si="0"/>
        <v>1.2474258807801206</v>
      </c>
      <c r="O9" s="9">
        <f t="shared" si="1"/>
        <v>3.5120025747200412E-2</v>
      </c>
    </row>
    <row r="10" spans="1:15" x14ac:dyDescent="0.35">
      <c r="A10" s="4" t="s">
        <v>87</v>
      </c>
      <c r="B10" s="73">
        <v>35.893863333333336</v>
      </c>
      <c r="C10" s="73">
        <v>24.048161743053047</v>
      </c>
      <c r="D10" s="73">
        <v>34.149774643110788</v>
      </c>
      <c r="E10" s="73">
        <v>35.686738415194348</v>
      </c>
      <c r="F10" s="73">
        <v>36.320922773314713</v>
      </c>
      <c r="G10" s="73">
        <v>36.926931001721172</v>
      </c>
      <c r="H10" s="73">
        <v>36.01063980020318</v>
      </c>
      <c r="I10" s="73">
        <v>35.674685298257373</v>
      </c>
      <c r="J10" s="73">
        <v>37.9032773167107</v>
      </c>
      <c r="K10" s="73">
        <v>39.100567423312881</v>
      </c>
      <c r="L10" s="73">
        <v>39.288199624095633</v>
      </c>
      <c r="M10" s="73">
        <v>38.23115</v>
      </c>
      <c r="N10" s="75">
        <f t="shared" si="0"/>
        <v>-1.0570496240956331</v>
      </c>
      <c r="O10" s="9">
        <f t="shared" si="1"/>
        <v>-2.6905015607977645E-2</v>
      </c>
    </row>
    <row r="11" spans="1:15" ht="26.5" x14ac:dyDescent="0.35">
      <c r="A11" s="74" t="s">
        <v>86</v>
      </c>
      <c r="B11" s="73">
        <v>66.972791020518372</v>
      </c>
      <c r="C11" s="73">
        <v>29.766477403464453</v>
      </c>
      <c r="D11" s="73">
        <v>46.098490385298291</v>
      </c>
      <c r="E11" s="73">
        <v>42.731613807420494</v>
      </c>
      <c r="F11" s="73">
        <v>43.534449745022705</v>
      </c>
      <c r="G11" s="73">
        <v>43.384479741824443</v>
      </c>
      <c r="H11" s="73">
        <v>41.103121063325425</v>
      </c>
      <c r="I11" s="73">
        <v>49.048283530495986</v>
      </c>
      <c r="J11" s="73">
        <v>51.419781608322324</v>
      </c>
      <c r="K11" s="73">
        <v>48.731645201808199</v>
      </c>
      <c r="L11" s="73">
        <v>43.972875232777611</v>
      </c>
      <c r="M11" s="73">
        <v>48.119529999999997</v>
      </c>
      <c r="N11" s="75">
        <f t="shared" si="0"/>
        <v>4.1466547672223868</v>
      </c>
      <c r="O11" s="9">
        <f t="shared" si="1"/>
        <v>9.4300287285545625E-2</v>
      </c>
    </row>
    <row r="12" spans="1:15" ht="39.5" x14ac:dyDescent="0.35">
      <c r="A12" s="74" t="s">
        <v>103</v>
      </c>
      <c r="B12" s="73">
        <v>21.832124271058323</v>
      </c>
      <c r="C12" s="73">
        <v>11.47691300072176</v>
      </c>
      <c r="D12" s="73">
        <v>22.636911585582382</v>
      </c>
      <c r="E12" s="73">
        <v>24.428275570671374</v>
      </c>
      <c r="F12" s="73">
        <v>24.668277135871467</v>
      </c>
      <c r="G12" s="73">
        <v>24.025219499139418</v>
      </c>
      <c r="H12" s="73">
        <v>23.362124122925838</v>
      </c>
      <c r="I12" s="73">
        <v>23.629254532506703</v>
      </c>
      <c r="J12" s="73">
        <v>24.37628374174372</v>
      </c>
      <c r="K12" s="73">
        <v>23.850664126574102</v>
      </c>
      <c r="L12" s="73">
        <v>24.436006816608998</v>
      </c>
      <c r="M12" s="73">
        <v>25.459126000000001</v>
      </c>
      <c r="N12" s="75">
        <f t="shared" si="0"/>
        <v>1.0231191833910032</v>
      </c>
      <c r="O12" s="9">
        <f t="shared" si="1"/>
        <v>4.1869327958101277E-2</v>
      </c>
    </row>
    <row r="13" spans="1:15" x14ac:dyDescent="0.35">
      <c r="A13" s="74" t="s">
        <v>104</v>
      </c>
      <c r="B13" s="73">
        <v>17.372354080273581</v>
      </c>
      <c r="C13" s="73">
        <v>10.019527443161312</v>
      </c>
      <c r="D13" s="73">
        <v>16.360073872514203</v>
      </c>
      <c r="E13" s="73">
        <v>17.045148102473497</v>
      </c>
      <c r="F13" s="73">
        <v>17.413879977296542</v>
      </c>
      <c r="G13" s="73">
        <v>16.696014466437177</v>
      </c>
      <c r="H13" s="73">
        <v>15.922855684050116</v>
      </c>
      <c r="I13" s="73">
        <v>17.485603565683647</v>
      </c>
      <c r="J13" s="73">
        <v>18.039408124174372</v>
      </c>
      <c r="K13" s="73">
        <v>16.372462567000323</v>
      </c>
      <c r="L13" s="73">
        <v>16.777780802139041</v>
      </c>
      <c r="M13" s="73">
        <v>17.497893000000001</v>
      </c>
      <c r="N13" s="75">
        <f t="shared" si="0"/>
        <v>0.72011219786095992</v>
      </c>
      <c r="O13" s="9">
        <f t="shared" si="1"/>
        <v>4.2920586837631669E-2</v>
      </c>
    </row>
    <row r="14" spans="1:15" ht="39.5" x14ac:dyDescent="0.35">
      <c r="A14" s="74" t="s">
        <v>105</v>
      </c>
      <c r="B14" s="76">
        <f>B16-SUM(B5:B13)</f>
        <v>63.754500307775402</v>
      </c>
      <c r="C14" s="76">
        <f t="shared" ref="C14:N14" si="2">C16-SUM(C5:C13)</f>
        <v>35.032777028148701</v>
      </c>
      <c r="D14" s="76">
        <f t="shared" si="2"/>
        <v>54.69851719105111</v>
      </c>
      <c r="E14" s="76">
        <f t="shared" si="2"/>
        <v>64.917407503533582</v>
      </c>
      <c r="F14" s="76">
        <f t="shared" si="2"/>
        <v>64.398755703807069</v>
      </c>
      <c r="G14" s="76">
        <f t="shared" si="2"/>
        <v>62.790804388984498</v>
      </c>
      <c r="H14" s="76">
        <f t="shared" si="2"/>
        <v>64.246260006772786</v>
      </c>
      <c r="I14" s="76">
        <f t="shared" si="2"/>
        <v>66.865007417895413</v>
      </c>
      <c r="J14" s="76">
        <f t="shared" si="2"/>
        <v>67.663475227873164</v>
      </c>
      <c r="K14" s="76">
        <f t="shared" si="2"/>
        <v>67.676600967064815</v>
      </c>
      <c r="L14" s="76">
        <f t="shared" si="2"/>
        <v>66.962223284051674</v>
      </c>
      <c r="M14" s="76">
        <f t="shared" si="2"/>
        <v>66.124095000000011</v>
      </c>
      <c r="N14" s="76">
        <f t="shared" si="2"/>
        <v>-0.83812828405197948</v>
      </c>
      <c r="O14" s="9">
        <f t="shared" si="1"/>
        <v>-1.2516434534981746E-2</v>
      </c>
    </row>
    <row r="15" spans="1:15" x14ac:dyDescent="0.35">
      <c r="A15" s="4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5"/>
    </row>
    <row r="16" spans="1:15" x14ac:dyDescent="0.35">
      <c r="A16" s="4" t="s">
        <v>85</v>
      </c>
      <c r="B16" s="73">
        <v>719.98445148668122</v>
      </c>
      <c r="C16" s="73">
        <v>492.14616342475648</v>
      </c>
      <c r="D16" s="73">
        <v>671.69263697443182</v>
      </c>
      <c r="E16" s="73">
        <v>723.0747249434628</v>
      </c>
      <c r="F16" s="73">
        <v>739.69176314355559</v>
      </c>
      <c r="G16" s="73">
        <v>747.60091806024104</v>
      </c>
      <c r="H16" s="73">
        <v>690.59175729597007</v>
      </c>
      <c r="I16" s="73">
        <v>724.03167722520107</v>
      </c>
      <c r="J16" s="73">
        <v>777.69742877807118</v>
      </c>
      <c r="K16" s="73">
        <v>760.80220042621875</v>
      </c>
      <c r="L16" s="73">
        <v>764.47722733564046</v>
      </c>
      <c r="M16" s="73">
        <v>761.60712899999987</v>
      </c>
      <c r="N16" s="75">
        <f t="shared" si="0"/>
        <v>-2.8700983356405914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4"/>
  <sheetViews>
    <sheetView zoomScale="64" zoomScaleNormal="64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32" sqref="C32"/>
    </sheetView>
  </sheetViews>
  <sheetFormatPr defaultRowHeight="14.5" x14ac:dyDescent="0.35"/>
  <cols>
    <col min="22" max="23" width="13.6328125" bestFit="1" customWidth="1"/>
    <col min="24" max="25" width="12.54296875" bestFit="1" customWidth="1"/>
    <col min="27" max="27" width="10" bestFit="1" customWidth="1"/>
  </cols>
  <sheetData>
    <row r="1" spans="1:27" ht="26" x14ac:dyDescent="0.6">
      <c r="A1" s="5" t="s">
        <v>263</v>
      </c>
    </row>
    <row r="2" spans="1:27" x14ac:dyDescent="0.35">
      <c r="A2" t="s">
        <v>264</v>
      </c>
    </row>
    <row r="3" spans="1:27" x14ac:dyDescent="0.35">
      <c r="M3" s="77"/>
      <c r="N3" s="77"/>
      <c r="O3" s="77"/>
      <c r="P3" s="77"/>
      <c r="V3" s="77"/>
      <c r="W3" s="77"/>
      <c r="X3" s="77"/>
      <c r="Y3" s="77"/>
    </row>
    <row r="4" spans="1:27" x14ac:dyDescent="0.35">
      <c r="M4" s="77"/>
      <c r="N4" s="77"/>
      <c r="O4" s="77"/>
      <c r="P4" s="77"/>
      <c r="V4" s="77"/>
      <c r="W4" s="77"/>
      <c r="X4" s="77"/>
      <c r="Y4" s="77"/>
    </row>
    <row r="5" spans="1:27" x14ac:dyDescent="0.35">
      <c r="M5" s="77"/>
      <c r="N5" s="77"/>
      <c r="O5" s="77"/>
      <c r="P5" s="77"/>
      <c r="V5" s="77"/>
      <c r="W5" s="77"/>
      <c r="X5" s="77"/>
      <c r="Y5" s="77"/>
    </row>
    <row r="6" spans="1:27" x14ac:dyDescent="0.35">
      <c r="M6" s="77"/>
      <c r="N6" s="77"/>
      <c r="O6" s="77"/>
      <c r="P6" s="77"/>
      <c r="V6" s="77"/>
      <c r="W6" s="77"/>
      <c r="X6" s="77"/>
      <c r="Y6" s="77"/>
    </row>
    <row r="7" spans="1:27" x14ac:dyDescent="0.35">
      <c r="C7" t="s">
        <v>92</v>
      </c>
      <c r="M7" s="77"/>
      <c r="N7" s="77"/>
      <c r="O7" s="77"/>
      <c r="P7" s="77"/>
      <c r="V7" s="77"/>
      <c r="W7" s="77"/>
      <c r="X7" s="77"/>
      <c r="Y7" s="77"/>
    </row>
    <row r="8" spans="1:27" x14ac:dyDescent="0.35">
      <c r="C8" t="s">
        <v>94</v>
      </c>
      <c r="D8" t="s">
        <v>95</v>
      </c>
      <c r="E8" t="s">
        <v>96</v>
      </c>
      <c r="F8" t="s">
        <v>97</v>
      </c>
      <c r="M8" s="77"/>
      <c r="N8" s="77"/>
      <c r="O8" s="77"/>
      <c r="P8" s="77"/>
      <c r="V8" s="77"/>
      <c r="W8" s="77"/>
      <c r="X8" s="77"/>
      <c r="Y8" s="77"/>
      <c r="Z8" s="77"/>
    </row>
    <row r="9" spans="1:27" x14ac:dyDescent="0.35">
      <c r="A9" t="s">
        <v>98</v>
      </c>
      <c r="B9" t="s">
        <v>70</v>
      </c>
      <c r="C9" s="44">
        <v>100</v>
      </c>
      <c r="D9" s="44">
        <v>100</v>
      </c>
      <c r="E9" s="44">
        <v>100</v>
      </c>
      <c r="F9" s="44">
        <v>100</v>
      </c>
      <c r="H9" s="44"/>
      <c r="I9" s="44"/>
      <c r="J9" s="44"/>
      <c r="K9" s="44"/>
      <c r="L9" s="44"/>
      <c r="M9" s="9"/>
      <c r="N9" s="9"/>
      <c r="O9" s="9"/>
      <c r="P9" s="9"/>
      <c r="V9" s="77"/>
      <c r="W9" s="77"/>
      <c r="X9" s="77"/>
      <c r="Y9" s="77"/>
      <c r="Z9" s="9"/>
      <c r="AA9" s="63"/>
    </row>
    <row r="10" spans="1:27" x14ac:dyDescent="0.35">
      <c r="A10" t="s">
        <v>93</v>
      </c>
      <c r="B10" t="s">
        <v>69</v>
      </c>
      <c r="C10" s="44">
        <v>101.34691195795007</v>
      </c>
      <c r="D10" s="44">
        <v>99.741685502098818</v>
      </c>
      <c r="E10" s="44">
        <v>106.25214702851254</v>
      </c>
      <c r="F10" s="44">
        <v>101.32815030774216</v>
      </c>
      <c r="H10" s="44"/>
      <c r="I10" s="44"/>
      <c r="J10" s="44"/>
      <c r="K10" s="44"/>
      <c r="L10" s="44"/>
      <c r="M10" s="9"/>
      <c r="N10" s="9"/>
      <c r="O10" s="9"/>
      <c r="P10" s="9"/>
      <c r="V10" s="77"/>
      <c r="W10" s="77"/>
      <c r="X10" s="77"/>
      <c r="Y10" s="77"/>
      <c r="Z10" s="9"/>
      <c r="AA10" s="63"/>
    </row>
    <row r="11" spans="1:27" x14ac:dyDescent="0.35">
      <c r="A11" t="s">
        <v>93</v>
      </c>
      <c r="B11" t="s">
        <v>68</v>
      </c>
      <c r="C11" s="44">
        <v>91.590013140604484</v>
      </c>
      <c r="D11" s="44">
        <v>94.96286729092671</v>
      </c>
      <c r="E11" s="44">
        <v>104.80934386808656</v>
      </c>
      <c r="F11" s="44">
        <v>95.788791707159064</v>
      </c>
      <c r="H11" s="44"/>
      <c r="I11" s="44"/>
      <c r="J11" s="44"/>
      <c r="K11" s="44"/>
      <c r="L11" s="44"/>
      <c r="M11" s="9"/>
      <c r="N11" s="9"/>
      <c r="O11" s="9"/>
      <c r="P11" s="9"/>
      <c r="V11" s="77"/>
      <c r="W11" s="77"/>
      <c r="X11" s="77"/>
      <c r="Y11" s="77"/>
      <c r="Z11" s="9"/>
      <c r="AA11" s="63"/>
    </row>
    <row r="12" spans="1:27" x14ac:dyDescent="0.35">
      <c r="A12" t="s">
        <v>93</v>
      </c>
      <c r="B12" t="s">
        <v>71</v>
      </c>
      <c r="C12" s="44">
        <v>100.09855453350855</v>
      </c>
      <c r="D12" s="44">
        <v>92.670326122053609</v>
      </c>
      <c r="E12" s="44">
        <v>100.65269666781174</v>
      </c>
      <c r="F12" s="44">
        <v>91.609977324263042</v>
      </c>
      <c r="H12" s="44"/>
      <c r="I12" s="44"/>
      <c r="J12" s="44"/>
      <c r="K12" s="44"/>
      <c r="L12" s="44"/>
      <c r="M12" s="9"/>
      <c r="N12" s="9"/>
      <c r="O12" s="9"/>
      <c r="P12" s="9"/>
      <c r="V12" s="77"/>
      <c r="W12" s="77"/>
      <c r="X12" s="77"/>
      <c r="Y12" s="77"/>
      <c r="Z12" s="9"/>
      <c r="AA12" s="63"/>
    </row>
    <row r="13" spans="1:27" x14ac:dyDescent="0.35">
      <c r="A13" t="s">
        <v>99</v>
      </c>
      <c r="B13" t="s">
        <v>70</v>
      </c>
      <c r="C13" s="44">
        <v>97.996057818659679</v>
      </c>
      <c r="D13" s="44">
        <v>89.118501775912179</v>
      </c>
      <c r="E13" s="44">
        <v>100.72140158021298</v>
      </c>
      <c r="F13" s="44">
        <v>89.37479753806285</v>
      </c>
      <c r="H13" s="44"/>
      <c r="I13" s="44"/>
      <c r="J13" s="44"/>
      <c r="K13" s="44"/>
      <c r="L13" s="44"/>
      <c r="M13" s="9"/>
      <c r="N13" s="9"/>
      <c r="O13" s="9"/>
      <c r="P13" s="9"/>
      <c r="V13" s="77"/>
      <c r="W13" s="77"/>
      <c r="X13" s="77"/>
      <c r="Y13" s="77"/>
      <c r="Z13" s="9"/>
      <c r="AA13" s="63"/>
    </row>
    <row r="14" spans="1:27" x14ac:dyDescent="0.35">
      <c r="A14" t="s">
        <v>93</v>
      </c>
      <c r="B14" t="s">
        <v>69</v>
      </c>
      <c r="C14" s="44">
        <v>46.156373193166893</v>
      </c>
      <c r="D14" s="44">
        <v>81.33677752663867</v>
      </c>
      <c r="E14" s="44">
        <v>56.372380625214689</v>
      </c>
      <c r="F14" s="44">
        <v>62.520246193715579</v>
      </c>
      <c r="H14" s="44"/>
      <c r="I14" s="44"/>
      <c r="J14" s="44"/>
      <c r="K14" s="44"/>
      <c r="L14" s="44"/>
      <c r="M14" s="9"/>
      <c r="N14" s="9"/>
      <c r="O14" s="9"/>
      <c r="P14" s="9"/>
      <c r="V14" s="77"/>
      <c r="W14" s="77"/>
      <c r="X14" s="77"/>
      <c r="Y14" s="77"/>
      <c r="Z14" s="9"/>
      <c r="AA14" s="63"/>
    </row>
    <row r="15" spans="1:27" x14ac:dyDescent="0.35">
      <c r="A15" t="s">
        <v>93</v>
      </c>
      <c r="B15" t="s">
        <v>68</v>
      </c>
      <c r="C15" s="44">
        <v>75.821287779237849</v>
      </c>
      <c r="D15" s="44">
        <v>93.994187923797227</v>
      </c>
      <c r="E15" s="44">
        <v>91.618000687049104</v>
      </c>
      <c r="F15" s="44">
        <v>98.639455782312936</v>
      </c>
      <c r="H15" s="44"/>
      <c r="I15" s="44"/>
      <c r="J15" s="44"/>
      <c r="K15" s="44"/>
      <c r="L15" s="44"/>
      <c r="M15" s="9"/>
      <c r="N15" s="9"/>
      <c r="O15" s="9"/>
      <c r="P15" s="9"/>
      <c r="V15" s="77"/>
      <c r="W15" s="77"/>
      <c r="X15" s="77"/>
      <c r="Y15" s="77"/>
      <c r="Z15" s="9"/>
      <c r="AA15" s="63"/>
    </row>
    <row r="16" spans="1:27" x14ac:dyDescent="0.35">
      <c r="A16" t="s">
        <v>93</v>
      </c>
      <c r="B16" t="s">
        <v>71</v>
      </c>
      <c r="C16" s="44">
        <v>82.161629434954023</v>
      </c>
      <c r="D16" s="44">
        <v>90.313206328705192</v>
      </c>
      <c r="E16" s="44">
        <v>99.690827894194427</v>
      </c>
      <c r="F16" s="44">
        <v>101.42533203757695</v>
      </c>
      <c r="H16" s="44"/>
      <c r="I16" s="44"/>
      <c r="J16" s="44"/>
      <c r="K16" s="44"/>
      <c r="L16" s="44"/>
      <c r="M16" s="9"/>
      <c r="N16" s="9"/>
      <c r="O16" s="9"/>
      <c r="P16" s="9"/>
      <c r="V16" s="77"/>
      <c r="W16" s="77"/>
      <c r="X16" s="77"/>
      <c r="Y16" s="77"/>
      <c r="Z16" s="9"/>
      <c r="AA16" s="63"/>
    </row>
    <row r="17" spans="1:27" x14ac:dyDescent="0.35">
      <c r="A17" t="s">
        <v>100</v>
      </c>
      <c r="B17" t="s">
        <v>70</v>
      </c>
      <c r="C17" s="44">
        <v>81.833114323258897</v>
      </c>
      <c r="D17" s="44">
        <v>91.152728446884083</v>
      </c>
      <c r="E17" s="44">
        <v>98.316729646169676</v>
      </c>
      <c r="F17" s="44">
        <v>99.092970521541986</v>
      </c>
      <c r="H17" s="44"/>
      <c r="I17" s="44"/>
      <c r="J17" s="44"/>
      <c r="K17" s="44"/>
      <c r="L17" s="44"/>
      <c r="M17" s="9"/>
      <c r="N17" s="9"/>
      <c r="O17" s="9"/>
      <c r="P17" s="9"/>
      <c r="V17" s="77"/>
      <c r="W17" s="77"/>
      <c r="X17" s="77"/>
      <c r="Y17" s="77"/>
      <c r="Z17" s="9"/>
      <c r="AA17" s="63"/>
    </row>
    <row r="18" spans="1:27" x14ac:dyDescent="0.35">
      <c r="A18" t="s">
        <v>93</v>
      </c>
      <c r="B18" t="s">
        <v>69</v>
      </c>
      <c r="C18" s="44">
        <v>90.013140604467807</v>
      </c>
      <c r="D18" s="44">
        <v>89.95802389409107</v>
      </c>
      <c r="E18" s="44">
        <v>99.828237718996903</v>
      </c>
      <c r="F18" s="44">
        <v>100.06478781988986</v>
      </c>
      <c r="H18" s="44"/>
      <c r="I18" s="44"/>
      <c r="J18" s="44"/>
      <c r="K18" s="44"/>
      <c r="L18" s="44"/>
      <c r="M18" s="9"/>
      <c r="N18" s="9"/>
      <c r="O18" s="9"/>
      <c r="P18" s="9"/>
      <c r="V18" s="77"/>
      <c r="W18" s="77"/>
      <c r="X18" s="77"/>
      <c r="Y18" s="77"/>
      <c r="Z18" s="9"/>
      <c r="AA18" s="63"/>
    </row>
    <row r="19" spans="1:27" x14ac:dyDescent="0.35">
      <c r="A19" t="s">
        <v>93</v>
      </c>
      <c r="B19" t="s">
        <v>68</v>
      </c>
      <c r="C19" s="44">
        <v>96.813403416557193</v>
      </c>
      <c r="D19" s="44">
        <v>86.14788505004843</v>
      </c>
      <c r="E19" s="44">
        <v>98.385434558570921</v>
      </c>
      <c r="F19" s="44">
        <v>96.922578555231638</v>
      </c>
      <c r="H19" s="44"/>
      <c r="I19" s="44"/>
      <c r="J19" s="44"/>
      <c r="K19" s="44"/>
      <c r="L19" s="44"/>
      <c r="M19" s="9"/>
      <c r="N19" s="9"/>
      <c r="O19" s="9"/>
      <c r="P19" s="9"/>
      <c r="V19" s="77"/>
      <c r="W19" s="77"/>
      <c r="X19" s="77"/>
      <c r="Y19" s="77"/>
      <c r="Z19" s="9"/>
      <c r="AA19" s="63"/>
    </row>
    <row r="20" spans="1:27" x14ac:dyDescent="0.35">
      <c r="A20" t="s">
        <v>93</v>
      </c>
      <c r="B20" t="s">
        <v>71</v>
      </c>
      <c r="C20" s="44">
        <v>93.035479632063101</v>
      </c>
      <c r="D20" s="44">
        <v>81.143041653212791</v>
      </c>
      <c r="E20" s="44">
        <v>91.961525249055299</v>
      </c>
      <c r="F20" s="44">
        <v>92.095885973436992</v>
      </c>
      <c r="H20" s="44"/>
      <c r="I20" s="44"/>
      <c r="J20" s="44"/>
      <c r="K20" s="44"/>
      <c r="L20" s="44"/>
      <c r="M20" s="9"/>
      <c r="N20" s="9"/>
      <c r="O20" s="9"/>
      <c r="P20" s="9"/>
      <c r="V20" s="77"/>
      <c r="W20" s="77"/>
      <c r="X20" s="77"/>
      <c r="Y20" s="77"/>
      <c r="Z20" s="9"/>
      <c r="AA20" s="63"/>
    </row>
    <row r="21" spans="1:27" x14ac:dyDescent="0.35">
      <c r="A21" t="s">
        <v>101</v>
      </c>
      <c r="B21" t="s">
        <v>70</v>
      </c>
      <c r="C21" s="44">
        <v>88.63337713534824</v>
      </c>
      <c r="D21" s="44">
        <v>89.344526961575724</v>
      </c>
      <c r="E21" s="44">
        <v>97.870147715561643</v>
      </c>
      <c r="F21" s="44">
        <v>102.13799805636539</v>
      </c>
      <c r="H21" s="44"/>
      <c r="I21" s="44"/>
      <c r="J21" s="44"/>
      <c r="K21" s="44"/>
      <c r="L21" s="44"/>
      <c r="M21" s="9"/>
      <c r="N21" s="9"/>
      <c r="O21" s="9"/>
      <c r="P21" s="9"/>
      <c r="V21" s="77"/>
      <c r="W21" s="77"/>
      <c r="X21" s="77"/>
      <c r="Y21" s="77"/>
      <c r="Z21" s="9"/>
      <c r="AA21" s="63"/>
    </row>
    <row r="22" spans="1:27" x14ac:dyDescent="0.35">
      <c r="A22" t="s">
        <v>93</v>
      </c>
      <c r="B22" t="s">
        <v>69</v>
      </c>
      <c r="C22" s="44">
        <v>80.749014454664916</v>
      </c>
      <c r="D22" s="44">
        <v>83.403293509848254</v>
      </c>
      <c r="E22" s="44">
        <v>90.037787701820676</v>
      </c>
      <c r="F22" s="44">
        <v>92.840945902170418</v>
      </c>
      <c r="H22" s="44"/>
      <c r="I22" s="44"/>
      <c r="J22" s="44"/>
      <c r="K22" s="44"/>
      <c r="L22" s="44"/>
      <c r="M22" s="9"/>
      <c r="N22" s="9"/>
      <c r="O22" s="9"/>
      <c r="P22" s="9"/>
      <c r="V22" s="77"/>
      <c r="W22" s="77"/>
      <c r="X22" s="77"/>
      <c r="Y22" s="77"/>
      <c r="Z22" s="9"/>
      <c r="AA22" s="63"/>
    </row>
    <row r="23" spans="1:27" x14ac:dyDescent="0.35">
      <c r="A23" t="s">
        <v>93</v>
      </c>
      <c r="B23" t="s">
        <v>68</v>
      </c>
      <c r="C23" s="44">
        <v>86.990801576872528</v>
      </c>
      <c r="D23" s="44">
        <v>87.051985792702624</v>
      </c>
      <c r="E23" s="44">
        <v>101.64891789762966</v>
      </c>
      <c r="F23" s="44">
        <v>99.578879170715908</v>
      </c>
      <c r="H23" s="44"/>
      <c r="I23" s="44"/>
      <c r="J23" s="44"/>
      <c r="K23" s="44"/>
      <c r="L23" s="44"/>
      <c r="M23" s="9"/>
      <c r="N23" s="9"/>
      <c r="O23" s="9"/>
      <c r="P23" s="9"/>
      <c r="V23" s="77"/>
      <c r="W23" s="77"/>
      <c r="X23" s="77"/>
      <c r="Y23" s="77"/>
      <c r="Z23" s="9"/>
      <c r="AA23" s="63"/>
    </row>
    <row r="24" spans="1:27" x14ac:dyDescent="0.35">
      <c r="A24" t="s">
        <v>93</v>
      </c>
      <c r="B24" t="s">
        <v>71</v>
      </c>
      <c r="C24" s="44">
        <v>80.880420499342975</v>
      </c>
      <c r="D24" s="44">
        <v>87.471746851792048</v>
      </c>
      <c r="E24" s="44">
        <v>103.81312263826862</v>
      </c>
      <c r="F24" s="44">
        <v>91.383219954648538</v>
      </c>
      <c r="H24" s="44"/>
      <c r="I24" s="44"/>
      <c r="J24" s="44"/>
      <c r="K24" s="44"/>
      <c r="L24" s="44"/>
      <c r="M24" s="9"/>
      <c r="N24" s="9"/>
      <c r="O24" s="9"/>
      <c r="P24" s="9"/>
      <c r="V24" s="77"/>
      <c r="W24" s="77"/>
      <c r="X24" s="77"/>
      <c r="Y24" s="77"/>
      <c r="Z24" s="9"/>
      <c r="AA24" s="63"/>
    </row>
    <row r="25" spans="1:27" x14ac:dyDescent="0.35">
      <c r="H25" s="44"/>
      <c r="I25" s="44"/>
      <c r="J25" s="44"/>
      <c r="K25" s="44"/>
      <c r="L25" s="44"/>
      <c r="M25" s="9"/>
      <c r="N25" s="9"/>
      <c r="O25" s="9"/>
      <c r="P25" s="9"/>
      <c r="V25" s="77"/>
      <c r="W25" s="77"/>
      <c r="X25" s="77"/>
      <c r="Y25" s="77"/>
      <c r="Z25" s="9"/>
      <c r="AA25" s="63"/>
    </row>
    <row r="26" spans="1:27" x14ac:dyDescent="0.35">
      <c r="H26" s="44"/>
      <c r="I26" s="44"/>
      <c r="J26" s="44"/>
      <c r="K26" s="44"/>
      <c r="L26" s="44"/>
      <c r="M26" s="9"/>
      <c r="N26" s="9"/>
      <c r="O26" s="9"/>
      <c r="P26" s="9"/>
      <c r="V26" s="77"/>
      <c r="W26" s="77"/>
      <c r="X26" s="77"/>
      <c r="Y26" s="77"/>
      <c r="Z26" s="9"/>
      <c r="AA26" s="63"/>
    </row>
    <row r="27" spans="1:27" x14ac:dyDescent="0.35">
      <c r="H27" s="44"/>
      <c r="I27" s="44"/>
      <c r="J27" s="44"/>
      <c r="K27" s="44"/>
      <c r="L27" s="44"/>
      <c r="M27" s="9"/>
      <c r="N27" s="9"/>
      <c r="O27" s="9"/>
      <c r="P27" s="9"/>
      <c r="V27" s="77"/>
      <c r="W27" s="77"/>
      <c r="X27" s="77"/>
      <c r="Y27" s="77"/>
      <c r="Z27" s="9"/>
      <c r="AA27" s="63"/>
    </row>
    <row r="28" spans="1:27" x14ac:dyDescent="0.35">
      <c r="H28" s="44"/>
      <c r="I28" s="44"/>
      <c r="J28" s="44"/>
      <c r="K28" s="44"/>
      <c r="L28" s="44"/>
      <c r="M28" s="9"/>
      <c r="N28" s="9"/>
      <c r="O28" s="9"/>
      <c r="P28" s="9"/>
      <c r="V28" s="77"/>
      <c r="W28" s="77"/>
      <c r="X28" s="77"/>
      <c r="Y28" s="77"/>
      <c r="Z28" s="9"/>
      <c r="AA28" s="63"/>
    </row>
    <row r="29" spans="1:27" x14ac:dyDescent="0.35">
      <c r="H29" s="44"/>
      <c r="I29" s="44"/>
      <c r="J29" s="44"/>
      <c r="K29" s="44"/>
      <c r="L29" s="44"/>
      <c r="M29" s="9"/>
      <c r="N29" s="9"/>
      <c r="O29" s="9"/>
      <c r="P29" s="9"/>
      <c r="V29" s="77"/>
      <c r="W29" s="77"/>
      <c r="X29" s="77"/>
      <c r="Y29" s="77"/>
      <c r="Z29" s="9"/>
      <c r="AA29" s="63"/>
    </row>
    <row r="30" spans="1:27" x14ac:dyDescent="0.35">
      <c r="H30" s="44"/>
      <c r="I30" s="44"/>
      <c r="J30" s="44"/>
      <c r="K30" s="44"/>
      <c r="L30" s="44"/>
      <c r="M30" s="9"/>
      <c r="N30" s="9"/>
      <c r="O30" s="9"/>
      <c r="P30" s="9"/>
      <c r="V30" s="77"/>
      <c r="W30" s="77"/>
      <c r="X30" s="77"/>
      <c r="Y30" s="77"/>
      <c r="Z30" s="9"/>
      <c r="AA30" s="63"/>
    </row>
    <row r="31" spans="1:27" x14ac:dyDescent="0.35">
      <c r="H31" s="44"/>
      <c r="I31" s="44"/>
      <c r="J31" s="44"/>
      <c r="K31" s="44"/>
      <c r="L31" s="44"/>
      <c r="M31" s="9"/>
      <c r="N31" s="9"/>
      <c r="O31" s="9"/>
      <c r="P31" s="9"/>
      <c r="V31" s="77"/>
      <c r="W31" s="77"/>
      <c r="X31" s="77"/>
      <c r="Y31" s="77"/>
      <c r="Z31" s="9"/>
      <c r="AA31" s="63"/>
    </row>
    <row r="32" spans="1:27" x14ac:dyDescent="0.35">
      <c r="H32" s="44"/>
      <c r="I32" s="44"/>
      <c r="J32" s="44"/>
      <c r="K32" s="44"/>
      <c r="L32" s="44"/>
      <c r="M32" s="9"/>
      <c r="N32" s="9"/>
      <c r="O32" s="9"/>
      <c r="P32" s="9"/>
      <c r="V32" s="77"/>
      <c r="W32" s="77"/>
      <c r="X32" s="77"/>
      <c r="Y32" s="77"/>
      <c r="Z32" s="9"/>
      <c r="AA32" s="63"/>
    </row>
    <row r="33" spans="8:27" x14ac:dyDescent="0.35">
      <c r="H33" s="44"/>
      <c r="I33" s="44"/>
      <c r="J33" s="44"/>
      <c r="K33" s="44"/>
      <c r="L33" s="44"/>
      <c r="M33" s="9"/>
      <c r="N33" s="9"/>
      <c r="O33" s="9"/>
      <c r="P33" s="9"/>
      <c r="V33" s="77"/>
      <c r="W33" s="77"/>
      <c r="X33" s="77"/>
      <c r="Y33" s="77"/>
      <c r="Z33" s="9"/>
      <c r="AA33" s="63"/>
    </row>
    <row r="34" spans="8:27" x14ac:dyDescent="0.35">
      <c r="H34" s="44"/>
      <c r="I34" s="44"/>
      <c r="J34" s="44"/>
      <c r="K34" s="44"/>
      <c r="L34" s="44"/>
      <c r="M34" s="9"/>
      <c r="N34" s="9"/>
      <c r="O34" s="9"/>
      <c r="P34" s="9"/>
      <c r="V34" s="77"/>
      <c r="W34" s="77"/>
      <c r="X34" s="77"/>
      <c r="Y34" s="77"/>
      <c r="Z34" s="9"/>
      <c r="AA34" s="63"/>
    </row>
    <row r="35" spans="8:27" x14ac:dyDescent="0.35">
      <c r="H35" s="44"/>
      <c r="I35" s="44"/>
      <c r="J35" s="44"/>
      <c r="K35" s="44"/>
      <c r="L35" s="44"/>
      <c r="M35" s="9"/>
      <c r="N35" s="9"/>
      <c r="O35" s="9"/>
      <c r="P35" s="9"/>
      <c r="V35" s="77"/>
      <c r="W35" s="77"/>
      <c r="X35" s="77"/>
      <c r="Y35" s="77"/>
      <c r="Z35" s="9"/>
      <c r="AA35" s="63"/>
    </row>
    <row r="36" spans="8:27" x14ac:dyDescent="0.35">
      <c r="H36" s="44"/>
      <c r="I36" s="44"/>
      <c r="J36" s="44"/>
      <c r="K36" s="44"/>
      <c r="L36" s="44"/>
      <c r="M36" s="9"/>
      <c r="N36" s="9"/>
      <c r="O36" s="9"/>
      <c r="P36" s="9"/>
      <c r="V36" s="77"/>
      <c r="W36" s="77"/>
      <c r="X36" s="77"/>
      <c r="Y36" s="77"/>
      <c r="Z36" s="9"/>
      <c r="AA36" s="63"/>
    </row>
    <row r="37" spans="8:27" x14ac:dyDescent="0.35">
      <c r="H37" s="44"/>
      <c r="I37" s="44"/>
      <c r="J37" s="44"/>
      <c r="K37" s="44"/>
      <c r="L37" s="44"/>
      <c r="M37" s="9"/>
      <c r="N37" s="9"/>
      <c r="O37" s="9"/>
      <c r="P37" s="9"/>
      <c r="V37" s="77"/>
      <c r="W37" s="77"/>
      <c r="X37" s="77"/>
      <c r="Y37" s="77"/>
      <c r="Z37" s="9"/>
      <c r="AA37" s="63"/>
    </row>
    <row r="38" spans="8:27" x14ac:dyDescent="0.35">
      <c r="H38" s="44"/>
      <c r="I38" s="44"/>
      <c r="J38" s="44"/>
      <c r="K38" s="44"/>
      <c r="L38" s="44"/>
      <c r="M38" s="9"/>
      <c r="N38" s="9"/>
      <c r="O38" s="9"/>
      <c r="P38" s="9"/>
      <c r="V38" s="77"/>
      <c r="W38" s="77"/>
      <c r="X38" s="77"/>
      <c r="Y38" s="77"/>
      <c r="Z38" s="9"/>
      <c r="AA38" s="63"/>
    </row>
    <row r="39" spans="8:27" x14ac:dyDescent="0.35">
      <c r="H39" s="44"/>
      <c r="I39" s="44"/>
      <c r="J39" s="44"/>
      <c r="K39" s="44"/>
      <c r="L39" s="44"/>
      <c r="M39" s="9"/>
      <c r="N39" s="9"/>
      <c r="O39" s="9"/>
      <c r="P39" s="9"/>
      <c r="V39" s="77"/>
      <c r="W39" s="77"/>
      <c r="X39" s="77"/>
      <c r="Y39" s="77"/>
      <c r="Z39" s="9"/>
      <c r="AA39" s="63"/>
    </row>
    <row r="40" spans="8:27" x14ac:dyDescent="0.35">
      <c r="H40" s="44"/>
      <c r="I40" s="44"/>
      <c r="J40" s="44"/>
      <c r="K40" s="44"/>
      <c r="L40" s="44"/>
      <c r="M40" s="9"/>
      <c r="N40" s="9"/>
      <c r="O40" s="9"/>
      <c r="P40" s="9"/>
      <c r="V40" s="77"/>
      <c r="W40" s="77"/>
      <c r="X40" s="77"/>
      <c r="Y40" s="77"/>
      <c r="Z40" s="9"/>
      <c r="AA40" s="63"/>
    </row>
    <row r="41" spans="8:27" x14ac:dyDescent="0.35">
      <c r="H41" s="44"/>
      <c r="I41" s="44"/>
      <c r="J41" s="44"/>
      <c r="K41" s="44"/>
      <c r="L41" s="44"/>
      <c r="M41" s="9"/>
      <c r="N41" s="9"/>
      <c r="O41" s="9"/>
      <c r="P41" s="9"/>
      <c r="V41" s="77"/>
      <c r="W41" s="77"/>
      <c r="X41" s="77"/>
      <c r="Y41" s="77"/>
      <c r="Z41" s="9"/>
      <c r="AA41" s="63"/>
    </row>
    <row r="42" spans="8:27" x14ac:dyDescent="0.35">
      <c r="H42" s="44"/>
      <c r="I42" s="44"/>
      <c r="J42" s="44"/>
      <c r="K42" s="44"/>
      <c r="L42" s="44"/>
      <c r="M42" s="9"/>
      <c r="N42" s="9"/>
      <c r="O42" s="9"/>
      <c r="P42" s="9"/>
      <c r="V42" s="77"/>
      <c r="W42" s="77"/>
      <c r="X42" s="77"/>
      <c r="Y42" s="77"/>
      <c r="Z42" s="9"/>
      <c r="AA42" s="63"/>
    </row>
    <row r="43" spans="8:27" x14ac:dyDescent="0.35">
      <c r="H43" s="44"/>
      <c r="I43" s="44"/>
      <c r="J43" s="44"/>
      <c r="K43" s="44"/>
      <c r="L43" s="44"/>
      <c r="M43" s="9"/>
      <c r="N43" s="9"/>
      <c r="O43" s="9"/>
      <c r="P43" s="9"/>
      <c r="V43" s="77"/>
      <c r="W43" s="77"/>
      <c r="X43" s="77"/>
      <c r="Y43" s="77"/>
      <c r="Z43" s="9"/>
      <c r="AA43" s="63"/>
    </row>
    <row r="44" spans="8:27" x14ac:dyDescent="0.35">
      <c r="H44" s="44"/>
      <c r="I44" s="44"/>
      <c r="J44" s="44"/>
      <c r="K44" s="44"/>
      <c r="L44" s="44"/>
      <c r="M44" s="9"/>
      <c r="N44" s="9"/>
      <c r="O44" s="9"/>
      <c r="P44" s="9"/>
      <c r="V44" s="77"/>
      <c r="W44" s="77"/>
      <c r="X44" s="77"/>
      <c r="Y44" s="77"/>
      <c r="Z44" s="9"/>
      <c r="AA44" s="63"/>
    </row>
    <row r="45" spans="8:27" x14ac:dyDescent="0.35">
      <c r="H45" s="44"/>
      <c r="I45" s="44"/>
      <c r="J45" s="44"/>
      <c r="K45" s="44"/>
      <c r="L45" s="44"/>
      <c r="M45" s="9"/>
      <c r="N45" s="9"/>
      <c r="O45" s="9"/>
      <c r="P45" s="9"/>
      <c r="V45" s="77"/>
      <c r="W45" s="77"/>
      <c r="X45" s="77"/>
      <c r="Y45" s="77"/>
      <c r="Z45" s="9"/>
      <c r="AA45" s="63"/>
    </row>
    <row r="46" spans="8:27" x14ac:dyDescent="0.35">
      <c r="H46" s="44"/>
      <c r="I46" s="44"/>
      <c r="J46" s="44"/>
      <c r="K46" s="44"/>
      <c r="L46" s="44"/>
      <c r="M46" s="9"/>
      <c r="N46" s="9"/>
      <c r="O46" s="9"/>
      <c r="P46" s="9"/>
      <c r="V46" s="77"/>
      <c r="W46" s="77"/>
      <c r="X46" s="77"/>
      <c r="Y46" s="77"/>
      <c r="Z46" s="9"/>
      <c r="AA46" s="63"/>
    </row>
    <row r="47" spans="8:27" x14ac:dyDescent="0.35">
      <c r="H47" s="44"/>
      <c r="I47" s="44"/>
      <c r="J47" s="44"/>
      <c r="K47" s="44"/>
      <c r="L47" s="44"/>
      <c r="M47" s="9"/>
      <c r="N47" s="9"/>
      <c r="O47" s="9"/>
      <c r="P47" s="9"/>
      <c r="V47" s="77"/>
      <c r="W47" s="77"/>
      <c r="X47" s="77"/>
      <c r="Y47" s="77"/>
      <c r="Z47" s="9"/>
      <c r="AA47" s="63"/>
    </row>
    <row r="48" spans="8:27" x14ac:dyDescent="0.35">
      <c r="H48" s="44"/>
      <c r="I48" s="44"/>
      <c r="J48" s="44"/>
      <c r="K48" s="44"/>
      <c r="L48" s="44"/>
      <c r="M48" s="9"/>
      <c r="N48" s="9"/>
      <c r="O48" s="9"/>
      <c r="P48" s="9"/>
      <c r="V48" s="77"/>
      <c r="W48" s="77"/>
      <c r="X48" s="77"/>
      <c r="Y48" s="77"/>
      <c r="Z48" s="9"/>
      <c r="AA48" s="63"/>
    </row>
    <row r="49" spans="8:27" x14ac:dyDescent="0.35">
      <c r="H49" s="44"/>
      <c r="I49" s="44"/>
      <c r="J49" s="44"/>
      <c r="K49" s="44"/>
      <c r="L49" s="44"/>
      <c r="M49" s="9"/>
      <c r="N49" s="9"/>
      <c r="O49" s="9"/>
      <c r="P49" s="9"/>
      <c r="V49" s="77"/>
      <c r="W49" s="77"/>
      <c r="X49" s="77"/>
      <c r="Y49" s="77"/>
      <c r="Z49" s="9"/>
      <c r="AA49" s="63"/>
    </row>
    <row r="50" spans="8:27" x14ac:dyDescent="0.35">
      <c r="H50" s="44"/>
      <c r="I50" s="44"/>
      <c r="J50" s="44"/>
      <c r="K50" s="44"/>
      <c r="L50" s="44"/>
      <c r="M50" s="9"/>
      <c r="N50" s="9"/>
      <c r="O50" s="9"/>
      <c r="P50" s="9"/>
      <c r="V50" s="77"/>
      <c r="W50" s="77"/>
      <c r="X50" s="77"/>
      <c r="Y50" s="77"/>
      <c r="Z50" s="9"/>
      <c r="AA50" s="63"/>
    </row>
    <row r="51" spans="8:27" x14ac:dyDescent="0.35">
      <c r="H51" s="44"/>
      <c r="I51" s="44"/>
      <c r="J51" s="44"/>
      <c r="K51" s="44"/>
      <c r="L51" s="44"/>
      <c r="M51" s="9"/>
      <c r="N51" s="9"/>
      <c r="O51" s="9"/>
      <c r="P51" s="9"/>
      <c r="V51" s="77"/>
      <c r="W51" s="77"/>
      <c r="X51" s="77"/>
      <c r="Y51" s="77"/>
      <c r="Z51" s="9"/>
      <c r="AA51" s="63"/>
    </row>
    <row r="52" spans="8:27" x14ac:dyDescent="0.35">
      <c r="H52" s="44"/>
      <c r="I52" s="44"/>
      <c r="J52" s="44"/>
      <c r="K52" s="44"/>
      <c r="L52" s="44"/>
      <c r="M52" s="9"/>
      <c r="N52" s="9"/>
      <c r="O52" s="9"/>
      <c r="P52" s="9"/>
      <c r="V52" s="77"/>
      <c r="W52" s="77"/>
      <c r="X52" s="77"/>
      <c r="Y52" s="77"/>
      <c r="Z52" s="9"/>
      <c r="AA52" s="63"/>
    </row>
    <row r="53" spans="8:27" x14ac:dyDescent="0.35">
      <c r="H53" s="44"/>
      <c r="I53" s="44"/>
      <c r="J53" s="44"/>
      <c r="K53" s="44"/>
      <c r="L53" s="44"/>
      <c r="M53" s="9"/>
      <c r="N53" s="9"/>
      <c r="O53" s="9"/>
      <c r="P53" s="9"/>
      <c r="V53" s="77"/>
      <c r="W53" s="77"/>
      <c r="X53" s="77"/>
      <c r="Y53" s="77"/>
      <c r="Z53" s="9"/>
      <c r="AA53" s="63"/>
    </row>
    <row r="54" spans="8:27" x14ac:dyDescent="0.35">
      <c r="H54" s="44"/>
      <c r="I54" s="44"/>
      <c r="J54" s="44"/>
      <c r="K54" s="44"/>
      <c r="L54" s="44"/>
      <c r="M54" s="9"/>
      <c r="N54" s="9"/>
      <c r="O54" s="9"/>
      <c r="P54" s="9"/>
      <c r="V54" s="77"/>
      <c r="W54" s="77"/>
      <c r="X54" s="77"/>
      <c r="Y54" s="77"/>
      <c r="Z54" s="9"/>
      <c r="AA54" s="63"/>
    </row>
    <row r="55" spans="8:27" x14ac:dyDescent="0.35">
      <c r="H55" s="44"/>
      <c r="I55" s="44"/>
      <c r="J55" s="44"/>
      <c r="K55" s="44"/>
      <c r="L55" s="44"/>
      <c r="M55" s="9"/>
      <c r="N55" s="9"/>
      <c r="O55" s="9"/>
      <c r="P55" s="9"/>
      <c r="V55" s="77"/>
      <c r="W55" s="77"/>
      <c r="X55" s="77"/>
      <c r="Y55" s="77"/>
      <c r="Z55" s="9"/>
      <c r="AA55" s="63"/>
    </row>
    <row r="56" spans="8:27" x14ac:dyDescent="0.35">
      <c r="H56" s="44"/>
      <c r="I56" s="44"/>
      <c r="J56" s="44"/>
      <c r="K56" s="44"/>
      <c r="L56" s="44"/>
      <c r="M56" s="9"/>
      <c r="N56" s="9"/>
      <c r="O56" s="9"/>
      <c r="P56" s="9"/>
      <c r="V56" s="77"/>
      <c r="W56" s="77"/>
      <c r="X56" s="77"/>
      <c r="Y56" s="77"/>
      <c r="Z56" s="9"/>
      <c r="AA56" s="63"/>
    </row>
    <row r="57" spans="8:27" x14ac:dyDescent="0.35">
      <c r="H57" s="44"/>
      <c r="I57" s="44"/>
      <c r="J57" s="44"/>
      <c r="K57" s="44"/>
      <c r="L57" s="44"/>
      <c r="M57" s="9"/>
      <c r="N57" s="9"/>
      <c r="O57" s="9"/>
      <c r="P57" s="9"/>
      <c r="V57" s="77"/>
      <c r="W57" s="77"/>
      <c r="X57" s="77"/>
      <c r="Y57" s="77"/>
      <c r="Z57" s="9"/>
      <c r="AA57" s="63"/>
    </row>
    <row r="58" spans="8:27" x14ac:dyDescent="0.35">
      <c r="H58" s="44"/>
      <c r="I58" s="44"/>
      <c r="J58" s="44"/>
      <c r="K58" s="44"/>
      <c r="L58" s="44"/>
      <c r="M58" s="9"/>
      <c r="N58" s="9"/>
      <c r="O58" s="9"/>
      <c r="P58" s="9"/>
      <c r="V58" s="77"/>
      <c r="W58" s="77"/>
      <c r="X58" s="77"/>
      <c r="Y58" s="77"/>
      <c r="Z58" s="9"/>
      <c r="AA58" s="63"/>
    </row>
    <row r="59" spans="8:27" x14ac:dyDescent="0.35">
      <c r="H59" s="44"/>
      <c r="I59" s="44"/>
      <c r="J59" s="44"/>
      <c r="K59" s="44"/>
      <c r="L59" s="44"/>
      <c r="M59" s="9"/>
      <c r="N59" s="9"/>
      <c r="O59" s="9"/>
      <c r="P59" s="9"/>
      <c r="V59" s="77"/>
      <c r="W59" s="77"/>
      <c r="X59" s="77"/>
      <c r="Y59" s="77"/>
      <c r="Z59" s="9"/>
      <c r="AA59" s="63"/>
    </row>
    <row r="60" spans="8:27" x14ac:dyDescent="0.35">
      <c r="H60" s="44"/>
      <c r="I60" s="44"/>
      <c r="J60" s="44"/>
      <c r="K60" s="44"/>
      <c r="L60" s="44"/>
      <c r="M60" s="9"/>
      <c r="N60" s="9"/>
      <c r="O60" s="9"/>
      <c r="P60" s="9"/>
      <c r="V60" s="77"/>
      <c r="W60" s="77"/>
      <c r="X60" s="77"/>
      <c r="Y60" s="77"/>
      <c r="Z60" s="9"/>
      <c r="AA60" s="63"/>
    </row>
    <row r="61" spans="8:27" x14ac:dyDescent="0.35">
      <c r="H61" s="44"/>
      <c r="I61" s="44"/>
      <c r="J61" s="44"/>
      <c r="K61" s="44"/>
      <c r="L61" s="44"/>
      <c r="M61" s="9"/>
      <c r="N61" s="9"/>
      <c r="O61" s="9"/>
      <c r="P61" s="9"/>
      <c r="V61" s="77"/>
      <c r="W61" s="77"/>
      <c r="X61" s="77"/>
      <c r="Y61" s="77"/>
      <c r="Z61" s="9"/>
      <c r="AA61" s="63"/>
    </row>
    <row r="62" spans="8:27" x14ac:dyDescent="0.35">
      <c r="H62" s="44"/>
      <c r="I62" s="44"/>
      <c r="J62" s="44"/>
      <c r="K62" s="44"/>
      <c r="L62" s="44"/>
      <c r="M62" s="9"/>
      <c r="N62" s="9"/>
      <c r="O62" s="9"/>
      <c r="P62" s="9"/>
      <c r="V62" s="77"/>
      <c r="W62" s="77"/>
      <c r="X62" s="77"/>
      <c r="Y62" s="77"/>
      <c r="Z62" s="9"/>
      <c r="AA62" s="63"/>
    </row>
    <row r="63" spans="8:27" x14ac:dyDescent="0.35">
      <c r="H63" s="44"/>
      <c r="I63" s="44"/>
      <c r="J63" s="44"/>
      <c r="K63" s="44"/>
      <c r="L63" s="44"/>
      <c r="M63" s="9"/>
      <c r="N63" s="9"/>
      <c r="O63" s="9"/>
      <c r="P63" s="9"/>
      <c r="V63" s="77"/>
      <c r="W63" s="77"/>
      <c r="X63" s="77"/>
      <c r="Y63" s="77"/>
      <c r="Z63" s="9"/>
      <c r="AA63" s="63"/>
    </row>
    <row r="64" spans="8:27" x14ac:dyDescent="0.35">
      <c r="H64" s="44"/>
      <c r="I64" s="44"/>
      <c r="J64" s="44"/>
      <c r="K64" s="44"/>
      <c r="L64" s="44"/>
      <c r="M64" s="9"/>
      <c r="N64" s="9"/>
      <c r="O64" s="9"/>
      <c r="P64" s="9"/>
      <c r="V64" s="77"/>
      <c r="W64" s="77"/>
      <c r="X64" s="77"/>
      <c r="Y64" s="77"/>
      <c r="Z64" s="9"/>
      <c r="AA64" s="63"/>
    </row>
    <row r="65" spans="8:27" x14ac:dyDescent="0.35">
      <c r="H65" s="44"/>
      <c r="I65" s="44"/>
      <c r="J65" s="44"/>
      <c r="K65" s="44"/>
      <c r="L65" s="44"/>
      <c r="M65" s="9"/>
      <c r="N65" s="9"/>
      <c r="O65" s="9"/>
      <c r="P65" s="9"/>
      <c r="V65" s="77"/>
      <c r="W65" s="77"/>
      <c r="X65" s="77"/>
      <c r="Y65" s="77"/>
      <c r="Z65" s="9"/>
      <c r="AA65" s="63"/>
    </row>
    <row r="66" spans="8:27" x14ac:dyDescent="0.35">
      <c r="H66" s="44"/>
      <c r="I66" s="44"/>
      <c r="J66" s="44"/>
      <c r="K66" s="44"/>
      <c r="L66" s="44"/>
      <c r="M66" s="9"/>
      <c r="N66" s="9"/>
      <c r="O66" s="9"/>
      <c r="P66" s="9"/>
      <c r="V66" s="77"/>
      <c r="W66" s="77"/>
      <c r="X66" s="77"/>
      <c r="Y66" s="77"/>
      <c r="Z66" s="9"/>
      <c r="AA66" s="63"/>
    </row>
    <row r="67" spans="8:27" x14ac:dyDescent="0.35">
      <c r="H67" s="44"/>
      <c r="I67" s="44"/>
      <c r="J67" s="44"/>
      <c r="K67" s="44"/>
      <c r="L67" s="44"/>
      <c r="M67" s="9"/>
      <c r="N67" s="9"/>
      <c r="O67" s="9"/>
      <c r="P67" s="9"/>
      <c r="V67" s="77"/>
      <c r="W67" s="77"/>
      <c r="X67" s="77"/>
      <c r="Y67" s="77"/>
      <c r="Z67" s="9"/>
      <c r="AA67" s="63"/>
    </row>
    <row r="68" spans="8:27" x14ac:dyDescent="0.35">
      <c r="H68" s="44"/>
      <c r="I68" s="44"/>
      <c r="J68" s="44"/>
      <c r="K68" s="44"/>
      <c r="L68" s="44"/>
      <c r="M68" s="9"/>
      <c r="N68" s="9"/>
      <c r="O68" s="9"/>
      <c r="P68" s="9"/>
      <c r="V68" s="77"/>
      <c r="W68" s="77"/>
      <c r="X68" s="77"/>
      <c r="Y68" s="77"/>
      <c r="Z68" s="9"/>
      <c r="AA68" s="63"/>
    </row>
    <row r="69" spans="8:27" x14ac:dyDescent="0.35">
      <c r="H69" s="44"/>
      <c r="I69" s="44"/>
      <c r="J69" s="44"/>
      <c r="K69" s="44"/>
      <c r="L69" s="44"/>
      <c r="M69" s="9"/>
      <c r="N69" s="9"/>
      <c r="O69" s="9"/>
      <c r="P69" s="9"/>
      <c r="V69" s="77"/>
      <c r="W69" s="77"/>
      <c r="X69" s="77"/>
      <c r="Y69" s="77"/>
      <c r="Z69" s="9"/>
      <c r="AA69" s="63"/>
    </row>
    <row r="70" spans="8:27" x14ac:dyDescent="0.35">
      <c r="H70" s="44"/>
      <c r="I70" s="44"/>
      <c r="J70" s="44"/>
      <c r="K70" s="44"/>
      <c r="L70" s="44"/>
      <c r="M70" s="9"/>
      <c r="N70" s="9"/>
      <c r="O70" s="9"/>
      <c r="P70" s="9"/>
      <c r="V70" s="77"/>
      <c r="W70" s="77"/>
      <c r="X70" s="77"/>
      <c r="Y70" s="77"/>
      <c r="Z70" s="9"/>
      <c r="AA70" s="63"/>
    </row>
    <row r="71" spans="8:27" x14ac:dyDescent="0.35">
      <c r="H71" s="44"/>
      <c r="I71" s="44"/>
      <c r="J71" s="44"/>
      <c r="K71" s="44"/>
      <c r="L71" s="44"/>
      <c r="M71" s="9"/>
      <c r="N71" s="9"/>
      <c r="O71" s="9"/>
      <c r="P71" s="9"/>
      <c r="V71" s="77"/>
      <c r="W71" s="77"/>
      <c r="X71" s="77"/>
      <c r="Y71" s="77"/>
      <c r="Z71" s="9"/>
      <c r="AA71" s="63"/>
    </row>
    <row r="72" spans="8:27" x14ac:dyDescent="0.35">
      <c r="H72" s="44"/>
      <c r="I72" s="44"/>
      <c r="J72" s="44"/>
      <c r="K72" s="44"/>
      <c r="L72" s="44"/>
      <c r="M72" s="9"/>
      <c r="N72" s="9"/>
      <c r="O72" s="9"/>
      <c r="P72" s="9"/>
      <c r="V72" s="77"/>
      <c r="W72" s="77"/>
      <c r="X72" s="77"/>
      <c r="Y72" s="77"/>
      <c r="Z72" s="9"/>
      <c r="AA72" s="63"/>
    </row>
    <row r="73" spans="8:27" x14ac:dyDescent="0.35">
      <c r="H73" s="44"/>
      <c r="I73" s="44"/>
      <c r="J73" s="44"/>
      <c r="K73" s="44"/>
      <c r="L73" s="44"/>
      <c r="M73" s="9"/>
      <c r="N73" s="9"/>
      <c r="O73" s="9"/>
      <c r="P73" s="9"/>
      <c r="V73" s="77"/>
      <c r="W73" s="77"/>
      <c r="X73" s="77"/>
      <c r="Y73" s="77"/>
      <c r="Z73" s="9"/>
      <c r="AA73" s="63"/>
    </row>
    <row r="74" spans="8:27" x14ac:dyDescent="0.35">
      <c r="H74" s="44"/>
      <c r="I74" s="44"/>
      <c r="J74" s="44"/>
      <c r="K74" s="44"/>
      <c r="L74" s="44"/>
      <c r="M74" s="9"/>
      <c r="N74" s="9"/>
      <c r="O74" s="9"/>
      <c r="P74" s="9"/>
      <c r="V74" s="77"/>
      <c r="W74" s="77"/>
      <c r="X74" s="77"/>
      <c r="Y74" s="77"/>
      <c r="Z74" s="9"/>
      <c r="AA74" s="63"/>
    </row>
    <row r="75" spans="8:27" x14ac:dyDescent="0.35">
      <c r="H75" s="44"/>
      <c r="I75" s="44"/>
      <c r="J75" s="44"/>
      <c r="K75" s="44"/>
      <c r="L75" s="44"/>
      <c r="M75" s="9"/>
      <c r="N75" s="9"/>
      <c r="O75" s="9"/>
      <c r="P75" s="9"/>
      <c r="V75" s="77"/>
      <c r="W75" s="77"/>
      <c r="X75" s="77"/>
      <c r="Y75" s="77"/>
      <c r="Z75" s="9"/>
      <c r="AA75" s="63"/>
    </row>
    <row r="76" spans="8:27" x14ac:dyDescent="0.35">
      <c r="H76" s="44"/>
      <c r="I76" s="44"/>
      <c r="J76" s="44"/>
      <c r="K76" s="44"/>
      <c r="L76" s="44"/>
      <c r="M76" s="9"/>
      <c r="N76" s="9"/>
      <c r="O76" s="9"/>
      <c r="P76" s="9"/>
      <c r="V76" s="77"/>
      <c r="W76" s="77"/>
      <c r="X76" s="77"/>
      <c r="Y76" s="77"/>
      <c r="Z76" s="9"/>
      <c r="AA76" s="63"/>
    </row>
    <row r="77" spans="8:27" x14ac:dyDescent="0.35">
      <c r="H77" s="44"/>
      <c r="I77" s="44"/>
      <c r="J77" s="44"/>
      <c r="K77" s="44"/>
      <c r="L77" s="44"/>
      <c r="M77" s="9"/>
      <c r="N77" s="9"/>
      <c r="O77" s="9"/>
      <c r="P77" s="9"/>
      <c r="V77" s="77"/>
      <c r="W77" s="77"/>
      <c r="X77" s="77"/>
      <c r="Y77" s="77"/>
      <c r="Z77" s="9"/>
      <c r="AA77" s="63"/>
    </row>
    <row r="78" spans="8:27" x14ac:dyDescent="0.35">
      <c r="H78" s="44"/>
      <c r="I78" s="44"/>
      <c r="J78" s="44"/>
      <c r="K78" s="44"/>
      <c r="L78" s="44"/>
      <c r="M78" s="9"/>
      <c r="N78" s="9"/>
      <c r="O78" s="9"/>
      <c r="P78" s="9"/>
      <c r="V78" s="77"/>
      <c r="W78" s="77"/>
      <c r="X78" s="77"/>
      <c r="Y78" s="77"/>
      <c r="Z78" s="9"/>
      <c r="AA78" s="63"/>
    </row>
    <row r="79" spans="8:27" x14ac:dyDescent="0.35">
      <c r="H79" s="44"/>
      <c r="I79" s="44"/>
      <c r="J79" s="44"/>
      <c r="K79" s="44"/>
      <c r="L79" s="44"/>
      <c r="M79" s="9"/>
      <c r="N79" s="9"/>
      <c r="O79" s="9"/>
      <c r="P79" s="9"/>
      <c r="V79" s="77"/>
      <c r="W79" s="77"/>
      <c r="X79" s="77"/>
      <c r="Y79" s="77"/>
      <c r="Z79" s="9"/>
      <c r="AA79" s="63"/>
    </row>
    <row r="80" spans="8:27" x14ac:dyDescent="0.35">
      <c r="H80" s="44"/>
      <c r="I80" s="44"/>
      <c r="J80" s="44"/>
      <c r="K80" s="44"/>
      <c r="L80" s="44"/>
      <c r="M80" s="9"/>
      <c r="N80" s="9"/>
      <c r="O80" s="9"/>
      <c r="P80" s="9"/>
      <c r="V80" s="77"/>
      <c r="W80" s="77"/>
      <c r="X80" s="77"/>
      <c r="Y80" s="77"/>
      <c r="Z80" s="9"/>
      <c r="AA80" s="63"/>
    </row>
    <row r="81" spans="8:27" x14ac:dyDescent="0.35">
      <c r="H81" s="44"/>
      <c r="I81" s="44"/>
      <c r="J81" s="44"/>
      <c r="K81" s="44"/>
      <c r="L81" s="44"/>
      <c r="M81" s="9"/>
      <c r="N81" s="9"/>
      <c r="O81" s="9"/>
      <c r="P81" s="9"/>
      <c r="V81" s="77"/>
      <c r="W81" s="77"/>
      <c r="X81" s="77"/>
      <c r="Y81" s="77"/>
      <c r="Z81" s="9"/>
      <c r="AA81" s="63"/>
    </row>
    <row r="82" spans="8:27" x14ac:dyDescent="0.35">
      <c r="H82" s="44"/>
      <c r="I82" s="44"/>
      <c r="J82" s="44"/>
      <c r="K82" s="44"/>
      <c r="L82" s="44"/>
      <c r="M82" s="9"/>
      <c r="N82" s="9"/>
      <c r="O82" s="9"/>
      <c r="P82" s="9"/>
      <c r="V82" s="77"/>
      <c r="W82" s="77"/>
      <c r="X82" s="77"/>
      <c r="Y82" s="77"/>
      <c r="Z82" s="9"/>
      <c r="AA82" s="63"/>
    </row>
    <row r="83" spans="8:27" x14ac:dyDescent="0.35">
      <c r="H83" s="44"/>
      <c r="I83" s="44"/>
      <c r="J83" s="44"/>
      <c r="K83" s="44"/>
      <c r="L83" s="44"/>
      <c r="M83" s="9"/>
      <c r="N83" s="9"/>
      <c r="O83" s="9"/>
      <c r="P83" s="9"/>
      <c r="V83" s="77"/>
      <c r="W83" s="77"/>
      <c r="X83" s="77"/>
      <c r="Y83" s="77"/>
      <c r="Z83" s="9"/>
      <c r="AA83" s="63"/>
    </row>
    <row r="84" spans="8:27" x14ac:dyDescent="0.35">
      <c r="H84" s="44"/>
      <c r="I84" s="44"/>
      <c r="J84" s="44"/>
      <c r="K84" s="44"/>
      <c r="L84" s="44"/>
      <c r="M84" s="9"/>
      <c r="N84" s="9"/>
      <c r="O84" s="9"/>
      <c r="P84" s="9"/>
      <c r="V84" s="77"/>
      <c r="W84" s="77"/>
      <c r="X84" s="77"/>
      <c r="Y84" s="77"/>
      <c r="Z84" s="9"/>
      <c r="AA84" s="63"/>
    </row>
    <row r="85" spans="8:27" x14ac:dyDescent="0.35">
      <c r="H85" s="44"/>
      <c r="I85" s="44"/>
      <c r="J85" s="44"/>
      <c r="K85" s="44"/>
      <c r="L85" s="44"/>
      <c r="M85" s="9"/>
      <c r="N85" s="9"/>
      <c r="O85" s="9"/>
      <c r="P85" s="9"/>
      <c r="V85" s="77"/>
      <c r="W85" s="77"/>
      <c r="X85" s="77"/>
      <c r="Y85" s="77"/>
      <c r="Z85" s="9"/>
      <c r="AA85" s="63"/>
    </row>
    <row r="86" spans="8:27" x14ac:dyDescent="0.35">
      <c r="H86" s="44"/>
      <c r="I86" s="44"/>
      <c r="J86" s="44"/>
      <c r="K86" s="44"/>
      <c r="L86" s="44"/>
      <c r="M86" s="9"/>
      <c r="N86" s="9"/>
      <c r="O86" s="9"/>
      <c r="P86" s="9"/>
      <c r="V86" s="77"/>
      <c r="W86" s="77"/>
      <c r="X86" s="77"/>
      <c r="Y86" s="77"/>
      <c r="Z86" s="9"/>
      <c r="AA86" s="63"/>
    </row>
    <row r="87" spans="8:27" x14ac:dyDescent="0.35">
      <c r="H87" s="44"/>
      <c r="I87" s="44"/>
      <c r="J87" s="44"/>
      <c r="K87" s="44"/>
      <c r="L87" s="44"/>
      <c r="M87" s="9"/>
      <c r="N87" s="9"/>
      <c r="O87" s="9"/>
      <c r="P87" s="9"/>
      <c r="V87" s="77"/>
      <c r="W87" s="77"/>
      <c r="X87" s="77"/>
      <c r="Y87" s="77"/>
      <c r="Z87" s="9"/>
      <c r="AA87" s="63"/>
    </row>
    <row r="88" spans="8:27" x14ac:dyDescent="0.35">
      <c r="H88" s="44"/>
      <c r="I88" s="44"/>
      <c r="J88" s="44"/>
      <c r="K88" s="44"/>
      <c r="L88" s="44"/>
      <c r="M88" s="9"/>
      <c r="N88" s="9"/>
      <c r="O88" s="9"/>
      <c r="P88" s="9"/>
      <c r="V88" s="77"/>
      <c r="W88" s="77"/>
      <c r="X88" s="77"/>
      <c r="Y88" s="77"/>
      <c r="Z88" s="9"/>
      <c r="AA88" s="63"/>
    </row>
    <row r="89" spans="8:27" x14ac:dyDescent="0.35">
      <c r="H89" s="44"/>
      <c r="I89" s="44"/>
      <c r="J89" s="44"/>
      <c r="K89" s="44"/>
      <c r="L89" s="44"/>
      <c r="M89" s="9"/>
      <c r="N89" s="9"/>
      <c r="O89" s="9"/>
      <c r="P89" s="9"/>
      <c r="V89" s="77"/>
      <c r="W89" s="77"/>
      <c r="X89" s="77"/>
      <c r="Y89" s="77"/>
      <c r="Z89" s="9"/>
      <c r="AA89" s="63"/>
    </row>
    <row r="90" spans="8:27" x14ac:dyDescent="0.35">
      <c r="H90" s="44"/>
      <c r="I90" s="44"/>
      <c r="J90" s="44"/>
      <c r="K90" s="44"/>
      <c r="L90" s="44"/>
      <c r="M90" s="9"/>
      <c r="N90" s="9"/>
      <c r="O90" s="9"/>
      <c r="P90" s="9"/>
      <c r="V90" s="77"/>
      <c r="W90" s="77"/>
      <c r="X90" s="77"/>
      <c r="Y90" s="77"/>
      <c r="Z90" s="9"/>
      <c r="AA90" s="63"/>
    </row>
    <row r="91" spans="8:27" x14ac:dyDescent="0.35">
      <c r="H91" s="44"/>
      <c r="I91" s="44"/>
      <c r="J91" s="44"/>
      <c r="K91" s="44"/>
      <c r="L91" s="44"/>
      <c r="M91" s="9"/>
      <c r="N91" s="9"/>
      <c r="O91" s="9"/>
      <c r="P91" s="9"/>
      <c r="V91" s="77"/>
      <c r="W91" s="77"/>
      <c r="X91" s="77"/>
      <c r="Y91" s="77"/>
      <c r="Z91" s="9"/>
      <c r="AA91" s="63"/>
    </row>
    <row r="92" spans="8:27" x14ac:dyDescent="0.35">
      <c r="H92" s="44"/>
      <c r="I92" s="44"/>
      <c r="J92" s="44"/>
      <c r="K92" s="44"/>
      <c r="L92" s="44"/>
      <c r="M92" s="9"/>
      <c r="N92" s="9"/>
      <c r="O92" s="9"/>
      <c r="P92" s="9"/>
      <c r="V92" s="77"/>
      <c r="W92" s="77"/>
      <c r="X92" s="77"/>
      <c r="Y92" s="77"/>
      <c r="Z92" s="9"/>
      <c r="AA92" s="63"/>
    </row>
    <row r="93" spans="8:27" x14ac:dyDescent="0.35">
      <c r="H93" s="44"/>
      <c r="I93" s="44"/>
      <c r="J93" s="44"/>
      <c r="K93" s="44"/>
      <c r="L93" s="44"/>
      <c r="M93" s="9"/>
      <c r="N93" s="9"/>
      <c r="O93" s="9"/>
      <c r="P93" s="9"/>
      <c r="V93" s="77"/>
      <c r="W93" s="77"/>
      <c r="X93" s="77"/>
      <c r="Y93" s="77"/>
      <c r="Z93" s="9"/>
      <c r="AA93" s="63"/>
    </row>
    <row r="94" spans="8:27" x14ac:dyDescent="0.35">
      <c r="H94" s="44"/>
      <c r="I94" s="44"/>
      <c r="J94" s="44"/>
      <c r="K94" s="44"/>
      <c r="L94" s="44"/>
      <c r="M94" s="9"/>
      <c r="N94" s="9"/>
      <c r="O94" s="9"/>
      <c r="P94" s="9"/>
      <c r="V94" s="77"/>
      <c r="W94" s="77"/>
      <c r="X94" s="77"/>
      <c r="Y94" s="77"/>
      <c r="Z94" s="9"/>
      <c r="AA94" s="63"/>
    </row>
    <row r="95" spans="8:27" x14ac:dyDescent="0.35">
      <c r="H95" s="44"/>
      <c r="I95" s="44"/>
      <c r="J95" s="44"/>
      <c r="K95" s="44"/>
      <c r="L95" s="44"/>
      <c r="M95" s="9"/>
      <c r="N95" s="9"/>
      <c r="O95" s="9"/>
      <c r="P95" s="9"/>
      <c r="V95" s="77"/>
      <c r="W95" s="77"/>
      <c r="X95" s="77"/>
      <c r="Y95" s="77"/>
      <c r="Z95" s="9"/>
      <c r="AA95" s="63"/>
    </row>
    <row r="96" spans="8:27" x14ac:dyDescent="0.35">
      <c r="H96" s="44"/>
      <c r="I96" s="44"/>
      <c r="J96" s="44"/>
      <c r="K96" s="44"/>
      <c r="L96" s="44"/>
      <c r="M96" s="9"/>
      <c r="N96" s="9"/>
      <c r="O96" s="9"/>
      <c r="P96" s="9"/>
      <c r="V96" s="77"/>
      <c r="W96" s="77"/>
      <c r="X96" s="77"/>
      <c r="Y96" s="77"/>
      <c r="Z96" s="9"/>
      <c r="AA96" s="63"/>
    </row>
    <row r="97" spans="8:27" x14ac:dyDescent="0.35">
      <c r="H97" s="44"/>
      <c r="I97" s="44"/>
      <c r="J97" s="44"/>
      <c r="K97" s="44"/>
      <c r="L97" s="44"/>
      <c r="M97" s="9"/>
      <c r="N97" s="9"/>
      <c r="O97" s="9"/>
      <c r="P97" s="9"/>
      <c r="V97" s="77"/>
      <c r="W97" s="77"/>
      <c r="X97" s="77"/>
      <c r="Y97" s="77"/>
      <c r="Z97" s="9"/>
      <c r="AA97" s="63"/>
    </row>
    <row r="98" spans="8:27" x14ac:dyDescent="0.35">
      <c r="H98" s="44"/>
      <c r="I98" s="44"/>
      <c r="J98" s="44"/>
      <c r="K98" s="44"/>
      <c r="L98" s="44"/>
      <c r="M98" s="9"/>
      <c r="N98" s="9"/>
      <c r="O98" s="9"/>
      <c r="P98" s="9"/>
      <c r="V98" s="77"/>
      <c r="W98" s="77"/>
      <c r="X98" s="77"/>
      <c r="Y98" s="77"/>
      <c r="Z98" s="9"/>
      <c r="AA98" s="63"/>
    </row>
    <row r="99" spans="8:27" x14ac:dyDescent="0.35">
      <c r="H99" s="44"/>
      <c r="I99" s="44"/>
      <c r="J99" s="44"/>
      <c r="K99" s="44"/>
      <c r="L99" s="44"/>
      <c r="M99" s="9"/>
      <c r="N99" s="9"/>
      <c r="O99" s="9"/>
      <c r="P99" s="9"/>
      <c r="V99" s="77"/>
      <c r="W99" s="77"/>
      <c r="X99" s="77"/>
      <c r="Y99" s="77"/>
      <c r="Z99" s="9"/>
      <c r="AA99" s="63"/>
    </row>
    <row r="100" spans="8:27" x14ac:dyDescent="0.35">
      <c r="H100" s="44"/>
      <c r="I100" s="44"/>
      <c r="J100" s="44"/>
      <c r="K100" s="44"/>
      <c r="L100" s="44"/>
      <c r="M100" s="9"/>
      <c r="N100" s="9"/>
      <c r="O100" s="9"/>
      <c r="P100" s="9"/>
      <c r="V100" s="77"/>
      <c r="W100" s="77"/>
      <c r="X100" s="77"/>
      <c r="Y100" s="77"/>
      <c r="Z100" s="9"/>
      <c r="AA100" s="63"/>
    </row>
    <row r="101" spans="8:27" x14ac:dyDescent="0.35">
      <c r="H101" s="44"/>
      <c r="I101" s="44"/>
      <c r="J101" s="44"/>
      <c r="K101" s="44"/>
      <c r="L101" s="44"/>
      <c r="M101" s="9"/>
      <c r="N101" s="9"/>
      <c r="O101" s="9"/>
      <c r="P101" s="9"/>
      <c r="V101" s="77"/>
      <c r="W101" s="77"/>
      <c r="X101" s="77"/>
      <c r="Y101" s="77"/>
      <c r="Z101" s="9"/>
      <c r="AA101" s="63"/>
    </row>
    <row r="102" spans="8:27" x14ac:dyDescent="0.35">
      <c r="H102" s="44"/>
      <c r="I102" s="44"/>
      <c r="J102" s="44"/>
      <c r="K102" s="44"/>
      <c r="L102" s="44"/>
      <c r="M102" s="9"/>
      <c r="N102" s="9"/>
      <c r="O102" s="9"/>
      <c r="P102" s="9"/>
      <c r="V102" s="77"/>
      <c r="W102" s="77"/>
      <c r="X102" s="77"/>
      <c r="Y102" s="77"/>
      <c r="Z102" s="9"/>
      <c r="AA102" s="63"/>
    </row>
    <row r="103" spans="8:27" x14ac:dyDescent="0.35">
      <c r="H103" s="44"/>
      <c r="I103" s="44"/>
      <c r="J103" s="44"/>
      <c r="K103" s="44"/>
      <c r="L103" s="44"/>
      <c r="M103" s="9"/>
      <c r="N103" s="9"/>
      <c r="O103" s="9"/>
      <c r="P103" s="9"/>
      <c r="V103" s="77"/>
      <c r="W103" s="77"/>
      <c r="X103" s="77"/>
      <c r="Y103" s="77"/>
      <c r="Z103" s="9"/>
      <c r="AA103" s="63"/>
    </row>
    <row r="104" spans="8:27" x14ac:dyDescent="0.35">
      <c r="H104" s="44"/>
      <c r="I104" s="44"/>
      <c r="J104" s="44"/>
      <c r="K104" s="44"/>
      <c r="L104" s="44"/>
      <c r="M104" s="9"/>
      <c r="N104" s="9"/>
      <c r="O104" s="9"/>
      <c r="P104" s="9"/>
      <c r="V104" s="77"/>
      <c r="W104" s="77"/>
      <c r="X104" s="77"/>
      <c r="Y104" s="77"/>
      <c r="Z104" s="9"/>
      <c r="AA104" s="63"/>
    </row>
    <row r="105" spans="8:27" x14ac:dyDescent="0.35">
      <c r="H105" s="44"/>
      <c r="I105" s="44"/>
      <c r="J105" s="44"/>
      <c r="K105" s="44"/>
      <c r="L105" s="44"/>
      <c r="M105" s="9"/>
      <c r="N105" s="9"/>
      <c r="O105" s="9"/>
      <c r="P105" s="9"/>
      <c r="V105" s="77"/>
      <c r="W105" s="77"/>
      <c r="X105" s="77"/>
      <c r="Y105" s="77"/>
      <c r="Z105" s="9"/>
      <c r="AA105" s="63"/>
    </row>
    <row r="106" spans="8:27" x14ac:dyDescent="0.35">
      <c r="H106" s="44"/>
      <c r="I106" s="44"/>
      <c r="J106" s="44"/>
      <c r="K106" s="44"/>
      <c r="L106" s="44"/>
      <c r="M106" s="9"/>
      <c r="N106" s="9"/>
      <c r="O106" s="9"/>
      <c r="P106" s="9"/>
      <c r="V106" s="77"/>
      <c r="W106" s="77"/>
      <c r="X106" s="77"/>
      <c r="Y106" s="77"/>
      <c r="Z106" s="9"/>
      <c r="AA106" s="63"/>
    </row>
    <row r="107" spans="8:27" x14ac:dyDescent="0.35">
      <c r="H107" s="44"/>
      <c r="I107" s="44"/>
      <c r="J107" s="44"/>
      <c r="K107" s="44"/>
      <c r="L107" s="44"/>
      <c r="M107" s="9"/>
      <c r="N107" s="9"/>
      <c r="O107" s="9"/>
      <c r="P107" s="9"/>
      <c r="V107" s="77"/>
      <c r="W107" s="77"/>
      <c r="X107" s="77"/>
      <c r="Y107" s="77"/>
      <c r="Z107" s="9"/>
      <c r="AA107" s="63"/>
    </row>
    <row r="108" spans="8:27" x14ac:dyDescent="0.35">
      <c r="H108" s="44"/>
      <c r="I108" s="44"/>
      <c r="J108" s="44"/>
      <c r="K108" s="44"/>
      <c r="L108" s="44"/>
      <c r="M108" s="9"/>
      <c r="N108" s="9"/>
      <c r="O108" s="9"/>
      <c r="P108" s="9"/>
      <c r="V108" s="77"/>
      <c r="W108" s="77"/>
      <c r="X108" s="77"/>
      <c r="Y108" s="77"/>
      <c r="Z108" s="9"/>
      <c r="AA108" s="63"/>
    </row>
    <row r="109" spans="8:27" x14ac:dyDescent="0.35">
      <c r="H109" s="44"/>
      <c r="I109" s="44"/>
      <c r="J109" s="44"/>
      <c r="K109" s="44"/>
      <c r="L109" s="44"/>
      <c r="M109" s="9"/>
      <c r="N109" s="9"/>
      <c r="O109" s="9"/>
      <c r="P109" s="9"/>
      <c r="V109" s="77"/>
      <c r="W109" s="77"/>
      <c r="X109" s="77"/>
      <c r="Y109" s="77"/>
      <c r="Z109" s="9"/>
      <c r="AA109" s="63"/>
    </row>
    <row r="110" spans="8:27" x14ac:dyDescent="0.35">
      <c r="H110" s="44"/>
      <c r="I110" s="44"/>
      <c r="J110" s="44"/>
      <c r="K110" s="44"/>
      <c r="L110" s="44"/>
      <c r="M110" s="9"/>
      <c r="N110" s="9"/>
      <c r="O110" s="9"/>
      <c r="P110" s="9"/>
      <c r="V110" s="77"/>
      <c r="W110" s="77"/>
      <c r="X110" s="77"/>
      <c r="Y110" s="77"/>
      <c r="Z110" s="9"/>
      <c r="AA110" s="63"/>
    </row>
    <row r="111" spans="8:27" x14ac:dyDescent="0.35">
      <c r="H111" s="44"/>
      <c r="I111" s="44"/>
      <c r="J111" s="44"/>
      <c r="K111" s="44"/>
      <c r="L111" s="44"/>
      <c r="M111" s="9"/>
      <c r="N111" s="9"/>
      <c r="O111" s="9"/>
      <c r="P111" s="9"/>
      <c r="V111" s="77"/>
      <c r="W111" s="77"/>
      <c r="X111" s="77"/>
      <c r="Y111" s="77"/>
      <c r="Z111" s="9"/>
      <c r="AA111" s="63"/>
    </row>
    <row r="112" spans="8:27" x14ac:dyDescent="0.35">
      <c r="H112" s="44"/>
      <c r="I112" s="44"/>
      <c r="J112" s="44"/>
      <c r="K112" s="44"/>
      <c r="L112" s="44"/>
      <c r="M112" s="9"/>
      <c r="N112" s="9"/>
      <c r="O112" s="9"/>
      <c r="P112" s="9"/>
      <c r="V112" s="77"/>
      <c r="W112" s="77"/>
      <c r="X112" s="77"/>
      <c r="Y112" s="77"/>
      <c r="Z112" s="9"/>
      <c r="AA112" s="63"/>
    </row>
    <row r="113" spans="8:27" x14ac:dyDescent="0.35">
      <c r="H113" s="44"/>
      <c r="I113" s="44"/>
      <c r="J113" s="44"/>
      <c r="K113" s="44"/>
      <c r="L113" s="44"/>
      <c r="M113" s="9"/>
      <c r="N113" s="9"/>
      <c r="O113" s="9"/>
      <c r="P113" s="9"/>
      <c r="V113" s="77"/>
      <c r="W113" s="77"/>
      <c r="X113" s="77"/>
      <c r="Y113" s="77"/>
      <c r="Z113" s="9"/>
      <c r="AA113" s="63"/>
    </row>
    <row r="114" spans="8:27" x14ac:dyDescent="0.35">
      <c r="H114" s="44"/>
      <c r="I114" s="44"/>
      <c r="J114" s="44"/>
      <c r="K114" s="44"/>
      <c r="L114" s="44"/>
      <c r="M114" s="9"/>
      <c r="N114" s="9"/>
      <c r="O114" s="9"/>
      <c r="P114" s="9"/>
      <c r="V114" s="77"/>
      <c r="W114" s="77"/>
      <c r="X114" s="77"/>
      <c r="Y114" s="77"/>
      <c r="Z114" s="9"/>
      <c r="AA114" s="63"/>
    </row>
    <row r="115" spans="8:27" x14ac:dyDescent="0.35">
      <c r="H115" s="44"/>
      <c r="I115" s="44"/>
      <c r="J115" s="44"/>
      <c r="K115" s="44"/>
      <c r="L115" s="44"/>
      <c r="M115" s="9"/>
      <c r="N115" s="9"/>
      <c r="O115" s="9"/>
      <c r="P115" s="9"/>
      <c r="V115" s="77"/>
      <c r="W115" s="77"/>
      <c r="X115" s="77"/>
      <c r="Y115" s="77"/>
      <c r="Z115" s="9"/>
      <c r="AA115" s="63"/>
    </row>
    <row r="116" spans="8:27" x14ac:dyDescent="0.35">
      <c r="H116" s="44"/>
      <c r="I116" s="44"/>
      <c r="J116" s="44"/>
      <c r="K116" s="44"/>
      <c r="L116" s="44"/>
      <c r="M116" s="9"/>
      <c r="N116" s="9"/>
      <c r="O116" s="9"/>
      <c r="P116" s="9"/>
      <c r="V116" s="77"/>
      <c r="W116" s="77"/>
      <c r="X116" s="77"/>
      <c r="Y116" s="77"/>
      <c r="Z116" s="9"/>
      <c r="AA116" s="63"/>
    </row>
    <row r="117" spans="8:27" x14ac:dyDescent="0.35">
      <c r="H117" s="44"/>
      <c r="I117" s="44"/>
      <c r="J117" s="44"/>
      <c r="K117" s="44"/>
      <c r="L117" s="44"/>
      <c r="M117" s="9"/>
      <c r="N117" s="9"/>
      <c r="O117" s="9"/>
      <c r="P117" s="9"/>
      <c r="V117" s="77"/>
      <c r="W117" s="77"/>
      <c r="X117" s="77"/>
      <c r="Y117" s="77"/>
      <c r="Z117" s="9"/>
      <c r="AA117" s="63"/>
    </row>
    <row r="118" spans="8:27" x14ac:dyDescent="0.35">
      <c r="H118" s="44"/>
      <c r="I118" s="44"/>
      <c r="J118" s="44"/>
      <c r="K118" s="44"/>
      <c r="L118" s="44"/>
      <c r="M118" s="9"/>
      <c r="N118" s="9"/>
      <c r="O118" s="9"/>
      <c r="P118" s="9"/>
      <c r="V118" s="77"/>
      <c r="W118" s="77"/>
      <c r="X118" s="77"/>
      <c r="Y118" s="77"/>
      <c r="Z118" s="9"/>
      <c r="AA118" s="63"/>
    </row>
    <row r="119" spans="8:27" x14ac:dyDescent="0.35">
      <c r="H119" s="44"/>
      <c r="I119" s="44"/>
      <c r="J119" s="44"/>
      <c r="K119" s="44"/>
      <c r="L119" s="44"/>
      <c r="M119" s="9"/>
      <c r="N119" s="9"/>
      <c r="O119" s="9"/>
      <c r="P119" s="9"/>
      <c r="V119" s="77"/>
      <c r="W119" s="77"/>
      <c r="X119" s="77"/>
      <c r="Y119" s="77"/>
      <c r="Z119" s="9"/>
      <c r="AA119" s="63"/>
    </row>
    <row r="120" spans="8:27" x14ac:dyDescent="0.35">
      <c r="H120" s="44"/>
      <c r="I120" s="44"/>
      <c r="J120" s="44"/>
      <c r="K120" s="44"/>
      <c r="L120" s="44"/>
      <c r="M120" s="9"/>
      <c r="N120" s="9"/>
      <c r="O120" s="9"/>
      <c r="P120" s="9"/>
      <c r="V120" s="77"/>
      <c r="W120" s="77"/>
      <c r="X120" s="77"/>
      <c r="Y120" s="77"/>
      <c r="Z120" s="9"/>
      <c r="AA120" s="63"/>
    </row>
    <row r="121" spans="8:27" x14ac:dyDescent="0.35">
      <c r="H121" s="44"/>
      <c r="I121" s="44"/>
      <c r="J121" s="44"/>
      <c r="K121" s="44"/>
      <c r="L121" s="44"/>
      <c r="M121" s="9"/>
      <c r="N121" s="9"/>
      <c r="O121" s="9"/>
      <c r="P121" s="9"/>
      <c r="V121" s="77"/>
      <c r="W121" s="77"/>
      <c r="X121" s="77"/>
      <c r="Y121" s="77"/>
      <c r="Z121" s="9"/>
      <c r="AA121" s="63"/>
    </row>
    <row r="122" spans="8:27" x14ac:dyDescent="0.35">
      <c r="H122" s="44"/>
      <c r="I122" s="44"/>
      <c r="J122" s="44"/>
      <c r="K122" s="44"/>
      <c r="L122" s="44"/>
      <c r="M122" s="9"/>
      <c r="N122" s="9"/>
      <c r="O122" s="9"/>
      <c r="P122" s="9"/>
      <c r="V122" s="77"/>
      <c r="W122" s="77"/>
      <c r="X122" s="77"/>
      <c r="Y122" s="77"/>
      <c r="Z122" s="9"/>
      <c r="AA122" s="63"/>
    </row>
    <row r="123" spans="8:27" x14ac:dyDescent="0.35">
      <c r="H123" s="44"/>
      <c r="I123" s="44"/>
      <c r="J123" s="44"/>
      <c r="K123" s="44"/>
      <c r="L123" s="44"/>
      <c r="M123" s="9"/>
      <c r="N123" s="9"/>
      <c r="O123" s="9"/>
      <c r="P123" s="9"/>
      <c r="V123" s="77"/>
      <c r="W123" s="77"/>
      <c r="X123" s="77"/>
      <c r="Y123" s="77"/>
      <c r="Z123" s="9"/>
      <c r="AA123" s="63"/>
    </row>
    <row r="124" spans="8:27" x14ac:dyDescent="0.35">
      <c r="H124" s="44"/>
      <c r="I124" s="44"/>
      <c r="J124" s="44"/>
      <c r="K124" s="44"/>
      <c r="L124" s="44"/>
      <c r="M124" s="9"/>
      <c r="N124" s="9"/>
      <c r="O124" s="9"/>
      <c r="P124" s="9"/>
      <c r="V124" s="77"/>
      <c r="W124" s="77"/>
      <c r="X124" s="77"/>
      <c r="Y124" s="77"/>
      <c r="Z124" s="9"/>
      <c r="AA124" s="63"/>
    </row>
    <row r="125" spans="8:27" x14ac:dyDescent="0.35">
      <c r="H125" s="44"/>
      <c r="I125" s="44"/>
      <c r="J125" s="44"/>
      <c r="K125" s="44"/>
      <c r="L125" s="44"/>
      <c r="M125" s="9"/>
      <c r="N125" s="9"/>
      <c r="O125" s="9"/>
      <c r="P125" s="9"/>
      <c r="V125" s="77"/>
      <c r="W125" s="77"/>
      <c r="X125" s="77"/>
      <c r="Y125" s="77"/>
      <c r="Z125" s="9"/>
      <c r="AA125" s="63"/>
    </row>
    <row r="126" spans="8:27" x14ac:dyDescent="0.35">
      <c r="H126" s="44"/>
      <c r="I126" s="44"/>
      <c r="J126" s="44"/>
      <c r="K126" s="44"/>
      <c r="L126" s="44"/>
      <c r="M126" s="9"/>
      <c r="N126" s="9"/>
      <c r="O126" s="9"/>
      <c r="P126" s="9"/>
      <c r="V126" s="77"/>
      <c r="W126" s="77"/>
      <c r="X126" s="77"/>
      <c r="Y126" s="77"/>
      <c r="Z126" s="9"/>
      <c r="AA126" s="63"/>
    </row>
    <row r="127" spans="8:27" x14ac:dyDescent="0.35">
      <c r="H127" s="44"/>
      <c r="I127" s="44"/>
      <c r="J127" s="44"/>
      <c r="K127" s="44"/>
      <c r="L127" s="44"/>
      <c r="M127" s="9"/>
      <c r="N127" s="9"/>
      <c r="O127" s="9"/>
      <c r="P127" s="9"/>
      <c r="V127" s="77"/>
      <c r="W127" s="77"/>
      <c r="X127" s="77"/>
      <c r="Y127" s="77"/>
      <c r="Z127" s="9"/>
      <c r="AA127" s="63"/>
    </row>
    <row r="128" spans="8:27" x14ac:dyDescent="0.35">
      <c r="H128" s="44"/>
      <c r="I128" s="44"/>
      <c r="J128" s="44"/>
      <c r="K128" s="44"/>
      <c r="L128" s="44"/>
      <c r="M128" s="9"/>
      <c r="N128" s="9"/>
      <c r="O128" s="9"/>
      <c r="P128" s="9"/>
      <c r="V128" s="77"/>
      <c r="W128" s="77"/>
      <c r="X128" s="77"/>
      <c r="Y128" s="77"/>
      <c r="Z128" s="9"/>
      <c r="AA128" s="63"/>
    </row>
    <row r="129" spans="8:27" x14ac:dyDescent="0.35">
      <c r="H129" s="44"/>
      <c r="I129" s="44"/>
      <c r="J129" s="44"/>
      <c r="K129" s="44"/>
      <c r="L129" s="44"/>
      <c r="M129" s="9"/>
      <c r="N129" s="9"/>
      <c r="O129" s="9"/>
      <c r="P129" s="9"/>
      <c r="V129" s="77"/>
      <c r="W129" s="77"/>
      <c r="X129" s="77"/>
      <c r="Y129" s="77"/>
      <c r="Z129" s="9"/>
      <c r="AA129" s="63"/>
    </row>
    <row r="130" spans="8:27" x14ac:dyDescent="0.35">
      <c r="H130" s="44"/>
      <c r="I130" s="44"/>
      <c r="J130" s="44"/>
      <c r="K130" s="44"/>
      <c r="L130" s="44"/>
      <c r="M130" s="9"/>
      <c r="N130" s="9"/>
      <c r="O130" s="9"/>
      <c r="P130" s="9"/>
      <c r="V130" s="77"/>
      <c r="W130" s="77"/>
      <c r="X130" s="77"/>
      <c r="Y130" s="77"/>
      <c r="Z130" s="9"/>
      <c r="AA130" s="63"/>
    </row>
    <row r="131" spans="8:27" x14ac:dyDescent="0.35">
      <c r="H131" s="44"/>
      <c r="I131" s="44"/>
      <c r="J131" s="44"/>
      <c r="K131" s="44"/>
      <c r="L131" s="44"/>
      <c r="M131" s="9"/>
      <c r="N131" s="9"/>
      <c r="O131" s="9"/>
      <c r="P131" s="9"/>
      <c r="V131" s="77"/>
      <c r="W131" s="77"/>
      <c r="X131" s="77"/>
      <c r="Y131" s="77"/>
      <c r="Z131" s="9"/>
      <c r="AA131" s="63"/>
    </row>
    <row r="132" spans="8:27" x14ac:dyDescent="0.35">
      <c r="H132" s="44"/>
      <c r="I132" s="44"/>
      <c r="J132" s="44"/>
      <c r="K132" s="44"/>
      <c r="L132" s="44"/>
      <c r="M132" s="9"/>
      <c r="N132" s="9"/>
      <c r="O132" s="9"/>
      <c r="P132" s="9"/>
      <c r="V132" s="77"/>
      <c r="W132" s="77"/>
      <c r="X132" s="77"/>
      <c r="Y132" s="77"/>
      <c r="Z132" s="9"/>
      <c r="AA132" s="63"/>
    </row>
    <row r="133" spans="8:27" x14ac:dyDescent="0.35">
      <c r="H133" s="44"/>
      <c r="I133" s="44"/>
      <c r="J133" s="44"/>
      <c r="K133" s="44"/>
      <c r="L133" s="44"/>
      <c r="M133" s="9"/>
      <c r="N133" s="9"/>
      <c r="O133" s="9"/>
      <c r="P133" s="9"/>
      <c r="V133" s="77"/>
      <c r="W133" s="77"/>
      <c r="X133" s="77"/>
      <c r="Y133" s="77"/>
      <c r="Z133" s="9"/>
      <c r="AA133" s="63"/>
    </row>
    <row r="134" spans="8:27" x14ac:dyDescent="0.35">
      <c r="H134" s="44"/>
      <c r="I134" s="44"/>
      <c r="J134" s="44"/>
      <c r="K134" s="44"/>
      <c r="L134" s="44"/>
      <c r="M134" s="9"/>
      <c r="N134" s="9"/>
      <c r="O134" s="9"/>
      <c r="P134" s="9"/>
      <c r="V134" s="77"/>
      <c r="W134" s="77"/>
      <c r="X134" s="77"/>
      <c r="Y134" s="77"/>
      <c r="Z134" s="9"/>
      <c r="AA134" s="63"/>
    </row>
    <row r="135" spans="8:27" x14ac:dyDescent="0.35">
      <c r="H135" s="44"/>
      <c r="I135" s="44"/>
      <c r="J135" s="44"/>
      <c r="K135" s="44"/>
      <c r="L135" s="44"/>
      <c r="M135" s="9"/>
      <c r="N135" s="9"/>
      <c r="O135" s="9"/>
      <c r="P135" s="9"/>
      <c r="V135" s="77"/>
      <c r="W135" s="77"/>
      <c r="X135" s="77"/>
      <c r="Y135" s="77"/>
      <c r="Z135" s="9"/>
      <c r="AA135" s="63"/>
    </row>
    <row r="136" spans="8:27" x14ac:dyDescent="0.35">
      <c r="H136" s="44"/>
      <c r="I136" s="44"/>
      <c r="J136" s="44"/>
      <c r="K136" s="44"/>
      <c r="L136" s="44"/>
      <c r="M136" s="9"/>
      <c r="N136" s="9"/>
      <c r="O136" s="9"/>
      <c r="P136" s="9"/>
      <c r="V136" s="77"/>
      <c r="W136" s="77"/>
      <c r="X136" s="77"/>
      <c r="Y136" s="77"/>
      <c r="Z136" s="9"/>
      <c r="AA136" s="63"/>
    </row>
    <row r="137" spans="8:27" x14ac:dyDescent="0.35">
      <c r="H137" s="44"/>
      <c r="I137" s="44"/>
      <c r="J137" s="44"/>
      <c r="K137" s="44"/>
      <c r="L137" s="44"/>
      <c r="M137" s="9"/>
      <c r="N137" s="9"/>
      <c r="O137" s="9"/>
      <c r="P137" s="9"/>
      <c r="V137" s="77"/>
      <c r="W137" s="77"/>
      <c r="X137" s="77"/>
      <c r="Y137" s="77"/>
      <c r="Z137" s="9"/>
      <c r="AA137" s="63"/>
    </row>
    <row r="138" spans="8:27" x14ac:dyDescent="0.35">
      <c r="H138" s="44"/>
      <c r="I138" s="44"/>
      <c r="J138" s="44"/>
      <c r="K138" s="44"/>
      <c r="L138" s="44"/>
      <c r="M138" s="9"/>
      <c r="N138" s="9"/>
      <c r="O138" s="9"/>
      <c r="P138" s="9"/>
      <c r="V138" s="77"/>
      <c r="W138" s="77"/>
      <c r="X138" s="77"/>
      <c r="Y138" s="77"/>
      <c r="Z138" s="9"/>
      <c r="AA138" s="63"/>
    </row>
    <row r="139" spans="8:27" x14ac:dyDescent="0.35">
      <c r="H139" s="44"/>
      <c r="I139" s="44"/>
      <c r="J139" s="44"/>
      <c r="K139" s="44"/>
      <c r="L139" s="44"/>
      <c r="M139" s="9"/>
      <c r="N139" s="9"/>
      <c r="O139" s="9"/>
      <c r="P139" s="9"/>
      <c r="V139" s="77"/>
      <c r="W139" s="77"/>
      <c r="X139" s="77"/>
      <c r="Y139" s="77"/>
      <c r="Z139" s="9"/>
      <c r="AA139" s="63"/>
    </row>
    <row r="140" spans="8:27" x14ac:dyDescent="0.35">
      <c r="H140" s="44"/>
      <c r="I140" s="44"/>
      <c r="J140" s="44"/>
      <c r="K140" s="44"/>
      <c r="L140" s="44"/>
      <c r="M140" s="9"/>
      <c r="N140" s="9"/>
      <c r="O140" s="9"/>
      <c r="P140" s="9"/>
      <c r="V140" s="77"/>
      <c r="W140" s="77"/>
      <c r="X140" s="77"/>
      <c r="Y140" s="77"/>
      <c r="Z140" s="9"/>
      <c r="AA140" s="63"/>
    </row>
    <row r="141" spans="8:27" x14ac:dyDescent="0.35">
      <c r="H141" s="44"/>
      <c r="I141" s="44"/>
      <c r="J141" s="44"/>
      <c r="K141" s="44"/>
      <c r="L141" s="44"/>
      <c r="M141" s="9"/>
      <c r="N141" s="9"/>
      <c r="O141" s="9"/>
      <c r="P141" s="9"/>
      <c r="V141" s="77"/>
      <c r="W141" s="77"/>
      <c r="X141" s="77"/>
      <c r="Y141" s="77"/>
      <c r="Z141" s="9"/>
      <c r="AA141" s="63"/>
    </row>
    <row r="142" spans="8:27" x14ac:dyDescent="0.35">
      <c r="H142" s="44"/>
      <c r="I142" s="44"/>
      <c r="J142" s="44"/>
      <c r="K142" s="44"/>
      <c r="L142" s="44"/>
      <c r="M142" s="9"/>
      <c r="N142" s="9"/>
      <c r="O142" s="9"/>
      <c r="P142" s="9"/>
      <c r="V142" s="77"/>
      <c r="W142" s="77"/>
      <c r="X142" s="77"/>
      <c r="Y142" s="77"/>
      <c r="Z142" s="9"/>
      <c r="AA142" s="63"/>
    </row>
    <row r="143" spans="8:27" x14ac:dyDescent="0.35">
      <c r="H143" s="44"/>
      <c r="I143" s="44"/>
      <c r="J143" s="44"/>
      <c r="K143" s="44"/>
      <c r="L143" s="44"/>
      <c r="M143" s="9"/>
      <c r="N143" s="9"/>
      <c r="O143" s="9"/>
      <c r="P143" s="9"/>
      <c r="V143" s="77"/>
      <c r="W143" s="77"/>
      <c r="X143" s="77"/>
      <c r="Y143" s="77"/>
      <c r="Z143" s="9"/>
      <c r="AA143" s="63"/>
    </row>
    <row r="144" spans="8:27" x14ac:dyDescent="0.35">
      <c r="H144" s="44"/>
      <c r="I144" s="44"/>
      <c r="J144" s="44"/>
      <c r="K144" s="44"/>
      <c r="L144" s="44"/>
      <c r="M144" s="9"/>
      <c r="N144" s="9"/>
      <c r="O144" s="9"/>
      <c r="P144" s="9"/>
      <c r="V144" s="77"/>
      <c r="W144" s="77"/>
      <c r="X144" s="77"/>
      <c r="Y144" s="77"/>
      <c r="Z144" s="9"/>
      <c r="AA144" s="63"/>
    </row>
    <row r="145" spans="8:27" x14ac:dyDescent="0.35">
      <c r="H145" s="44"/>
      <c r="I145" s="44"/>
      <c r="J145" s="44"/>
      <c r="K145" s="44"/>
      <c r="L145" s="44"/>
      <c r="M145" s="9"/>
      <c r="N145" s="9"/>
      <c r="O145" s="9"/>
      <c r="P145" s="9"/>
      <c r="V145" s="77"/>
      <c r="W145" s="77"/>
      <c r="X145" s="77"/>
      <c r="Y145" s="77"/>
      <c r="Z145" s="9"/>
      <c r="AA145" s="63"/>
    </row>
    <row r="146" spans="8:27" x14ac:dyDescent="0.35">
      <c r="H146" s="44"/>
      <c r="I146" s="44"/>
      <c r="J146" s="44"/>
      <c r="K146" s="44"/>
      <c r="L146" s="44"/>
      <c r="M146" s="9"/>
      <c r="N146" s="9"/>
      <c r="O146" s="9"/>
      <c r="P146" s="9"/>
      <c r="V146" s="77"/>
      <c r="W146" s="77"/>
      <c r="X146" s="77"/>
      <c r="Y146" s="77"/>
      <c r="Z146" s="9"/>
      <c r="AA146" s="63"/>
    </row>
    <row r="147" spans="8:27" x14ac:dyDescent="0.35">
      <c r="H147" s="44"/>
      <c r="I147" s="44"/>
      <c r="J147" s="44"/>
      <c r="K147" s="44"/>
      <c r="L147" s="44"/>
      <c r="M147" s="9"/>
      <c r="N147" s="9"/>
      <c r="O147" s="9"/>
      <c r="P147" s="9"/>
      <c r="V147" s="77"/>
      <c r="W147" s="77"/>
      <c r="X147" s="77"/>
      <c r="Y147" s="77"/>
      <c r="Z147" s="9"/>
      <c r="AA147" s="63"/>
    </row>
    <row r="148" spans="8:27" x14ac:dyDescent="0.35">
      <c r="H148" s="44"/>
      <c r="I148" s="44"/>
      <c r="J148" s="44"/>
      <c r="K148" s="44"/>
      <c r="L148" s="44"/>
      <c r="M148" s="9"/>
      <c r="N148" s="9"/>
      <c r="O148" s="9"/>
      <c r="P148" s="9"/>
      <c r="V148" s="77"/>
      <c r="W148" s="77"/>
      <c r="X148" s="77"/>
      <c r="Y148" s="77"/>
      <c r="Z148" s="9"/>
      <c r="AA148" s="63"/>
    </row>
    <row r="149" spans="8:27" x14ac:dyDescent="0.35">
      <c r="H149" s="44"/>
      <c r="I149" s="44"/>
      <c r="J149" s="44"/>
      <c r="K149" s="44"/>
      <c r="L149" s="44"/>
      <c r="M149" s="9"/>
      <c r="N149" s="9"/>
      <c r="O149" s="9"/>
      <c r="P149" s="9"/>
      <c r="V149" s="77"/>
      <c r="W149" s="77"/>
      <c r="X149" s="77"/>
      <c r="Y149" s="77"/>
      <c r="Z149" s="9"/>
      <c r="AA149" s="63"/>
    </row>
    <row r="150" spans="8:27" x14ac:dyDescent="0.35">
      <c r="H150" s="44"/>
      <c r="I150" s="44"/>
      <c r="J150" s="44"/>
      <c r="K150" s="44"/>
      <c r="L150" s="44"/>
      <c r="M150" s="9"/>
      <c r="N150" s="9"/>
      <c r="O150" s="9"/>
      <c r="P150" s="9"/>
      <c r="V150" s="77"/>
      <c r="W150" s="77"/>
      <c r="X150" s="77"/>
      <c r="Y150" s="77"/>
      <c r="Z150" s="9"/>
      <c r="AA150" s="63"/>
    </row>
    <row r="151" spans="8:27" x14ac:dyDescent="0.35">
      <c r="H151" s="44"/>
      <c r="I151" s="44"/>
      <c r="J151" s="44"/>
      <c r="K151" s="44"/>
      <c r="L151" s="44"/>
      <c r="M151" s="9"/>
      <c r="N151" s="9"/>
      <c r="O151" s="9"/>
      <c r="P151" s="9"/>
      <c r="V151" s="77"/>
      <c r="W151" s="77"/>
      <c r="X151" s="77"/>
      <c r="Y151" s="77"/>
      <c r="Z151" s="9"/>
      <c r="AA151" s="63"/>
    </row>
    <row r="152" spans="8:27" x14ac:dyDescent="0.35">
      <c r="H152" s="44"/>
      <c r="I152" s="44"/>
      <c r="J152" s="44"/>
      <c r="K152" s="44"/>
      <c r="L152" s="44"/>
      <c r="M152" s="9"/>
      <c r="N152" s="9"/>
      <c r="O152" s="9"/>
      <c r="P152" s="9"/>
      <c r="V152" s="77"/>
      <c r="W152" s="77"/>
      <c r="X152" s="77"/>
      <c r="Y152" s="77"/>
      <c r="Z152" s="9"/>
      <c r="AA152" s="63"/>
    </row>
    <row r="153" spans="8:27" x14ac:dyDescent="0.35">
      <c r="H153" s="44"/>
      <c r="I153" s="44"/>
      <c r="J153" s="44"/>
      <c r="K153" s="44"/>
      <c r="L153" s="44"/>
      <c r="M153" s="9"/>
      <c r="N153" s="9"/>
      <c r="O153" s="9"/>
      <c r="P153" s="9"/>
      <c r="V153" s="77"/>
      <c r="W153" s="77"/>
      <c r="X153" s="77"/>
      <c r="Y153" s="77"/>
      <c r="Z153" s="9"/>
      <c r="AA153" s="63"/>
    </row>
    <row r="154" spans="8:27" x14ac:dyDescent="0.35">
      <c r="H154" s="44"/>
      <c r="I154" s="44"/>
      <c r="J154" s="44"/>
      <c r="K154" s="44"/>
      <c r="L154" s="44"/>
      <c r="M154" s="9"/>
      <c r="N154" s="9"/>
      <c r="O154" s="9"/>
      <c r="P154" s="9"/>
      <c r="V154" s="77"/>
      <c r="W154" s="77"/>
      <c r="X154" s="77"/>
      <c r="Y154" s="77"/>
      <c r="Z154" s="9"/>
      <c r="AA154" s="63"/>
    </row>
    <row r="155" spans="8:27" x14ac:dyDescent="0.35">
      <c r="H155" s="44"/>
      <c r="I155" s="44"/>
      <c r="J155" s="44"/>
      <c r="K155" s="44"/>
      <c r="L155" s="44"/>
      <c r="M155" s="9"/>
      <c r="N155" s="9"/>
      <c r="O155" s="9"/>
      <c r="P155" s="9"/>
      <c r="V155" s="77"/>
      <c r="W155" s="77"/>
      <c r="X155" s="77"/>
      <c r="Y155" s="77"/>
      <c r="Z155" s="9"/>
      <c r="AA155" s="63"/>
    </row>
    <row r="156" spans="8:27" x14ac:dyDescent="0.35">
      <c r="H156" s="44"/>
      <c r="I156" s="44"/>
      <c r="J156" s="44"/>
      <c r="K156" s="44"/>
      <c r="L156" s="44"/>
      <c r="M156" s="9"/>
      <c r="N156" s="9"/>
      <c r="O156" s="9"/>
      <c r="P156" s="9"/>
      <c r="V156" s="77"/>
      <c r="W156" s="77"/>
      <c r="X156" s="77"/>
      <c r="Y156" s="77"/>
      <c r="Z156" s="9"/>
      <c r="AA156" s="63"/>
    </row>
    <row r="157" spans="8:27" x14ac:dyDescent="0.35">
      <c r="H157" s="44"/>
      <c r="I157" s="44"/>
      <c r="J157" s="44"/>
      <c r="K157" s="44"/>
      <c r="L157" s="44"/>
      <c r="M157" s="9"/>
      <c r="N157" s="9"/>
      <c r="O157" s="9"/>
      <c r="P157" s="9"/>
      <c r="V157" s="77"/>
      <c r="W157" s="77"/>
      <c r="X157" s="77"/>
      <c r="Y157" s="77"/>
      <c r="Z157" s="9"/>
      <c r="AA157" s="63"/>
    </row>
    <row r="158" spans="8:27" x14ac:dyDescent="0.35">
      <c r="H158" s="44"/>
      <c r="I158" s="44"/>
      <c r="J158" s="44"/>
      <c r="K158" s="44"/>
      <c r="L158" s="44"/>
      <c r="M158" s="9"/>
      <c r="N158" s="9"/>
      <c r="O158" s="9"/>
      <c r="P158" s="9"/>
      <c r="V158" s="77"/>
      <c r="W158" s="77"/>
      <c r="X158" s="77"/>
      <c r="Y158" s="77"/>
      <c r="Z158" s="9"/>
      <c r="AA158" s="63"/>
    </row>
    <row r="159" spans="8:27" x14ac:dyDescent="0.35">
      <c r="H159" s="44"/>
      <c r="I159" s="44"/>
      <c r="J159" s="44"/>
      <c r="K159" s="44"/>
      <c r="L159" s="44"/>
      <c r="M159" s="9"/>
      <c r="N159" s="9"/>
      <c r="O159" s="9"/>
      <c r="P159" s="9"/>
      <c r="V159" s="77"/>
      <c r="W159" s="77"/>
      <c r="X159" s="77"/>
      <c r="Y159" s="77"/>
      <c r="Z159" s="9"/>
      <c r="AA159" s="63"/>
    </row>
    <row r="160" spans="8:27" x14ac:dyDescent="0.35">
      <c r="H160" s="44"/>
      <c r="I160" s="44"/>
      <c r="J160" s="44"/>
      <c r="K160" s="44"/>
      <c r="L160" s="44"/>
      <c r="M160" s="9"/>
      <c r="N160" s="9"/>
      <c r="O160" s="9"/>
      <c r="P160" s="9"/>
      <c r="V160" s="77"/>
      <c r="W160" s="77"/>
      <c r="X160" s="77"/>
      <c r="Y160" s="77"/>
      <c r="Z160" s="9"/>
      <c r="AA160" s="63"/>
    </row>
    <row r="161" spans="8:27" x14ac:dyDescent="0.35">
      <c r="H161" s="44"/>
      <c r="I161" s="44"/>
      <c r="J161" s="44"/>
      <c r="K161" s="44"/>
      <c r="L161" s="44"/>
      <c r="M161" s="9"/>
      <c r="N161" s="9"/>
      <c r="O161" s="9"/>
      <c r="P161" s="9"/>
      <c r="V161" s="77"/>
      <c r="W161" s="77"/>
      <c r="X161" s="77"/>
      <c r="Y161" s="77"/>
      <c r="Z161" s="9"/>
      <c r="AA161" s="63"/>
    </row>
    <row r="162" spans="8:27" x14ac:dyDescent="0.35">
      <c r="H162" s="44"/>
      <c r="I162" s="44"/>
      <c r="J162" s="44"/>
      <c r="K162" s="44"/>
      <c r="L162" s="44"/>
      <c r="M162" s="9"/>
      <c r="N162" s="9"/>
      <c r="O162" s="9"/>
      <c r="P162" s="9"/>
      <c r="V162" s="77"/>
      <c r="W162" s="77"/>
      <c r="X162" s="77"/>
      <c r="Y162" s="77"/>
      <c r="Z162" s="9"/>
      <c r="AA162" s="63"/>
    </row>
    <row r="163" spans="8:27" x14ac:dyDescent="0.35">
      <c r="H163" s="44"/>
      <c r="I163" s="44"/>
      <c r="J163" s="44"/>
      <c r="K163" s="44"/>
      <c r="L163" s="44"/>
      <c r="M163" s="9"/>
      <c r="N163" s="9"/>
      <c r="O163" s="9"/>
      <c r="P163" s="9"/>
      <c r="V163" s="77"/>
      <c r="W163" s="77"/>
      <c r="X163" s="77"/>
      <c r="Y163" s="77"/>
      <c r="Z163" s="9"/>
      <c r="AA163" s="63"/>
    </row>
    <row r="164" spans="8:27" x14ac:dyDescent="0.35">
      <c r="H164" s="44"/>
      <c r="I164" s="44"/>
      <c r="J164" s="44"/>
      <c r="K164" s="44"/>
      <c r="L164" s="44"/>
      <c r="M164" s="9"/>
      <c r="N164" s="9"/>
      <c r="O164" s="9"/>
      <c r="P164" s="9"/>
      <c r="V164" s="77"/>
      <c r="W164" s="77"/>
      <c r="X164" s="77"/>
      <c r="Y164" s="77"/>
      <c r="Z164" s="9"/>
      <c r="AA164" s="63"/>
    </row>
    <row r="165" spans="8:27" x14ac:dyDescent="0.35">
      <c r="H165" s="44"/>
      <c r="I165" s="44"/>
      <c r="J165" s="44"/>
      <c r="K165" s="44"/>
      <c r="L165" s="44"/>
      <c r="M165" s="9"/>
      <c r="N165" s="9"/>
      <c r="O165" s="9"/>
      <c r="P165" s="9"/>
      <c r="V165" s="77"/>
      <c r="W165" s="77"/>
      <c r="X165" s="77"/>
      <c r="Y165" s="77"/>
      <c r="Z165" s="9"/>
      <c r="AA165" s="63"/>
    </row>
    <row r="166" spans="8:27" x14ac:dyDescent="0.35">
      <c r="H166" s="44"/>
      <c r="I166" s="44"/>
      <c r="J166" s="44"/>
      <c r="K166" s="44"/>
      <c r="L166" s="44"/>
      <c r="M166" s="9"/>
      <c r="N166" s="9"/>
      <c r="O166" s="9"/>
      <c r="P166" s="9"/>
      <c r="V166" s="77"/>
      <c r="W166" s="77"/>
      <c r="X166" s="77"/>
      <c r="Y166" s="77"/>
      <c r="Z166" s="9"/>
      <c r="AA166" s="63"/>
    </row>
    <row r="167" spans="8:27" x14ac:dyDescent="0.35">
      <c r="H167" s="44"/>
      <c r="I167" s="44"/>
      <c r="J167" s="44"/>
      <c r="K167" s="44"/>
      <c r="L167" s="44"/>
      <c r="M167" s="9"/>
      <c r="N167" s="9"/>
      <c r="O167" s="9"/>
      <c r="P167" s="9"/>
      <c r="V167" s="77"/>
      <c r="W167" s="77"/>
      <c r="X167" s="77"/>
      <c r="Y167" s="77"/>
      <c r="Z167" s="9"/>
      <c r="AA167" s="63"/>
    </row>
    <row r="168" spans="8:27" x14ac:dyDescent="0.35">
      <c r="H168" s="44"/>
      <c r="I168" s="44"/>
      <c r="J168" s="44"/>
      <c r="K168" s="44"/>
      <c r="L168" s="44"/>
      <c r="M168" s="9"/>
      <c r="N168" s="9"/>
      <c r="O168" s="9"/>
      <c r="P168" s="9"/>
      <c r="V168" s="77"/>
      <c r="W168" s="77"/>
      <c r="X168" s="77"/>
      <c r="Y168" s="77"/>
      <c r="Z168" s="9"/>
      <c r="AA168" s="63"/>
    </row>
    <row r="169" spans="8:27" x14ac:dyDescent="0.35">
      <c r="H169" s="44"/>
      <c r="I169" s="44"/>
      <c r="J169" s="44"/>
      <c r="K169" s="44"/>
      <c r="L169" s="44"/>
      <c r="M169" s="9"/>
      <c r="N169" s="9"/>
      <c r="O169" s="9"/>
      <c r="P169" s="9"/>
      <c r="V169" s="77"/>
      <c r="W169" s="77"/>
      <c r="X169" s="77"/>
      <c r="Y169" s="77"/>
      <c r="Z169" s="9"/>
      <c r="AA169" s="63"/>
    </row>
    <row r="170" spans="8:27" x14ac:dyDescent="0.35">
      <c r="H170" s="44"/>
      <c r="I170" s="44"/>
      <c r="J170" s="44"/>
      <c r="K170" s="44"/>
      <c r="L170" s="44"/>
      <c r="M170" s="9"/>
      <c r="N170" s="9"/>
      <c r="O170" s="9"/>
      <c r="P170" s="9"/>
      <c r="V170" s="77"/>
      <c r="W170" s="77"/>
      <c r="X170" s="77"/>
      <c r="Y170" s="77"/>
      <c r="Z170" s="9"/>
      <c r="AA170" s="63"/>
    </row>
    <row r="171" spans="8:27" x14ac:dyDescent="0.35">
      <c r="H171" s="44"/>
      <c r="I171" s="44"/>
      <c r="J171" s="44"/>
      <c r="K171" s="44"/>
      <c r="L171" s="44"/>
      <c r="M171" s="9"/>
      <c r="N171" s="9"/>
      <c r="O171" s="9"/>
      <c r="P171" s="9"/>
      <c r="V171" s="77"/>
      <c r="W171" s="77"/>
      <c r="X171" s="77"/>
      <c r="Y171" s="77"/>
      <c r="Z171" s="9"/>
      <c r="AA171" s="63"/>
    </row>
    <row r="172" spans="8:27" x14ac:dyDescent="0.35">
      <c r="H172" s="44"/>
      <c r="I172" s="44"/>
      <c r="J172" s="44"/>
      <c r="K172" s="44"/>
      <c r="L172" s="44"/>
      <c r="M172" s="9"/>
      <c r="N172" s="9"/>
      <c r="O172" s="9"/>
      <c r="P172" s="9"/>
      <c r="V172" s="77"/>
      <c r="W172" s="77"/>
      <c r="X172" s="77"/>
      <c r="Y172" s="77"/>
      <c r="Z172" s="9"/>
      <c r="AA172" s="63"/>
    </row>
    <row r="173" spans="8:27" x14ac:dyDescent="0.35">
      <c r="H173" s="44"/>
      <c r="I173" s="44"/>
      <c r="J173" s="44"/>
      <c r="K173" s="44"/>
      <c r="L173" s="44"/>
      <c r="M173" s="9"/>
      <c r="N173" s="9"/>
      <c r="O173" s="9"/>
      <c r="P173" s="9"/>
      <c r="V173" s="77"/>
      <c r="W173" s="77"/>
      <c r="X173" s="77"/>
      <c r="Y173" s="77"/>
      <c r="Z173" s="9"/>
      <c r="AA173" s="63"/>
    </row>
    <row r="174" spans="8:27" x14ac:dyDescent="0.35">
      <c r="H174" s="44"/>
      <c r="I174" s="44"/>
      <c r="J174" s="44"/>
      <c r="K174" s="44"/>
      <c r="L174" s="44"/>
      <c r="M174" s="9"/>
      <c r="N174" s="9"/>
      <c r="O174" s="9"/>
      <c r="P174" s="9"/>
      <c r="V174" s="77"/>
      <c r="W174" s="77"/>
      <c r="X174" s="77"/>
      <c r="Y174" s="77"/>
      <c r="Z174" s="9"/>
      <c r="AA174" s="63"/>
    </row>
    <row r="175" spans="8:27" x14ac:dyDescent="0.35">
      <c r="H175" s="44"/>
      <c r="I175" s="44"/>
      <c r="J175" s="44"/>
      <c r="K175" s="44"/>
      <c r="L175" s="44"/>
      <c r="M175" s="9"/>
      <c r="N175" s="9"/>
      <c r="O175" s="9"/>
      <c r="P175" s="9"/>
      <c r="V175" s="77"/>
      <c r="W175" s="77"/>
      <c r="X175" s="77"/>
      <c r="Y175" s="77"/>
      <c r="Z175" s="9"/>
      <c r="AA175" s="63"/>
    </row>
    <row r="176" spans="8:27" x14ac:dyDescent="0.35">
      <c r="H176" s="44"/>
      <c r="I176" s="44"/>
      <c r="J176" s="44"/>
      <c r="K176" s="44"/>
      <c r="L176" s="44"/>
      <c r="M176" s="9"/>
      <c r="N176" s="9"/>
      <c r="O176" s="9"/>
      <c r="P176" s="9"/>
      <c r="V176" s="77"/>
      <c r="W176" s="77"/>
      <c r="X176" s="77"/>
      <c r="Y176" s="77"/>
      <c r="Z176" s="9"/>
      <c r="AA176" s="63"/>
    </row>
    <row r="177" spans="8:27" x14ac:dyDescent="0.35">
      <c r="H177" s="44"/>
      <c r="I177" s="44"/>
      <c r="J177" s="44"/>
      <c r="K177" s="44"/>
      <c r="L177" s="44"/>
      <c r="M177" s="9"/>
      <c r="N177" s="9"/>
      <c r="O177" s="9"/>
      <c r="P177" s="9"/>
      <c r="V177" s="77"/>
      <c r="W177" s="77"/>
      <c r="X177" s="77"/>
      <c r="Y177" s="77"/>
      <c r="Z177" s="9"/>
      <c r="AA177" s="63"/>
    </row>
    <row r="178" spans="8:27" x14ac:dyDescent="0.35">
      <c r="H178" s="44"/>
      <c r="I178" s="44"/>
      <c r="J178" s="44"/>
      <c r="K178" s="44"/>
      <c r="L178" s="44"/>
      <c r="M178" s="9"/>
      <c r="N178" s="9"/>
      <c r="O178" s="9"/>
      <c r="P178" s="9"/>
      <c r="V178" s="77"/>
      <c r="W178" s="77"/>
      <c r="X178" s="77"/>
      <c r="Y178" s="77"/>
      <c r="Z178" s="9"/>
      <c r="AA178" s="63"/>
    </row>
    <row r="179" spans="8:27" x14ac:dyDescent="0.35">
      <c r="H179" s="44"/>
      <c r="I179" s="44"/>
      <c r="J179" s="44"/>
      <c r="K179" s="44"/>
      <c r="L179" s="44"/>
      <c r="M179" s="9"/>
      <c r="N179" s="9"/>
      <c r="O179" s="9"/>
      <c r="P179" s="9"/>
      <c r="V179" s="77"/>
      <c r="W179" s="77"/>
      <c r="X179" s="77"/>
      <c r="Y179" s="77"/>
      <c r="Z179" s="9"/>
      <c r="AA179" s="63"/>
    </row>
    <row r="180" spans="8:27" x14ac:dyDescent="0.35">
      <c r="H180" s="44"/>
      <c r="I180" s="44"/>
      <c r="J180" s="44"/>
      <c r="K180" s="44"/>
      <c r="L180" s="44"/>
      <c r="M180" s="9"/>
      <c r="N180" s="9"/>
      <c r="O180" s="9"/>
      <c r="P180" s="9"/>
      <c r="V180" s="77"/>
      <c r="W180" s="77"/>
      <c r="X180" s="77"/>
      <c r="Y180" s="77"/>
      <c r="Z180" s="9"/>
      <c r="AA180" s="63"/>
    </row>
    <row r="181" spans="8:27" x14ac:dyDescent="0.35">
      <c r="H181" s="44"/>
      <c r="I181" s="44"/>
      <c r="J181" s="44"/>
      <c r="K181" s="44"/>
      <c r="L181" s="44"/>
      <c r="M181" s="9"/>
      <c r="N181" s="9"/>
      <c r="O181" s="9"/>
      <c r="P181" s="9"/>
      <c r="V181" s="77"/>
      <c r="W181" s="77"/>
      <c r="X181" s="77"/>
      <c r="Y181" s="77"/>
      <c r="Z181" s="9"/>
      <c r="AA181" s="63"/>
    </row>
    <row r="182" spans="8:27" x14ac:dyDescent="0.35">
      <c r="H182" s="44"/>
      <c r="I182" s="44"/>
      <c r="J182" s="44"/>
      <c r="K182" s="44"/>
      <c r="L182" s="44"/>
      <c r="M182" s="9"/>
      <c r="N182" s="9"/>
      <c r="O182" s="9"/>
      <c r="P182" s="9"/>
      <c r="V182" s="77"/>
      <c r="W182" s="77"/>
      <c r="X182" s="77"/>
      <c r="Y182" s="77"/>
      <c r="Z182" s="9"/>
      <c r="AA182" s="63"/>
    </row>
    <row r="183" spans="8:27" x14ac:dyDescent="0.35">
      <c r="H183" s="44"/>
      <c r="I183" s="44"/>
      <c r="J183" s="44"/>
      <c r="K183" s="44"/>
      <c r="L183" s="44"/>
      <c r="M183" s="9"/>
      <c r="N183" s="9"/>
      <c r="O183" s="9"/>
      <c r="P183" s="9"/>
      <c r="V183" s="77"/>
      <c r="W183" s="77"/>
      <c r="X183" s="77"/>
      <c r="Y183" s="77"/>
      <c r="Z183" s="9"/>
      <c r="AA183" s="63"/>
    </row>
    <row r="184" spans="8:27" x14ac:dyDescent="0.35">
      <c r="H184" s="44"/>
      <c r="I184" s="44"/>
      <c r="J184" s="44"/>
      <c r="K184" s="44"/>
      <c r="L184" s="44"/>
      <c r="M184" s="9"/>
      <c r="N184" s="9"/>
      <c r="O184" s="9"/>
      <c r="P184" s="9"/>
      <c r="V184" s="77"/>
      <c r="W184" s="77"/>
      <c r="X184" s="77"/>
      <c r="Y184" s="77"/>
      <c r="Z184" s="9"/>
      <c r="AA184" s="63"/>
    </row>
    <row r="185" spans="8:27" x14ac:dyDescent="0.35">
      <c r="H185" s="44"/>
      <c r="I185" s="44"/>
      <c r="J185" s="44"/>
      <c r="K185" s="44"/>
      <c r="L185" s="44"/>
      <c r="M185" s="9"/>
      <c r="N185" s="9"/>
      <c r="O185" s="9"/>
      <c r="P185" s="9"/>
      <c r="V185" s="77"/>
      <c r="W185" s="77"/>
      <c r="X185" s="77"/>
      <c r="Y185" s="77"/>
      <c r="Z185" s="9"/>
      <c r="AA185" s="63"/>
    </row>
    <row r="186" spans="8:27" x14ac:dyDescent="0.35">
      <c r="H186" s="44"/>
      <c r="I186" s="44"/>
      <c r="J186" s="44"/>
      <c r="K186" s="44"/>
      <c r="L186" s="44"/>
      <c r="M186" s="9"/>
      <c r="N186" s="9"/>
      <c r="O186" s="9"/>
      <c r="P186" s="9"/>
      <c r="V186" s="77"/>
      <c r="W186" s="77"/>
      <c r="X186" s="77"/>
      <c r="Y186" s="77"/>
      <c r="Z186" s="9"/>
      <c r="AA186" s="63"/>
    </row>
    <row r="187" spans="8:27" x14ac:dyDescent="0.35">
      <c r="H187" s="44"/>
      <c r="I187" s="44"/>
      <c r="J187" s="44"/>
      <c r="K187" s="44"/>
      <c r="L187" s="44"/>
      <c r="M187" s="9"/>
      <c r="N187" s="9"/>
      <c r="O187" s="9"/>
      <c r="P187" s="9"/>
      <c r="V187" s="77"/>
      <c r="W187" s="77"/>
      <c r="X187" s="77"/>
      <c r="Y187" s="77"/>
      <c r="Z187" s="9"/>
      <c r="AA187" s="63"/>
    </row>
    <row r="188" spans="8:27" x14ac:dyDescent="0.35">
      <c r="H188" s="44"/>
      <c r="I188" s="44"/>
      <c r="J188" s="44"/>
      <c r="K188" s="44"/>
      <c r="L188" s="44"/>
      <c r="M188" s="9"/>
      <c r="N188" s="9"/>
      <c r="O188" s="9"/>
      <c r="P188" s="9"/>
      <c r="V188" s="77"/>
      <c r="W188" s="77"/>
      <c r="X188" s="77"/>
      <c r="Y188" s="77"/>
      <c r="Z188" s="9"/>
      <c r="AA188" s="63"/>
    </row>
    <row r="189" spans="8:27" x14ac:dyDescent="0.35">
      <c r="H189" s="44"/>
      <c r="I189" s="44"/>
      <c r="J189" s="44"/>
      <c r="K189" s="44"/>
      <c r="L189" s="44"/>
      <c r="M189" s="9"/>
      <c r="N189" s="9"/>
      <c r="O189" s="9"/>
      <c r="P189" s="9"/>
      <c r="V189" s="77"/>
      <c r="W189" s="77"/>
      <c r="X189" s="77"/>
      <c r="Y189" s="77"/>
      <c r="Z189" s="9"/>
      <c r="AA189" s="63"/>
    </row>
    <row r="190" spans="8:27" x14ac:dyDescent="0.35">
      <c r="H190" s="44"/>
      <c r="I190" s="44"/>
      <c r="J190" s="44"/>
      <c r="K190" s="44"/>
      <c r="L190" s="44"/>
      <c r="M190" s="9"/>
      <c r="N190" s="9"/>
      <c r="O190" s="9"/>
      <c r="P190" s="9"/>
      <c r="V190" s="77"/>
      <c r="W190" s="77"/>
      <c r="X190" s="77"/>
      <c r="Y190" s="77"/>
      <c r="Z190" s="9"/>
      <c r="AA190" s="63"/>
    </row>
    <row r="191" spans="8:27" x14ac:dyDescent="0.35">
      <c r="H191" s="44"/>
      <c r="I191" s="44"/>
      <c r="J191" s="44"/>
      <c r="K191" s="44"/>
      <c r="L191" s="44"/>
      <c r="M191" s="9"/>
      <c r="N191" s="9"/>
      <c r="O191" s="9"/>
      <c r="P191" s="9"/>
      <c r="V191" s="77"/>
      <c r="W191" s="77"/>
      <c r="X191" s="77"/>
      <c r="Y191" s="77"/>
      <c r="Z191" s="9"/>
      <c r="AA191" s="63"/>
    </row>
    <row r="192" spans="8:27" x14ac:dyDescent="0.35">
      <c r="H192" s="44"/>
      <c r="I192" s="44"/>
      <c r="J192" s="44"/>
      <c r="K192" s="44"/>
      <c r="L192" s="44"/>
      <c r="M192" s="9"/>
      <c r="N192" s="9"/>
      <c r="O192" s="9"/>
      <c r="P192" s="9"/>
      <c r="V192" s="77"/>
      <c r="W192" s="77"/>
      <c r="X192" s="77"/>
      <c r="Y192" s="77"/>
      <c r="Z192" s="9"/>
      <c r="AA192" s="63"/>
    </row>
    <row r="193" spans="8:27" x14ac:dyDescent="0.35">
      <c r="H193" s="44"/>
      <c r="I193" s="44"/>
      <c r="J193" s="44"/>
      <c r="K193" s="44"/>
      <c r="L193" s="44"/>
      <c r="M193" s="9"/>
      <c r="N193" s="9"/>
      <c r="O193" s="9"/>
      <c r="P193" s="9"/>
      <c r="V193" s="77"/>
      <c r="W193" s="77"/>
      <c r="X193" s="77"/>
      <c r="Y193" s="77"/>
      <c r="Z193" s="9"/>
      <c r="AA193" s="63"/>
    </row>
    <row r="194" spans="8:27" x14ac:dyDescent="0.35">
      <c r="H194" s="44"/>
      <c r="I194" s="44"/>
      <c r="J194" s="44"/>
      <c r="K194" s="44"/>
      <c r="L194" s="44"/>
      <c r="M194" s="9"/>
      <c r="N194" s="9"/>
      <c r="O194" s="9"/>
      <c r="P194" s="9"/>
      <c r="V194" s="77"/>
      <c r="W194" s="77"/>
      <c r="X194" s="77"/>
      <c r="Y194" s="77"/>
      <c r="Z194" s="9"/>
      <c r="AA194" s="63"/>
    </row>
    <row r="195" spans="8:27" x14ac:dyDescent="0.35">
      <c r="H195" s="44"/>
      <c r="I195" s="44"/>
      <c r="J195" s="44"/>
      <c r="K195" s="44"/>
      <c r="L195" s="44"/>
      <c r="M195" s="9"/>
      <c r="N195" s="9"/>
      <c r="O195" s="9"/>
      <c r="P195" s="9"/>
      <c r="V195" s="77"/>
      <c r="W195" s="77"/>
      <c r="X195" s="77"/>
      <c r="Y195" s="77"/>
      <c r="Z195" s="9"/>
      <c r="AA195" s="63"/>
    </row>
    <row r="196" spans="8:27" x14ac:dyDescent="0.35">
      <c r="H196" s="44"/>
      <c r="I196" s="44"/>
      <c r="J196" s="44"/>
      <c r="K196" s="44"/>
      <c r="L196" s="44"/>
      <c r="M196" s="9"/>
      <c r="N196" s="9"/>
      <c r="O196" s="9"/>
      <c r="P196" s="9"/>
      <c r="V196" s="77"/>
      <c r="W196" s="77"/>
      <c r="X196" s="77"/>
      <c r="Y196" s="77"/>
      <c r="Z196" s="9"/>
      <c r="AA196" s="63"/>
    </row>
    <row r="197" spans="8:27" x14ac:dyDescent="0.35">
      <c r="H197" s="44"/>
      <c r="I197" s="44"/>
      <c r="J197" s="44"/>
      <c r="K197" s="44"/>
      <c r="L197" s="44"/>
      <c r="M197" s="9"/>
      <c r="N197" s="9"/>
      <c r="O197" s="9"/>
      <c r="P197" s="9"/>
      <c r="V197" s="77"/>
      <c r="W197" s="77"/>
      <c r="X197" s="77"/>
      <c r="Y197" s="77"/>
      <c r="Z197" s="9"/>
      <c r="AA197" s="63"/>
    </row>
    <row r="198" spans="8:27" x14ac:dyDescent="0.35">
      <c r="H198" s="44"/>
      <c r="I198" s="44"/>
      <c r="J198" s="44"/>
      <c r="K198" s="44"/>
      <c r="L198" s="44"/>
      <c r="M198" s="9"/>
      <c r="N198" s="9"/>
      <c r="O198" s="9"/>
      <c r="P198" s="9"/>
      <c r="V198" s="77"/>
      <c r="W198" s="77"/>
      <c r="X198" s="77"/>
      <c r="Y198" s="77"/>
      <c r="Z198" s="9"/>
      <c r="AA198" s="63"/>
    </row>
    <row r="199" spans="8:27" x14ac:dyDescent="0.35">
      <c r="H199" s="44"/>
      <c r="I199" s="44"/>
      <c r="J199" s="44"/>
      <c r="K199" s="44"/>
      <c r="L199" s="44"/>
      <c r="M199" s="9"/>
      <c r="N199" s="9"/>
      <c r="O199" s="9"/>
      <c r="P199" s="9"/>
      <c r="V199" s="77"/>
      <c r="W199" s="77"/>
      <c r="X199" s="77"/>
      <c r="Y199" s="77"/>
      <c r="Z199" s="9"/>
      <c r="AA199" s="63"/>
    </row>
    <row r="200" spans="8:27" x14ac:dyDescent="0.35">
      <c r="H200" s="44"/>
      <c r="I200" s="44"/>
      <c r="J200" s="44"/>
      <c r="K200" s="44"/>
      <c r="L200" s="44"/>
      <c r="M200" s="9"/>
      <c r="N200" s="9"/>
      <c r="O200" s="9"/>
      <c r="P200" s="9"/>
      <c r="V200" s="77"/>
      <c r="W200" s="77"/>
      <c r="X200" s="77"/>
      <c r="Y200" s="77"/>
      <c r="Z200" s="9"/>
      <c r="AA200" s="63"/>
    </row>
    <row r="201" spans="8:27" x14ac:dyDescent="0.35">
      <c r="H201" s="44"/>
      <c r="I201" s="44"/>
      <c r="J201" s="44"/>
      <c r="K201" s="44"/>
      <c r="L201" s="44"/>
      <c r="M201" s="9"/>
      <c r="N201" s="9"/>
      <c r="O201" s="9"/>
      <c r="P201" s="9"/>
      <c r="V201" s="77"/>
      <c r="W201" s="77"/>
      <c r="X201" s="77"/>
      <c r="Y201" s="77"/>
      <c r="Z201" s="9"/>
      <c r="AA201" s="63"/>
    </row>
    <row r="202" spans="8:27" x14ac:dyDescent="0.35">
      <c r="H202" s="44"/>
      <c r="I202" s="44"/>
      <c r="J202" s="44"/>
      <c r="K202" s="44"/>
      <c r="L202" s="44"/>
      <c r="M202" s="9"/>
      <c r="N202" s="9"/>
      <c r="O202" s="9"/>
      <c r="P202" s="9"/>
      <c r="V202" s="77"/>
      <c r="W202" s="77"/>
      <c r="X202" s="77"/>
      <c r="Y202" s="77"/>
      <c r="Z202" s="9"/>
      <c r="AA202" s="63"/>
    </row>
    <row r="203" spans="8:27" x14ac:dyDescent="0.35">
      <c r="H203" s="44"/>
      <c r="I203" s="44"/>
      <c r="J203" s="44"/>
      <c r="K203" s="44"/>
      <c r="L203" s="44"/>
      <c r="M203" s="9"/>
      <c r="N203" s="9"/>
      <c r="O203" s="9"/>
      <c r="P203" s="9"/>
      <c r="V203" s="77"/>
      <c r="W203" s="77"/>
      <c r="X203" s="77"/>
      <c r="Y203" s="77"/>
      <c r="Z203" s="9"/>
      <c r="AA203" s="63"/>
    </row>
    <row r="204" spans="8:27" x14ac:dyDescent="0.35">
      <c r="H204" s="44"/>
      <c r="I204" s="44"/>
      <c r="J204" s="44"/>
      <c r="K204" s="44"/>
      <c r="L204" s="44"/>
      <c r="M204" s="9"/>
      <c r="N204" s="9"/>
      <c r="O204" s="9"/>
      <c r="P204" s="9"/>
      <c r="V204" s="77"/>
      <c r="W204" s="77"/>
      <c r="X204" s="77"/>
      <c r="Y204" s="77"/>
      <c r="Z204" s="9"/>
      <c r="AA204" s="63"/>
    </row>
    <row r="205" spans="8:27" x14ac:dyDescent="0.35">
      <c r="H205" s="44"/>
      <c r="I205" s="44"/>
      <c r="J205" s="44"/>
      <c r="K205" s="44"/>
      <c r="L205" s="44"/>
      <c r="M205" s="9"/>
      <c r="N205" s="9"/>
      <c r="O205" s="9"/>
      <c r="P205" s="9"/>
      <c r="V205" s="77"/>
      <c r="W205" s="77"/>
      <c r="X205" s="77"/>
      <c r="Y205" s="77"/>
      <c r="Z205" s="9"/>
      <c r="AA205" s="63"/>
    </row>
    <row r="206" spans="8:27" x14ac:dyDescent="0.35">
      <c r="H206" s="44"/>
      <c r="I206" s="44"/>
      <c r="J206" s="44"/>
      <c r="K206" s="44"/>
      <c r="L206" s="44"/>
      <c r="M206" s="9"/>
      <c r="N206" s="9"/>
      <c r="O206" s="9"/>
      <c r="P206" s="9"/>
      <c r="V206" s="77"/>
      <c r="W206" s="77"/>
      <c r="X206" s="77"/>
      <c r="Y206" s="77"/>
      <c r="Z206" s="9"/>
      <c r="AA206" s="63"/>
    </row>
    <row r="207" spans="8:27" x14ac:dyDescent="0.35">
      <c r="H207" s="44"/>
      <c r="I207" s="44"/>
      <c r="J207" s="44"/>
      <c r="K207" s="44"/>
      <c r="L207" s="44"/>
      <c r="M207" s="9"/>
      <c r="N207" s="9"/>
      <c r="O207" s="9"/>
      <c r="P207" s="9"/>
      <c r="V207" s="77"/>
      <c r="W207" s="77"/>
      <c r="X207" s="77"/>
      <c r="Y207" s="77"/>
      <c r="Z207" s="9"/>
      <c r="AA207" s="63"/>
    </row>
    <row r="208" spans="8:27" x14ac:dyDescent="0.35">
      <c r="H208" s="44"/>
      <c r="I208" s="44"/>
      <c r="J208" s="44"/>
      <c r="K208" s="44"/>
      <c r="L208" s="44"/>
      <c r="M208" s="9"/>
      <c r="N208" s="9"/>
      <c r="O208" s="9"/>
      <c r="P208" s="9"/>
      <c r="V208" s="77"/>
      <c r="W208" s="77"/>
      <c r="X208" s="77"/>
      <c r="Y208" s="77"/>
      <c r="Z208" s="9"/>
      <c r="AA208" s="63"/>
    </row>
    <row r="209" spans="8:27" x14ac:dyDescent="0.35">
      <c r="H209" s="44"/>
      <c r="I209" s="44"/>
      <c r="J209" s="44"/>
      <c r="K209" s="44"/>
      <c r="L209" s="44"/>
      <c r="M209" s="9"/>
      <c r="N209" s="9"/>
      <c r="O209" s="9"/>
      <c r="P209" s="9"/>
      <c r="V209" s="77"/>
      <c r="W209" s="77"/>
      <c r="X209" s="77"/>
      <c r="Y209" s="77"/>
      <c r="Z209" s="9"/>
      <c r="AA209" s="63"/>
    </row>
    <row r="210" spans="8:27" x14ac:dyDescent="0.35">
      <c r="H210" s="44"/>
      <c r="I210" s="44"/>
      <c r="J210" s="44"/>
      <c r="K210" s="44"/>
      <c r="L210" s="44"/>
      <c r="M210" s="9"/>
      <c r="N210" s="9"/>
      <c r="O210" s="9"/>
      <c r="P210" s="9"/>
      <c r="V210" s="77"/>
      <c r="W210" s="77"/>
      <c r="X210" s="77"/>
      <c r="Y210" s="77"/>
      <c r="Z210" s="9"/>
      <c r="AA210" s="63"/>
    </row>
    <row r="211" spans="8:27" x14ac:dyDescent="0.35">
      <c r="H211" s="44"/>
      <c r="I211" s="44"/>
      <c r="J211" s="44"/>
      <c r="K211" s="44"/>
      <c r="L211" s="44"/>
      <c r="M211" s="9"/>
      <c r="N211" s="9"/>
      <c r="O211" s="9"/>
      <c r="P211" s="9"/>
      <c r="V211" s="77"/>
      <c r="W211" s="77"/>
      <c r="X211" s="77"/>
      <c r="Y211" s="77"/>
      <c r="Z211" s="9"/>
      <c r="AA211" s="63"/>
    </row>
    <row r="212" spans="8:27" x14ac:dyDescent="0.35">
      <c r="H212" s="44"/>
      <c r="I212" s="44"/>
      <c r="J212" s="44"/>
      <c r="K212" s="44"/>
      <c r="L212" s="44"/>
      <c r="M212" s="9"/>
      <c r="N212" s="9"/>
      <c r="O212" s="9"/>
      <c r="P212" s="9"/>
      <c r="V212" s="77"/>
      <c r="W212" s="77"/>
      <c r="X212" s="77"/>
      <c r="Y212" s="77"/>
      <c r="Z212" s="9"/>
      <c r="AA212" s="63"/>
    </row>
    <row r="213" spans="8:27" x14ac:dyDescent="0.35">
      <c r="H213" s="44"/>
      <c r="I213" s="44"/>
      <c r="J213" s="44"/>
      <c r="K213" s="44"/>
      <c r="L213" s="44"/>
      <c r="M213" s="9"/>
      <c r="N213" s="9"/>
      <c r="O213" s="9"/>
      <c r="P213" s="9"/>
      <c r="V213" s="77"/>
      <c r="W213" s="77"/>
      <c r="X213" s="77"/>
      <c r="Y213" s="77"/>
      <c r="Z213" s="9"/>
      <c r="AA213" s="63"/>
    </row>
    <row r="214" spans="8:27" x14ac:dyDescent="0.35">
      <c r="H214" s="44"/>
      <c r="I214" s="44"/>
      <c r="J214" s="44"/>
      <c r="K214" s="44"/>
      <c r="L214" s="44"/>
      <c r="M214" s="9"/>
      <c r="N214" s="9"/>
      <c r="O214" s="9"/>
      <c r="P214" s="9"/>
      <c r="V214" s="77"/>
      <c r="W214" s="77"/>
      <c r="X214" s="77"/>
      <c r="Y214" s="77"/>
      <c r="Z214" s="9"/>
      <c r="AA214" s="63"/>
    </row>
    <row r="215" spans="8:27" x14ac:dyDescent="0.35">
      <c r="H215" s="44"/>
      <c r="I215" s="44"/>
      <c r="J215" s="44"/>
      <c r="K215" s="44"/>
      <c r="L215" s="44"/>
      <c r="M215" s="9"/>
      <c r="N215" s="9"/>
      <c r="O215" s="9"/>
      <c r="P215" s="9"/>
      <c r="V215" s="77"/>
      <c r="W215" s="77"/>
      <c r="X215" s="77"/>
      <c r="Y215" s="77"/>
      <c r="Z215" s="9"/>
      <c r="AA215" s="63"/>
    </row>
    <row r="216" spans="8:27" x14ac:dyDescent="0.35">
      <c r="H216" s="44"/>
      <c r="I216" s="44"/>
      <c r="J216" s="44"/>
      <c r="K216" s="44"/>
      <c r="L216" s="44"/>
      <c r="M216" s="9"/>
      <c r="N216" s="9"/>
      <c r="O216" s="9"/>
      <c r="P216" s="9"/>
      <c r="V216" s="77"/>
      <c r="W216" s="77"/>
      <c r="X216" s="77"/>
      <c r="Y216" s="77"/>
      <c r="Z216" s="9"/>
      <c r="AA216" s="63"/>
    </row>
    <row r="217" spans="8:27" x14ac:dyDescent="0.35">
      <c r="H217" s="44"/>
      <c r="I217" s="44"/>
      <c r="J217" s="44"/>
      <c r="K217" s="44"/>
      <c r="L217" s="44"/>
      <c r="M217" s="9"/>
      <c r="N217" s="9"/>
      <c r="O217" s="9"/>
      <c r="P217" s="9"/>
      <c r="V217" s="77"/>
      <c r="W217" s="77"/>
      <c r="X217" s="77"/>
      <c r="Y217" s="77"/>
      <c r="Z217" s="9"/>
      <c r="AA217" s="63"/>
    </row>
    <row r="218" spans="8:27" x14ac:dyDescent="0.35">
      <c r="H218" s="44"/>
      <c r="I218" s="44"/>
      <c r="J218" s="44"/>
      <c r="K218" s="44"/>
      <c r="L218" s="44"/>
      <c r="M218" s="9"/>
      <c r="N218" s="9"/>
      <c r="O218" s="9"/>
      <c r="P218" s="9"/>
      <c r="V218" s="77"/>
      <c r="W218" s="77"/>
      <c r="X218" s="77"/>
      <c r="Y218" s="77"/>
      <c r="Z218" s="9"/>
      <c r="AA218" s="63"/>
    </row>
    <row r="219" spans="8:27" x14ac:dyDescent="0.35">
      <c r="H219" s="44"/>
      <c r="I219" s="44"/>
      <c r="J219" s="44"/>
      <c r="K219" s="44"/>
      <c r="L219" s="44"/>
      <c r="M219" s="9"/>
      <c r="N219" s="9"/>
      <c r="O219" s="9"/>
      <c r="P219" s="9"/>
      <c r="V219" s="77"/>
      <c r="W219" s="77"/>
      <c r="X219" s="77"/>
      <c r="Y219" s="77"/>
      <c r="Z219" s="9"/>
      <c r="AA219" s="63"/>
    </row>
    <row r="220" spans="8:27" x14ac:dyDescent="0.35">
      <c r="H220" s="44"/>
      <c r="I220" s="44"/>
      <c r="J220" s="44"/>
      <c r="K220" s="44"/>
      <c r="L220" s="44"/>
      <c r="M220" s="9"/>
      <c r="N220" s="9"/>
      <c r="O220" s="9"/>
      <c r="P220" s="9"/>
      <c r="V220" s="77"/>
      <c r="W220" s="77"/>
      <c r="X220" s="77"/>
      <c r="Y220" s="77"/>
      <c r="Z220" s="9"/>
      <c r="AA220" s="63"/>
    </row>
    <row r="221" spans="8:27" x14ac:dyDescent="0.35">
      <c r="H221" s="44"/>
      <c r="I221" s="44"/>
      <c r="J221" s="44"/>
      <c r="K221" s="44"/>
      <c r="L221" s="44"/>
      <c r="M221" s="9"/>
      <c r="N221" s="9"/>
      <c r="O221" s="9"/>
      <c r="P221" s="9"/>
      <c r="V221" s="77"/>
      <c r="W221" s="77"/>
      <c r="X221" s="77"/>
      <c r="Y221" s="77"/>
      <c r="Z221" s="9"/>
      <c r="AA221" s="63"/>
    </row>
    <row r="222" spans="8:27" x14ac:dyDescent="0.35">
      <c r="H222" s="44"/>
      <c r="I222" s="44"/>
      <c r="J222" s="44"/>
      <c r="K222" s="44"/>
      <c r="L222" s="44"/>
      <c r="M222" s="9"/>
      <c r="N222" s="9"/>
      <c r="O222" s="9"/>
      <c r="P222" s="9"/>
      <c r="V222" s="77"/>
      <c r="W222" s="77"/>
      <c r="X222" s="77"/>
      <c r="Y222" s="77"/>
      <c r="Z222" s="9"/>
      <c r="AA222" s="63"/>
    </row>
    <row r="223" spans="8:27" x14ac:dyDescent="0.35">
      <c r="H223" s="44"/>
      <c r="I223" s="44"/>
      <c r="J223" s="44"/>
      <c r="K223" s="44"/>
      <c r="L223" s="44"/>
      <c r="M223" s="9"/>
      <c r="N223" s="9"/>
      <c r="O223" s="9"/>
      <c r="P223" s="9"/>
      <c r="V223" s="77"/>
      <c r="W223" s="77"/>
      <c r="X223" s="77"/>
      <c r="Y223" s="77"/>
      <c r="Z223" s="9"/>
      <c r="AA223" s="63"/>
    </row>
    <row r="224" spans="8:27" x14ac:dyDescent="0.35">
      <c r="H224" s="44"/>
      <c r="I224" s="44"/>
      <c r="J224" s="44"/>
      <c r="K224" s="44"/>
      <c r="L224" s="44"/>
      <c r="M224" s="9"/>
      <c r="N224" s="9"/>
      <c r="O224" s="9"/>
      <c r="P224" s="9"/>
      <c r="V224" s="77"/>
      <c r="W224" s="77"/>
      <c r="X224" s="77"/>
      <c r="Y224" s="77"/>
      <c r="Z224" s="9"/>
      <c r="AA224" s="6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1. Quarterly change in GDP</vt:lpstr>
      <vt:lpstr>2. Quarterly GDP in R trns</vt:lpstr>
      <vt:lpstr>3. Annual growth by sector</vt:lpstr>
      <vt:lpstr>4. Quarterly growth by sector</vt:lpstr>
      <vt:lpstr>5. Electricity supply</vt:lpstr>
      <vt:lpstr>6. Lithium ion battery imports</vt:lpstr>
      <vt:lpstr>7. Manufacturing sales</vt:lpstr>
      <vt:lpstr>8. Mfg Sales by Industry</vt:lpstr>
      <vt:lpstr>Index of metals sales</vt:lpstr>
      <vt:lpstr>9. Expenditure on GDP</vt:lpstr>
      <vt:lpstr>10. Employment by sector</vt:lpstr>
      <vt:lpstr>11. Employment by occupation</vt:lpstr>
      <vt:lpstr>12. Empl by mfg industry</vt:lpstr>
      <vt:lpstr>13. Empl in mfg vs. non-mfg</vt:lpstr>
      <vt:lpstr>14. Mining employment</vt:lpstr>
      <vt:lpstr> 15. Exports, Imports, BOT</vt:lpstr>
      <vt:lpstr>16-17 Sector imports &amp; exports</vt:lpstr>
      <vt:lpstr>18. World mining prices</vt:lpstr>
      <vt:lpstr>Table 1. Trade by Mfg Subsector</vt:lpstr>
      <vt:lpstr>19. Investment rate</vt:lpstr>
      <vt:lpstr>20. Investment by sector</vt:lpstr>
      <vt:lpstr>21. Return on Assets</vt:lpstr>
      <vt:lpstr>22. Mining &amp; mfg profits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</dc:creator>
  <cp:lastModifiedBy>Neva</cp:lastModifiedBy>
  <dcterms:created xsi:type="dcterms:W3CDTF">2023-03-07T11:58:25Z</dcterms:created>
  <dcterms:modified xsi:type="dcterms:W3CDTF">2023-03-10T08:17:47Z</dcterms:modified>
</cp:coreProperties>
</file>