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8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9.xml" ContentType="application/vnd.openxmlformats-officedocument.themeOverrid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0.xml" ContentType="application/vnd.openxmlformats-officedocument.themeOverrid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real economy bulletin\REB Q2 2023\"/>
    </mc:Choice>
  </mc:AlternateContent>
  <xr:revisionPtr revIDLastSave="0" documentId="8_{62248F49-F88E-4B7B-9384-A2EDE02BB49D}" xr6:coauthVersionLast="47" xr6:coauthVersionMax="47" xr10:uidLastSave="{00000000-0000-0000-0000-000000000000}"/>
  <bookViews>
    <workbookView xWindow="-110" yWindow="-110" windowWidth="19420" windowHeight="11620" firstSheet="17" activeTab="18" xr2:uid="{6E75910D-70F5-4337-AAF3-5D124BEDFEC7}"/>
  </bookViews>
  <sheets>
    <sheet name="1. Quarterly change in GDP" sheetId="9" r:id="rId1"/>
    <sheet name="2. Quarterly GDP in R trns" sheetId="10" r:id="rId2"/>
    <sheet name="3. Growth by sector " sheetId="11" r:id="rId3"/>
    <sheet name="4. Total manufacturing sales " sheetId="15" r:id="rId4"/>
    <sheet name="5. Mfg sales by industry " sheetId="14" r:id="rId5"/>
    <sheet name="Electricity supply" sheetId="12" r:id="rId6"/>
    <sheet name="6. Empl trends and ratio" sheetId="7" r:id="rId7"/>
    <sheet name="7. Employment by occupation" sheetId="1" r:id="rId8"/>
    <sheet name="8. Employment by sector" sheetId="2" r:id="rId9"/>
    <sheet name="9. Employment in mfg and other" sheetId="6" r:id="rId10"/>
    <sheet name="10. Empl by mfg industry" sheetId="4" r:id="rId11"/>
    <sheet name="11. Mining employment" sheetId="5" r:id="rId12"/>
    <sheet name="12. Exports, imports, BOT" sheetId="17" r:id="rId13"/>
    <sheet name="13_15 imports exports by sector" sheetId="18" r:id="rId14"/>
    <sheet name="Table 1. Trade by mfg subsector" sheetId="19" r:id="rId15"/>
    <sheet name="World mining prices" sheetId="8" r:id="rId16"/>
    <sheet name="16. Investment rate" sheetId="13" r:id="rId17"/>
    <sheet name="17. Return on assets by sector" sheetId="21" r:id="rId18"/>
    <sheet name="18. Mining and mfg profits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" localSheetId="16" hidden="1">'[1]Table 2.4'!#REF!</definedName>
    <definedName name="_" localSheetId="15" hidden="1">'[1]Table 2.4'!#REF!</definedName>
    <definedName name="_" hidden="1">#REF!</definedName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10" hidden="1">'[1]Table 2.5'!#REF!</definedName>
    <definedName name="_AMO_SingleObject_104386094_ROM_F0.SEC2.Tabulate_1.SEC2.BDY.Cross_tabular_summary_report_Table_1" localSheetId="11" hidden="1">#REF!</definedName>
    <definedName name="_AMO_SingleObject_104386094_ROM_F0.SEC2.Tabulate_1.SEC2.BDY.Cross_tabular_summary_report_Table_1" localSheetId="16" hidden="1">'[1]Table 2.5'!#REF!</definedName>
    <definedName name="_AMO_SingleObject_104386094_ROM_F0.SEC2.Tabulate_1.SEC2.BDY.Cross_tabular_summary_report_Table_1" localSheetId="6" hidden="1">#REF!</definedName>
    <definedName name="_AMO_SingleObject_104386094_ROM_F0.SEC2.Tabulate_1.SEC2.BDY.Cross_tabular_summary_report_Table_1" localSheetId="7" hidden="1">'[1]Table 2.5'!#REF!</definedName>
    <definedName name="_AMO_SingleObject_104386094_ROM_F0.SEC2.Tabulate_1.SEC2.BDY.Cross_tabular_summary_report_Table_1" localSheetId="8" hidden="1">'[1]Table 2.5'!#REF!</definedName>
    <definedName name="_AMO_SingleObject_104386094_ROM_F0.SEC2.Tabulate_1.SEC2.BDY.Cross_tabular_summary_report_Table_1" localSheetId="9" hidden="1">#REF!</definedName>
    <definedName name="_AMO_SingleObject_104386094_ROM_F0.SEC2.Tabulate_1.SEC2.BDY.Cross_tabular_summary_report_Table_1" localSheetId="5" hidden="1">'[1]Table 2.5'!#REF!</definedName>
    <definedName name="_AMO_SingleObject_104386094_ROM_F0.SEC2.Tabulate_1.SEC2.BDY.Cross_tabular_summary_report_Table_1" localSheetId="15" hidden="1">'[2]Table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10" hidden="1">[1]Table3.8b!#REF!</definedName>
    <definedName name="_AMO_SingleObject_205779628_ROM_F0.SEC2.Tabulate_1.SEC2.BDY.Cross_tabular_summary_report_Table_1" localSheetId="11" hidden="1">#REF!</definedName>
    <definedName name="_AMO_SingleObject_205779628_ROM_F0.SEC2.Tabulate_1.SEC2.BDY.Cross_tabular_summary_report_Table_1" localSheetId="16" hidden="1">[1]Table3.8b!#REF!</definedName>
    <definedName name="_AMO_SingleObject_205779628_ROM_F0.SEC2.Tabulate_1.SEC2.BDY.Cross_tabular_summary_report_Table_1" localSheetId="6" hidden="1">#REF!</definedName>
    <definedName name="_AMO_SingleObject_205779628_ROM_F0.SEC2.Tabulate_1.SEC2.BDY.Cross_tabular_summary_report_Table_1" localSheetId="7" hidden="1">[1]Table3.8b!#REF!</definedName>
    <definedName name="_AMO_SingleObject_205779628_ROM_F0.SEC2.Tabulate_1.SEC2.BDY.Cross_tabular_summary_report_Table_1" localSheetId="8" hidden="1">[1]Table3.8b!#REF!</definedName>
    <definedName name="_AMO_SingleObject_205779628_ROM_F0.SEC2.Tabulate_1.SEC2.BDY.Cross_tabular_summary_report_Table_1" localSheetId="9" hidden="1">#REF!</definedName>
    <definedName name="_AMO_SingleObject_205779628_ROM_F0.SEC2.Tabulate_1.SEC2.BDY.Cross_tabular_summary_report_Table_1" localSheetId="5" hidden="1">[1]Table3.8b!#REF!</definedName>
    <definedName name="_AMO_SingleObject_205779628_ROM_F0.SEC2.Tabulate_1.SEC2.BDY.Cross_tabular_summary_report_Table_1" localSheetId="15" hidden="1">[2]Table3.8b!#REF!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10" hidden="1">[1]Table6!#REF!</definedName>
    <definedName name="_AMO_SingleObject_30194841_ROM_F0.SEC2.Tabulate_1.SEC1.FTR.TXT1" localSheetId="11" hidden="1">#REF!</definedName>
    <definedName name="_AMO_SingleObject_30194841_ROM_F0.SEC2.Tabulate_1.SEC1.FTR.TXT1" localSheetId="16" hidden="1">[1]Table6!#REF!</definedName>
    <definedName name="_AMO_SingleObject_30194841_ROM_F0.SEC2.Tabulate_1.SEC1.FTR.TXT1" localSheetId="6" hidden="1">#REF!</definedName>
    <definedName name="_AMO_SingleObject_30194841_ROM_F0.SEC2.Tabulate_1.SEC1.FTR.TXT1" localSheetId="7" hidden="1">[1]Table6!#REF!</definedName>
    <definedName name="_AMO_SingleObject_30194841_ROM_F0.SEC2.Tabulate_1.SEC1.FTR.TXT1" localSheetId="8" hidden="1">[1]Table6!#REF!</definedName>
    <definedName name="_AMO_SingleObject_30194841_ROM_F0.SEC2.Tabulate_1.SEC1.FTR.TXT1" localSheetId="9" hidden="1">#REF!</definedName>
    <definedName name="_AMO_SingleObject_30194841_ROM_F0.SEC2.Tabulate_1.SEC1.FTR.TXT1" localSheetId="5" hidden="1">[1]Table6!#REF!</definedName>
    <definedName name="_AMO_SingleObject_30194841_ROM_F0.SEC2.Tabulate_1.SEC1.FTR.TXT1" localSheetId="15" hidden="1">[2]Table6!#REF!</definedName>
    <definedName name="_AMO_SingleObject_30194841_ROM_F0.SEC2.Tabulate_1.SEC1.FTR.TXT1" hidden="1">[1]Table6!#REF!</definedName>
    <definedName name="_AMO_SingleObject_362274166__A1" localSheetId="11">#REF!</definedName>
    <definedName name="_AMO_SingleObject_362274166__A1" localSheetId="16">'[3]Use table 2007 '!$A$2:$BN$121</definedName>
    <definedName name="_AMO_SingleObject_362274166__A1" localSheetId="6">#REF!</definedName>
    <definedName name="_AMO_SingleObject_362274166__A1" localSheetId="9">#REF!</definedName>
    <definedName name="_AMO_SingleObject_362274166__A1" localSheetId="15">'[3]Use table 2007 '!$A$2:$BN$121</definedName>
    <definedName name="_AMO_SingleObject_362274166__A1">'[4]Use table 2007 '!$A$2:$BN$121</definedName>
    <definedName name="_AMO_SingleObject_37461558_ROM_F0.SEC2.Tabulate_1.SEC1.HDR.TXT1" localSheetId="10" hidden="1">'[1]Table 2.4'!#REF!</definedName>
    <definedName name="_AMO_SingleObject_37461558_ROM_F0.SEC2.Tabulate_1.SEC1.HDR.TXT1" localSheetId="11" hidden="1">#REF!</definedName>
    <definedName name="_AMO_SingleObject_37461558_ROM_F0.SEC2.Tabulate_1.SEC1.HDR.TXT1" localSheetId="16" hidden="1">'[1]Table 2.4'!#REF!</definedName>
    <definedName name="_AMO_SingleObject_37461558_ROM_F0.SEC2.Tabulate_1.SEC1.HDR.TXT1" localSheetId="6" hidden="1">#REF!</definedName>
    <definedName name="_AMO_SingleObject_37461558_ROM_F0.SEC2.Tabulate_1.SEC1.HDR.TXT1" localSheetId="7" hidden="1">'[1]Table 2.4'!#REF!</definedName>
    <definedName name="_AMO_SingleObject_37461558_ROM_F0.SEC2.Tabulate_1.SEC1.HDR.TXT1" localSheetId="8" hidden="1">'[1]Table 2.4'!#REF!</definedName>
    <definedName name="_AMO_SingleObject_37461558_ROM_F0.SEC2.Tabulate_1.SEC1.HDR.TXT1" localSheetId="9" hidden="1">#REF!</definedName>
    <definedName name="_AMO_SingleObject_37461558_ROM_F0.SEC2.Tabulate_1.SEC1.HDR.TXT1" localSheetId="5" hidden="1">'[1]Table 2.4'!#REF!</definedName>
    <definedName name="_AMO_SingleObject_37461558_ROM_F0.SEC2.Tabulate_1.SEC1.HDR.TXT1" localSheetId="15" hidden="1">'[2]Table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10" hidden="1">[1]Table3.8c!#REF!</definedName>
    <definedName name="_AMO_SingleObject_732119577_ROM_F0.SEC2.Tabulate_1.SEC2.BDY.Cross_tabular_summary_report_Table_1" localSheetId="11" hidden="1">#REF!</definedName>
    <definedName name="_AMO_SingleObject_732119577_ROM_F0.SEC2.Tabulate_1.SEC2.BDY.Cross_tabular_summary_report_Table_1" localSheetId="16" hidden="1">[1]Table3.8c!#REF!</definedName>
    <definedName name="_AMO_SingleObject_732119577_ROM_F0.SEC2.Tabulate_1.SEC2.BDY.Cross_tabular_summary_report_Table_1" localSheetId="6" hidden="1">#REF!</definedName>
    <definedName name="_AMO_SingleObject_732119577_ROM_F0.SEC2.Tabulate_1.SEC2.BDY.Cross_tabular_summary_report_Table_1" localSheetId="7" hidden="1">[1]Table3.8c!#REF!</definedName>
    <definedName name="_AMO_SingleObject_732119577_ROM_F0.SEC2.Tabulate_1.SEC2.BDY.Cross_tabular_summary_report_Table_1" localSheetId="8" hidden="1">[1]Table3.8c!#REF!</definedName>
    <definedName name="_AMO_SingleObject_732119577_ROM_F0.SEC2.Tabulate_1.SEC2.BDY.Cross_tabular_summary_report_Table_1" localSheetId="9" hidden="1">#REF!</definedName>
    <definedName name="_AMO_SingleObject_732119577_ROM_F0.SEC2.Tabulate_1.SEC2.BDY.Cross_tabular_summary_report_Table_1" localSheetId="5" hidden="1">[1]Table3.8c!#REF!</definedName>
    <definedName name="_AMO_SingleObject_732119577_ROM_F0.SEC2.Tabulate_1.SEC2.BDY.Cross_tabular_summary_report_Table_1" localSheetId="15" hidden="1">[2]Table3.8c!#REF!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10" hidden="1">'[1]Table 2'!#REF!</definedName>
    <definedName name="_AMO_SingleObject_921006515_ROM_F0.SEC2.Tabulate_1.SEC1.FTR.TXT1" localSheetId="11" hidden="1">#REF!</definedName>
    <definedName name="_AMO_SingleObject_921006515_ROM_F0.SEC2.Tabulate_1.SEC1.FTR.TXT1" localSheetId="16" hidden="1">'[1]Table 2'!#REF!</definedName>
    <definedName name="_AMO_SingleObject_921006515_ROM_F0.SEC2.Tabulate_1.SEC1.FTR.TXT1" localSheetId="6" hidden="1">#REF!</definedName>
    <definedName name="_AMO_SingleObject_921006515_ROM_F0.SEC2.Tabulate_1.SEC1.FTR.TXT1" localSheetId="7" hidden="1">'[1]Table 2'!#REF!</definedName>
    <definedName name="_AMO_SingleObject_921006515_ROM_F0.SEC2.Tabulate_1.SEC1.FTR.TXT1" localSheetId="8" hidden="1">'[1]Table 2'!#REF!</definedName>
    <definedName name="_AMO_SingleObject_921006515_ROM_F0.SEC2.Tabulate_1.SEC1.FTR.TXT1" localSheetId="9" hidden="1">#REF!</definedName>
    <definedName name="_AMO_SingleObject_921006515_ROM_F0.SEC2.Tabulate_1.SEC1.FTR.TXT1" localSheetId="5" hidden="1">'[1]Table 2'!#REF!</definedName>
    <definedName name="_AMO_SingleObject_921006515_ROM_F0.SEC2.Tabulate_1.SEC1.FTR.TXT1" localSheetId="15" hidden="1">'[2]Table 2'!#REF!</definedName>
    <definedName name="_AMO_SingleObject_921006515_ROM_F0.SEC2.Tabulate_1.SEC1.FTR.TXT1" hidden="1">'[1]Table 2'!#REF!</definedName>
    <definedName name="_AMO_SingleObject_921006515_ROM_F0.SEC2.Tabulate_1.SEC1.FTR.TXT2" localSheetId="16" hidden="1">'[1]Table 2'!#REF!</definedName>
    <definedName name="_AMO_SingleObject_921006515_ROM_F0.SEC2.Tabulate_1.SEC1.FTR.TXT2" localSheetId="15" hidden="1">'[1]Table 2'!#REF!</definedName>
    <definedName name="_AMO_SingleObject_921006515_ROM_F0.SEC2.Tabulate_1.SEC1.FTR.TXT2" hidden="1">#REF!</definedName>
    <definedName name="_AMO_SingleObject_921006515_ROM_F0.SEC2.Tabulate_1.SEC1.HDR.TXT1" localSheetId="10" hidden="1">'[1]Table 2'!#REF!</definedName>
    <definedName name="_AMO_SingleObject_921006515_ROM_F0.SEC2.Tabulate_1.SEC1.HDR.TXT1" localSheetId="11" hidden="1">#REF!</definedName>
    <definedName name="_AMO_SingleObject_921006515_ROM_F0.SEC2.Tabulate_1.SEC1.HDR.TXT1" localSheetId="16" hidden="1">'[1]Table 2'!#REF!</definedName>
    <definedName name="_AMO_SingleObject_921006515_ROM_F0.SEC2.Tabulate_1.SEC1.HDR.TXT1" localSheetId="6" hidden="1">#REF!</definedName>
    <definedName name="_AMO_SingleObject_921006515_ROM_F0.SEC2.Tabulate_1.SEC1.HDR.TXT1" localSheetId="7" hidden="1">'[1]Table 2'!#REF!</definedName>
    <definedName name="_AMO_SingleObject_921006515_ROM_F0.SEC2.Tabulate_1.SEC1.HDR.TXT1" localSheetId="8" hidden="1">'[1]Table 2'!#REF!</definedName>
    <definedName name="_AMO_SingleObject_921006515_ROM_F0.SEC2.Tabulate_1.SEC1.HDR.TXT1" localSheetId="9" hidden="1">#REF!</definedName>
    <definedName name="_AMO_SingleObject_921006515_ROM_F0.SEC2.Tabulate_1.SEC1.HDR.TXT1" localSheetId="5" hidden="1">'[1]Table 2'!#REF!</definedName>
    <definedName name="_AMO_SingleObject_921006515_ROM_F0.SEC2.Tabulate_1.SEC1.HDR.TXT1" localSheetId="15" hidden="1">'[2]Table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7" hidden="1">"'cadcb751-a4ec-47a5-837e-d7004bbc23e1'"</definedName>
    <definedName name="_AMO_UniqueIdentifier" localSheetId="18" hidden="1">"'cadcb751-a4ec-47a5-837e-d7004bbc23e1'"</definedName>
    <definedName name="_AMO_UniqueIdentifier" localSheetId="3" hidden="1">"'cadcb751-a4ec-47a5-837e-d7004bbc23e1'"</definedName>
    <definedName name="_AMO_UniqueIdentifier" localSheetId="4" hidden="1">"'cadcb751-a4ec-47a5-837e-d7004bbc23e1'"</definedName>
    <definedName name="_AMO_UniqueIdentifier" localSheetId="15" hidden="1">"'cadcb751-a4ec-47a5-837e-d7004bbc23e1'"</definedName>
    <definedName name="_AMO_UniqueIdentifier" hidden="1">"'1d42739f-d7fd-4229-a551-64b856bb941d'"</definedName>
    <definedName name="_AMO_UniqueIdentifier_1" hidden="1">"'49c96197-7400-4aea-945c-e5f384f663c1'"</definedName>
    <definedName name="_AMO_XmlVersion" hidden="1">"'1'"</definedName>
    <definedName name="_xlnm._FilterDatabase" localSheetId="13" hidden="1">'13_15 imports exports by sector'!$B$2:$C$42</definedName>
    <definedName name="_nishal" localSheetId="16" hidden="1">[1]Table3.8c!#REF!</definedName>
    <definedName name="_nishal" localSheetId="15" hidden="1">[1]Table3.8c!#REF!</definedName>
    <definedName name="_nishal" hidden="1">#REF!</definedName>
    <definedName name="Asanda" localSheetId="10">'[5]Table 2'!#REF!</definedName>
    <definedName name="Asanda" localSheetId="11">#REF!</definedName>
    <definedName name="Asanda" localSheetId="16">'[2]Table 2'!#REF!</definedName>
    <definedName name="Asanda" localSheetId="6">#REF!</definedName>
    <definedName name="Asanda" localSheetId="7">'[5]Table 2'!#REF!</definedName>
    <definedName name="Asanda" localSheetId="9">#REF!</definedName>
    <definedName name="Asanda" localSheetId="5">'[2]Table 2'!#REF!</definedName>
    <definedName name="Asanda" localSheetId="15">'[2]Table 2'!#REF!</definedName>
    <definedName name="Asanda">'[5]Table 2'!#REF!</definedName>
    <definedName name="B1_av78" localSheetId="10">#REF!</definedName>
    <definedName name="B1_av78" localSheetId="11">#REF!</definedName>
    <definedName name="B1_av78" localSheetId="16">#REF!</definedName>
    <definedName name="B1_av78" localSheetId="6">#REF!</definedName>
    <definedName name="B1_av78" localSheetId="7">#REF!</definedName>
    <definedName name="B1_av78" localSheetId="9">#REF!</definedName>
    <definedName name="B1_av78" localSheetId="5">#REF!</definedName>
    <definedName name="B1_av78" localSheetId="15">#REF!</definedName>
    <definedName name="B1_av78">#REF!</definedName>
    <definedName name="Budget_adjusted_96_97" localSheetId="10">#REF!</definedName>
    <definedName name="Budget_adjusted_96_97" localSheetId="11">#REF!</definedName>
    <definedName name="Budget_adjusted_96_97" localSheetId="16">#REF!</definedName>
    <definedName name="Budget_adjusted_96_97" localSheetId="6">#REF!</definedName>
    <definedName name="Budget_adjusted_96_97" localSheetId="7">#REF!</definedName>
    <definedName name="Budget_adjusted_96_97" localSheetId="9">#REF!</definedName>
    <definedName name="Budget_adjusted_96_97" localSheetId="5">#REF!</definedName>
    <definedName name="Budget_adjusted_96_97" localSheetId="15">#REF!</definedName>
    <definedName name="Budget_adjusted_96_97">#REF!</definedName>
    <definedName name="Budget_main_96_97" localSheetId="10">#REF!</definedName>
    <definedName name="Budget_main_96_97" localSheetId="11">#REF!</definedName>
    <definedName name="Budget_main_96_97" localSheetId="16">#REF!</definedName>
    <definedName name="Budget_main_96_97" localSheetId="6">#REF!</definedName>
    <definedName name="Budget_main_96_97" localSheetId="7">#REF!</definedName>
    <definedName name="Budget_main_96_97" localSheetId="9">#REF!</definedName>
    <definedName name="Budget_main_96_97" localSheetId="5">#REF!</definedName>
    <definedName name="Budget_main_96_97" localSheetId="15">#REF!</definedName>
    <definedName name="Budget_main_96_97">#REF!</definedName>
    <definedName name="Budget_main_97_98" localSheetId="10">#REF!</definedName>
    <definedName name="Budget_main_97_98" localSheetId="11">#REF!</definedName>
    <definedName name="Budget_main_97_98" localSheetId="16">#REF!</definedName>
    <definedName name="Budget_main_97_98" localSheetId="6">#REF!</definedName>
    <definedName name="Budget_main_97_98" localSheetId="7">#REF!</definedName>
    <definedName name="Budget_main_97_98" localSheetId="9">#REF!</definedName>
    <definedName name="Budget_main_97_98" localSheetId="5">#REF!</definedName>
    <definedName name="Budget_main_97_98" localSheetId="15">#REF!</definedName>
    <definedName name="Budget_main_97_98">#REF!</definedName>
    <definedName name="DEC08_SML" localSheetId="11">#REF!</definedName>
    <definedName name="DEC08_SML" localSheetId="16">#REF!</definedName>
    <definedName name="DEC08_SML" localSheetId="17">#REF!</definedName>
    <definedName name="DEC08_SML" localSheetId="18">#REF!</definedName>
    <definedName name="DEC08_SML" localSheetId="3">#REF!</definedName>
    <definedName name="DEC08_SML" localSheetId="4">#REF!</definedName>
    <definedName name="DEC08_SML" localSheetId="6">#REF!</definedName>
    <definedName name="DEC08_SML" localSheetId="9">#REF!</definedName>
    <definedName name="DEC08_SML" localSheetId="5">#REF!</definedName>
    <definedName name="DEC08_SML" localSheetId="15">#REF!</definedName>
    <definedName name="DEC08_SML">#REF!</definedName>
    <definedName name="DHDHDH" localSheetId="10">#REF!</definedName>
    <definedName name="DHDHDH" localSheetId="11">#REF!</definedName>
    <definedName name="DHDHDH" localSheetId="16">#REF!</definedName>
    <definedName name="DHDHDH" localSheetId="6">#REF!</definedName>
    <definedName name="DHDHDH" localSheetId="7">#REF!</definedName>
    <definedName name="DHDHDH" localSheetId="9">#REF!</definedName>
    <definedName name="DHDHDH" localSheetId="5">#REF!</definedName>
    <definedName name="DHDHDH" localSheetId="15">#REF!</definedName>
    <definedName name="DHDHDH">#REF!</definedName>
    <definedName name="Emp" localSheetId="10" hidden="1">'[1]Table 2'!#REF!</definedName>
    <definedName name="Emp" localSheetId="11" hidden="1">#REF!</definedName>
    <definedName name="Emp" localSheetId="16" hidden="1">'[1]Table 2'!#REF!</definedName>
    <definedName name="Emp" localSheetId="6" hidden="1">#REF!</definedName>
    <definedName name="Emp" localSheetId="9" hidden="1">#REF!</definedName>
    <definedName name="Emp" localSheetId="5" hidden="1">'[1]Table 2'!#REF!</definedName>
    <definedName name="Emp" localSheetId="15" hidden="1">'[1]Table 2'!#REF!</definedName>
    <definedName name="Emp" hidden="1">'[1]Table 2'!#REF!</definedName>
    <definedName name="End_column" localSheetId="10">#REF!</definedName>
    <definedName name="End_column" localSheetId="11">#REF!</definedName>
    <definedName name="End_column" localSheetId="16">#REF!</definedName>
    <definedName name="End_column" localSheetId="6">#REF!</definedName>
    <definedName name="End_column" localSheetId="7">#REF!</definedName>
    <definedName name="End_column" localSheetId="9">#REF!</definedName>
    <definedName name="End_column" localSheetId="5">#REF!</definedName>
    <definedName name="End_column" localSheetId="15">#REF!</definedName>
    <definedName name="End_column">#REF!</definedName>
    <definedName name="End_Row" localSheetId="10">#REF!</definedName>
    <definedName name="End_Row" localSheetId="11">#REF!</definedName>
    <definedName name="End_Row" localSheetId="16">#REF!</definedName>
    <definedName name="End_Row" localSheetId="6">#REF!</definedName>
    <definedName name="End_Row" localSheetId="7">#REF!</definedName>
    <definedName name="End_Row" localSheetId="9">#REF!</definedName>
    <definedName name="End_Row" localSheetId="5">#REF!</definedName>
    <definedName name="End_Row" localSheetId="15">#REF!</definedName>
    <definedName name="End_Row">#REF!</definedName>
    <definedName name="End_sheet" localSheetId="10">#REF!</definedName>
    <definedName name="End_sheet" localSheetId="11">#REF!</definedName>
    <definedName name="End_sheet" localSheetId="16">#REF!</definedName>
    <definedName name="End_sheet" localSheetId="6">#REF!</definedName>
    <definedName name="End_sheet" localSheetId="7">#REF!</definedName>
    <definedName name="End_sheet" localSheetId="9">#REF!</definedName>
    <definedName name="End_sheet" localSheetId="5">#REF!</definedName>
    <definedName name="End_sheet" localSheetId="15">#REF!</definedName>
    <definedName name="End_sheet">#REF!</definedName>
    <definedName name="Excel_table_from_1998" localSheetId="16">#REF!</definedName>
    <definedName name="Excel_table_from_1998" localSheetId="15">#REF!</definedName>
    <definedName name="Excel_table_from_1998">#REF!</definedName>
    <definedName name="Expend_actual_96_97" localSheetId="10">#REF!</definedName>
    <definedName name="Expend_actual_96_97" localSheetId="11">#REF!</definedName>
    <definedName name="Expend_actual_96_97" localSheetId="16">#REF!</definedName>
    <definedName name="Expend_actual_96_97" localSheetId="6">#REF!</definedName>
    <definedName name="Expend_actual_96_97" localSheetId="7">#REF!</definedName>
    <definedName name="Expend_actual_96_97" localSheetId="9">#REF!</definedName>
    <definedName name="Expend_actual_96_97" localSheetId="5">#REF!</definedName>
    <definedName name="Expend_actual_96_97" localSheetId="15">#REF!</definedName>
    <definedName name="Expend_actual_96_97">#REF!</definedName>
    <definedName name="FitTall" localSheetId="10">#REF!</definedName>
    <definedName name="FitTall" localSheetId="11">#REF!</definedName>
    <definedName name="FitTall" localSheetId="16">#REF!</definedName>
    <definedName name="FitTall" localSheetId="6">#REF!</definedName>
    <definedName name="FitTall" localSheetId="7">#REF!</definedName>
    <definedName name="FitTall" localSheetId="9">#REF!</definedName>
    <definedName name="FitTall" localSheetId="5">#REF!</definedName>
    <definedName name="FitTall" localSheetId="15">#REF!</definedName>
    <definedName name="FitTall">#REF!</definedName>
    <definedName name="FitWide" localSheetId="10">#REF!</definedName>
    <definedName name="FitWide" localSheetId="11">#REF!</definedName>
    <definedName name="FitWide" localSheetId="16">#REF!</definedName>
    <definedName name="FitWide" localSheetId="6">#REF!</definedName>
    <definedName name="FitWide" localSheetId="7">#REF!</definedName>
    <definedName name="FitWide" localSheetId="9">#REF!</definedName>
    <definedName name="FitWide" localSheetId="5">#REF!</definedName>
    <definedName name="FitWide" localSheetId="15">#REF!</definedName>
    <definedName name="FitWide">#REF!</definedName>
    <definedName name="FooterLeft1" localSheetId="10">#REF!</definedName>
    <definedName name="FooterLeft1" localSheetId="11">#REF!</definedName>
    <definedName name="FooterLeft1" localSheetId="16">#REF!</definedName>
    <definedName name="FooterLeft1" localSheetId="6">#REF!</definedName>
    <definedName name="FooterLeft1" localSheetId="7">#REF!</definedName>
    <definedName name="FooterLeft1" localSheetId="9">#REF!</definedName>
    <definedName name="FooterLeft1" localSheetId="5">#REF!</definedName>
    <definedName name="FooterLeft1" localSheetId="15">#REF!</definedName>
    <definedName name="FooterLeft1">#REF!</definedName>
    <definedName name="FooterLeft2" localSheetId="10">#REF!</definedName>
    <definedName name="FooterLeft2" localSheetId="11">#REF!</definedName>
    <definedName name="FooterLeft2" localSheetId="16">#REF!</definedName>
    <definedName name="FooterLeft2" localSheetId="6">#REF!</definedName>
    <definedName name="FooterLeft2" localSheetId="7">#REF!</definedName>
    <definedName name="FooterLeft2" localSheetId="9">#REF!</definedName>
    <definedName name="FooterLeft2" localSheetId="5">#REF!</definedName>
    <definedName name="FooterLeft2" localSheetId="15">#REF!</definedName>
    <definedName name="FooterLeft2">#REF!</definedName>
    <definedName name="FooterLeft3" localSheetId="10">#REF!</definedName>
    <definedName name="FooterLeft3" localSheetId="11">#REF!</definedName>
    <definedName name="FooterLeft3" localSheetId="16">#REF!</definedName>
    <definedName name="FooterLeft3" localSheetId="6">#REF!</definedName>
    <definedName name="FooterLeft3" localSheetId="7">#REF!</definedName>
    <definedName name="FooterLeft3" localSheetId="9">#REF!</definedName>
    <definedName name="FooterLeft3" localSheetId="5">#REF!</definedName>
    <definedName name="FooterLeft3" localSheetId="15">#REF!</definedName>
    <definedName name="FooterLeft3">#REF!</definedName>
    <definedName name="FooterLeft4" localSheetId="10">#REF!</definedName>
    <definedName name="FooterLeft4" localSheetId="11">#REF!</definedName>
    <definedName name="FooterLeft4" localSheetId="16">#REF!</definedName>
    <definedName name="FooterLeft4" localSheetId="6">#REF!</definedName>
    <definedName name="FooterLeft4" localSheetId="7">#REF!</definedName>
    <definedName name="FooterLeft4" localSheetId="9">#REF!</definedName>
    <definedName name="FooterLeft4" localSheetId="5">#REF!</definedName>
    <definedName name="FooterLeft4" localSheetId="15">#REF!</definedName>
    <definedName name="FooterLeft4">#REF!</definedName>
    <definedName name="FooterLeft5" localSheetId="10">#REF!</definedName>
    <definedName name="FooterLeft5" localSheetId="11">#REF!</definedName>
    <definedName name="FooterLeft5" localSheetId="16">#REF!</definedName>
    <definedName name="FooterLeft5" localSheetId="6">#REF!</definedName>
    <definedName name="FooterLeft5" localSheetId="7">#REF!</definedName>
    <definedName name="FooterLeft5" localSheetId="9">#REF!</definedName>
    <definedName name="FooterLeft5" localSheetId="5">#REF!</definedName>
    <definedName name="FooterLeft5" localSheetId="15">#REF!</definedName>
    <definedName name="FooterLeft5">#REF!</definedName>
    <definedName name="FooterLeft6" localSheetId="10">#REF!</definedName>
    <definedName name="FooterLeft6" localSheetId="11">#REF!</definedName>
    <definedName name="FooterLeft6" localSheetId="16">#REF!</definedName>
    <definedName name="FooterLeft6" localSheetId="6">#REF!</definedName>
    <definedName name="FooterLeft6" localSheetId="7">#REF!</definedName>
    <definedName name="FooterLeft6" localSheetId="9">#REF!</definedName>
    <definedName name="FooterLeft6" localSheetId="5">#REF!</definedName>
    <definedName name="FooterLeft6" localSheetId="15">#REF!</definedName>
    <definedName name="FooterLeft6">#REF!</definedName>
    <definedName name="FooterRight1" localSheetId="10">#REF!</definedName>
    <definedName name="FooterRight1" localSheetId="11">#REF!</definedName>
    <definedName name="FooterRight1" localSheetId="16">#REF!</definedName>
    <definedName name="FooterRight1" localSheetId="6">#REF!</definedName>
    <definedName name="FooterRight1" localSheetId="7">#REF!</definedName>
    <definedName name="FooterRight1" localSheetId="9">#REF!</definedName>
    <definedName name="FooterRight1" localSheetId="5">#REF!</definedName>
    <definedName name="FooterRight1" localSheetId="15">#REF!</definedName>
    <definedName name="FooterRight1">#REF!</definedName>
    <definedName name="FooterRight2" localSheetId="10">#REF!</definedName>
    <definedName name="FooterRight2" localSheetId="11">#REF!</definedName>
    <definedName name="FooterRight2" localSheetId="16">#REF!</definedName>
    <definedName name="FooterRight2" localSheetId="6">#REF!</definedName>
    <definedName name="FooterRight2" localSheetId="7">#REF!</definedName>
    <definedName name="FooterRight2" localSheetId="9">#REF!</definedName>
    <definedName name="FooterRight2" localSheetId="5">#REF!</definedName>
    <definedName name="FooterRight2" localSheetId="15">#REF!</definedName>
    <definedName name="FooterRight2">#REF!</definedName>
    <definedName name="FooterRight3" localSheetId="10">#REF!</definedName>
    <definedName name="FooterRight3" localSheetId="11">#REF!</definedName>
    <definedName name="FooterRight3" localSheetId="16">#REF!</definedName>
    <definedName name="FooterRight3" localSheetId="6">#REF!</definedName>
    <definedName name="FooterRight3" localSheetId="7">#REF!</definedName>
    <definedName name="FooterRight3" localSheetId="9">#REF!</definedName>
    <definedName name="FooterRight3" localSheetId="5">#REF!</definedName>
    <definedName name="FooterRight3" localSheetId="15">#REF!</definedName>
    <definedName name="FooterRight3">#REF!</definedName>
    <definedName name="FooterRight4" localSheetId="10">#REF!</definedName>
    <definedName name="FooterRight4" localSheetId="11">#REF!</definedName>
    <definedName name="FooterRight4" localSheetId="16">#REF!</definedName>
    <definedName name="FooterRight4" localSheetId="6">#REF!</definedName>
    <definedName name="FooterRight4" localSheetId="7">#REF!</definedName>
    <definedName name="FooterRight4" localSheetId="9">#REF!</definedName>
    <definedName name="FooterRight4" localSheetId="5">#REF!</definedName>
    <definedName name="FooterRight4" localSheetId="15">#REF!</definedName>
    <definedName name="FooterRight4">#REF!</definedName>
    <definedName name="FooterRight5" localSheetId="10">#REF!</definedName>
    <definedName name="FooterRight5" localSheetId="11">#REF!</definedName>
    <definedName name="FooterRight5" localSheetId="16">#REF!</definedName>
    <definedName name="FooterRight5" localSheetId="6">#REF!</definedName>
    <definedName name="FooterRight5" localSheetId="7">#REF!</definedName>
    <definedName name="FooterRight5" localSheetId="9">#REF!</definedName>
    <definedName name="FooterRight5" localSheetId="5">#REF!</definedName>
    <definedName name="FooterRight5" localSheetId="15">#REF!</definedName>
    <definedName name="FooterRight5">#REF!</definedName>
    <definedName name="FooterRight6" localSheetId="10">#REF!</definedName>
    <definedName name="FooterRight6" localSheetId="11">#REF!</definedName>
    <definedName name="FooterRight6" localSheetId="16">#REF!</definedName>
    <definedName name="FooterRight6" localSheetId="6">#REF!</definedName>
    <definedName name="FooterRight6" localSheetId="7">#REF!</definedName>
    <definedName name="FooterRight6" localSheetId="9">#REF!</definedName>
    <definedName name="FooterRight6" localSheetId="5">#REF!</definedName>
    <definedName name="FooterRight6" localSheetId="15">#REF!</definedName>
    <definedName name="FooterRight6">#REF!</definedName>
    <definedName name="HeaderLeft1" localSheetId="10">#REF!</definedName>
    <definedName name="HeaderLeft1" localSheetId="11">#REF!</definedName>
    <definedName name="HeaderLeft1" localSheetId="16">#REF!</definedName>
    <definedName name="HeaderLeft1" localSheetId="6">#REF!</definedName>
    <definedName name="HeaderLeft1" localSheetId="7">#REF!</definedName>
    <definedName name="HeaderLeft1" localSheetId="9">#REF!</definedName>
    <definedName name="HeaderLeft1" localSheetId="5">#REF!</definedName>
    <definedName name="HeaderLeft1" localSheetId="15">#REF!</definedName>
    <definedName name="HeaderLeft1">#REF!</definedName>
    <definedName name="HeaderLeft2" localSheetId="10">#REF!</definedName>
    <definedName name="HeaderLeft2" localSheetId="11">#REF!</definedName>
    <definedName name="HeaderLeft2" localSheetId="16">#REF!</definedName>
    <definedName name="HeaderLeft2" localSheetId="6">#REF!</definedName>
    <definedName name="HeaderLeft2" localSheetId="7">#REF!</definedName>
    <definedName name="HeaderLeft2" localSheetId="9">#REF!</definedName>
    <definedName name="HeaderLeft2" localSheetId="5">#REF!</definedName>
    <definedName name="HeaderLeft2" localSheetId="15">#REF!</definedName>
    <definedName name="HeaderLeft2">#REF!</definedName>
    <definedName name="HeaderLeft3" localSheetId="10">#REF!</definedName>
    <definedName name="HeaderLeft3" localSheetId="11">#REF!</definedName>
    <definedName name="HeaderLeft3" localSheetId="16">#REF!</definedName>
    <definedName name="HeaderLeft3" localSheetId="6">#REF!</definedName>
    <definedName name="HeaderLeft3" localSheetId="7">#REF!</definedName>
    <definedName name="HeaderLeft3" localSheetId="9">#REF!</definedName>
    <definedName name="HeaderLeft3" localSheetId="5">#REF!</definedName>
    <definedName name="HeaderLeft3" localSheetId="15">#REF!</definedName>
    <definedName name="HeaderLeft3">#REF!</definedName>
    <definedName name="HeaderLeft4" localSheetId="10">#REF!</definedName>
    <definedName name="HeaderLeft4" localSheetId="11">#REF!</definedName>
    <definedName name="HeaderLeft4" localSheetId="16">#REF!</definedName>
    <definedName name="HeaderLeft4" localSheetId="6">#REF!</definedName>
    <definedName name="HeaderLeft4" localSheetId="7">#REF!</definedName>
    <definedName name="HeaderLeft4" localSheetId="9">#REF!</definedName>
    <definedName name="HeaderLeft4" localSheetId="5">#REF!</definedName>
    <definedName name="HeaderLeft4" localSheetId="15">#REF!</definedName>
    <definedName name="HeaderLeft4">#REF!</definedName>
    <definedName name="HeaderLeft5" localSheetId="10">#REF!</definedName>
    <definedName name="HeaderLeft5" localSheetId="11">#REF!</definedName>
    <definedName name="HeaderLeft5" localSheetId="16">#REF!</definedName>
    <definedName name="HeaderLeft5" localSheetId="6">#REF!</definedName>
    <definedName name="HeaderLeft5" localSheetId="7">#REF!</definedName>
    <definedName name="HeaderLeft5" localSheetId="9">#REF!</definedName>
    <definedName name="HeaderLeft5" localSheetId="5">#REF!</definedName>
    <definedName name="HeaderLeft5" localSheetId="15">#REF!</definedName>
    <definedName name="HeaderLeft5">#REF!</definedName>
    <definedName name="HeaderLeft6" localSheetId="10">#REF!</definedName>
    <definedName name="HeaderLeft6" localSheetId="11">#REF!</definedName>
    <definedName name="HeaderLeft6" localSheetId="16">#REF!</definedName>
    <definedName name="HeaderLeft6" localSheetId="6">#REF!</definedName>
    <definedName name="HeaderLeft6" localSheetId="7">#REF!</definedName>
    <definedName name="HeaderLeft6" localSheetId="9">#REF!</definedName>
    <definedName name="HeaderLeft6" localSheetId="5">#REF!</definedName>
    <definedName name="HeaderLeft6" localSheetId="15">#REF!</definedName>
    <definedName name="HeaderLeft6">#REF!</definedName>
    <definedName name="HeaderRight1" localSheetId="10">#REF!</definedName>
    <definedName name="HeaderRight1" localSheetId="11">#REF!</definedName>
    <definedName name="HeaderRight1" localSheetId="16">#REF!</definedName>
    <definedName name="HeaderRight1" localSheetId="6">#REF!</definedName>
    <definedName name="HeaderRight1" localSheetId="7">#REF!</definedName>
    <definedName name="HeaderRight1" localSheetId="9">#REF!</definedName>
    <definedName name="HeaderRight1" localSheetId="5">#REF!</definedName>
    <definedName name="HeaderRight1" localSheetId="15">#REF!</definedName>
    <definedName name="HeaderRight1">#REF!</definedName>
    <definedName name="HeaderRight2" localSheetId="10">#REF!</definedName>
    <definedName name="HeaderRight2" localSheetId="11">#REF!</definedName>
    <definedName name="HeaderRight2" localSheetId="16">#REF!</definedName>
    <definedName name="HeaderRight2" localSheetId="6">#REF!</definedName>
    <definedName name="HeaderRight2" localSheetId="7">#REF!</definedName>
    <definedName name="HeaderRight2" localSheetId="9">#REF!</definedName>
    <definedName name="HeaderRight2" localSheetId="5">#REF!</definedName>
    <definedName name="HeaderRight2" localSheetId="15">#REF!</definedName>
    <definedName name="HeaderRight2">#REF!</definedName>
    <definedName name="HeaderRight3" localSheetId="10">#REF!</definedName>
    <definedName name="HeaderRight3" localSheetId="11">#REF!</definedName>
    <definedName name="HeaderRight3" localSheetId="16">#REF!</definedName>
    <definedName name="HeaderRight3" localSheetId="6">#REF!</definedName>
    <definedName name="HeaderRight3" localSheetId="7">#REF!</definedName>
    <definedName name="HeaderRight3" localSheetId="9">#REF!</definedName>
    <definedName name="HeaderRight3" localSheetId="5">#REF!</definedName>
    <definedName name="HeaderRight3" localSheetId="15">#REF!</definedName>
    <definedName name="HeaderRight3">#REF!</definedName>
    <definedName name="HeaderRight4" localSheetId="10">#REF!</definedName>
    <definedName name="HeaderRight4" localSheetId="11">#REF!</definedName>
    <definedName name="HeaderRight4" localSheetId="16">#REF!</definedName>
    <definedName name="HeaderRight4" localSheetId="6">#REF!</definedName>
    <definedName name="HeaderRight4" localSheetId="7">#REF!</definedName>
    <definedName name="HeaderRight4" localSheetId="9">#REF!</definedName>
    <definedName name="HeaderRight4" localSheetId="5">#REF!</definedName>
    <definedName name="HeaderRight4" localSheetId="15">#REF!</definedName>
    <definedName name="HeaderRight4">#REF!</definedName>
    <definedName name="HeaderRight5" localSheetId="10">#REF!</definedName>
    <definedName name="HeaderRight5" localSheetId="11">#REF!</definedName>
    <definedName name="HeaderRight5" localSheetId="16">#REF!</definedName>
    <definedName name="HeaderRight5" localSheetId="6">#REF!</definedName>
    <definedName name="HeaderRight5" localSheetId="7">#REF!</definedName>
    <definedName name="HeaderRight5" localSheetId="9">#REF!</definedName>
    <definedName name="HeaderRight5" localSheetId="5">#REF!</definedName>
    <definedName name="HeaderRight5" localSheetId="15">#REF!</definedName>
    <definedName name="HeaderRight5">#REF!</definedName>
    <definedName name="HeaderRight6" localSheetId="10">#REF!</definedName>
    <definedName name="HeaderRight6" localSheetId="11">#REF!</definedName>
    <definedName name="HeaderRight6" localSheetId="16">#REF!</definedName>
    <definedName name="HeaderRight6" localSheetId="6">#REF!</definedName>
    <definedName name="HeaderRight6" localSheetId="7">#REF!</definedName>
    <definedName name="HeaderRight6" localSheetId="9">#REF!</definedName>
    <definedName name="HeaderRight6" localSheetId="5">#REF!</definedName>
    <definedName name="HeaderRight6" localSheetId="15">#REF!</definedName>
    <definedName name="HeaderRight6">#REF!</definedName>
    <definedName name="hello" localSheetId="16">#REF!</definedName>
    <definedName name="hello" localSheetId="15">#REF!</definedName>
    <definedName name="hello">#REF!</definedName>
    <definedName name="hellooo" localSheetId="16">[2]Table3.8c!#REF!</definedName>
    <definedName name="hellooo" localSheetId="15">[2]Table3.8c!#REF!</definedName>
    <definedName name="hellooo">#REF!</definedName>
    <definedName name="Hennie_Table_5_Page_1" localSheetId="10">#REF!</definedName>
    <definedName name="Hennie_Table_5_Page_1" localSheetId="11">#REF!</definedName>
    <definedName name="Hennie_Table_5_Page_1" localSheetId="16">#REF!</definedName>
    <definedName name="Hennie_Table_5_Page_1" localSheetId="6">#REF!</definedName>
    <definedName name="Hennie_Table_5_Page_1" localSheetId="7">#REF!</definedName>
    <definedName name="Hennie_Table_5_Page_1" localSheetId="9">#REF!</definedName>
    <definedName name="Hennie_Table_5_Page_1" localSheetId="5">#REF!</definedName>
    <definedName name="Hennie_Table_5_Page_1" localSheetId="15">#REF!</definedName>
    <definedName name="Hennie_Table_5_Page_1">#REF!</definedName>
    <definedName name="Hennie_Table_5_page_2" localSheetId="10">#REF!</definedName>
    <definedName name="Hennie_Table_5_page_2" localSheetId="11">#REF!</definedName>
    <definedName name="Hennie_Table_5_page_2" localSheetId="16">#REF!</definedName>
    <definedName name="Hennie_Table_5_page_2" localSheetId="6">#REF!</definedName>
    <definedName name="Hennie_Table_5_page_2" localSheetId="7">#REF!</definedName>
    <definedName name="Hennie_Table_5_page_2" localSheetId="9">#REF!</definedName>
    <definedName name="Hennie_Table_5_page_2" localSheetId="5">#REF!</definedName>
    <definedName name="Hennie_Table_5_page_2" localSheetId="15">#REF!</definedName>
    <definedName name="Hennie_Table_5_page_2">#REF!</definedName>
    <definedName name="hhuh" localSheetId="10">#REF!</definedName>
    <definedName name="hhuh" localSheetId="11">#REF!</definedName>
    <definedName name="hhuh" localSheetId="16">#REF!</definedName>
    <definedName name="hhuh" localSheetId="6">#REF!</definedName>
    <definedName name="hhuh" localSheetId="7">#REF!</definedName>
    <definedName name="hhuh" localSheetId="9">#REF!</definedName>
    <definedName name="hhuh" localSheetId="5">#REF!</definedName>
    <definedName name="hhuh" localSheetId="15">#REF!</definedName>
    <definedName name="hhuh">#REF!</definedName>
    <definedName name="huh" localSheetId="10">#REF!</definedName>
    <definedName name="huh" localSheetId="11">#REF!</definedName>
    <definedName name="huh" localSheetId="16">#REF!</definedName>
    <definedName name="huh" localSheetId="6">#REF!</definedName>
    <definedName name="huh" localSheetId="7">#REF!</definedName>
    <definedName name="huh" localSheetId="9">#REF!</definedName>
    <definedName name="huh" localSheetId="5">#REF!</definedName>
    <definedName name="huh" localSheetId="15">#REF!</definedName>
    <definedName name="huh">#REF!</definedName>
    <definedName name="Index_Sheet_Kutools" localSheetId="10">#REF!</definedName>
    <definedName name="Index_Sheet_Kutools" localSheetId="11">#REF!</definedName>
    <definedName name="Index_Sheet_Kutools" localSheetId="16">#REF!</definedName>
    <definedName name="Index_Sheet_Kutools" localSheetId="6">#REF!</definedName>
    <definedName name="Index_Sheet_Kutools" localSheetId="7">#REF!</definedName>
    <definedName name="Index_Sheet_Kutools" localSheetId="9">#REF!</definedName>
    <definedName name="Index_Sheet_Kutools" localSheetId="5">#REF!</definedName>
    <definedName name="Index_Sheet_Kutools" localSheetId="15">#REF!</definedName>
    <definedName name="Index_Sheet_Kutools">#REF!</definedName>
    <definedName name="j" localSheetId="10" hidden="1">'[1]Table 2.5'!#REF!</definedName>
    <definedName name="j" localSheetId="11" hidden="1">#REF!</definedName>
    <definedName name="j" localSheetId="16" hidden="1">'[1]Table 2.5'!#REF!</definedName>
    <definedName name="j" localSheetId="6" hidden="1">#REF!</definedName>
    <definedName name="j" localSheetId="7" hidden="1">'[1]Table 2.5'!#REF!</definedName>
    <definedName name="j" localSheetId="8" hidden="1">'[1]Table 2.5'!#REF!</definedName>
    <definedName name="j" localSheetId="9" hidden="1">#REF!</definedName>
    <definedName name="j" localSheetId="5" hidden="1">'[1]Table 2.5'!#REF!</definedName>
    <definedName name="j" localSheetId="15" hidden="1">'[2]Table 2.5'!#REF!</definedName>
    <definedName name="j" hidden="1">'[1]Table 2.5'!#REF!</definedName>
    <definedName name="MAR09_SML" localSheetId="11">#REF!</definedName>
    <definedName name="MAR09_SML" localSheetId="16">#REF!</definedName>
    <definedName name="MAR09_SML" localSheetId="17">#REF!</definedName>
    <definedName name="MAR09_SML" localSheetId="18">#REF!</definedName>
    <definedName name="MAR09_SML" localSheetId="3">#REF!</definedName>
    <definedName name="MAR09_SML" localSheetId="4">#REF!</definedName>
    <definedName name="MAR09_SML" localSheetId="6">#REF!</definedName>
    <definedName name="MAR09_SML" localSheetId="9">#REF!</definedName>
    <definedName name="MAR09_SML" localSheetId="5">#REF!</definedName>
    <definedName name="MAR09_SML" localSheetId="15">#REF!</definedName>
    <definedName name="MAR09_SML">#REF!</definedName>
    <definedName name="mmm" localSheetId="10" hidden="1">[1]Table6!#REF!</definedName>
    <definedName name="mmm" localSheetId="11" hidden="1">#REF!</definedName>
    <definedName name="mmm" localSheetId="16" hidden="1">[1]Table6!#REF!</definedName>
    <definedName name="mmm" localSheetId="6" hidden="1">#REF!</definedName>
    <definedName name="mmm" localSheetId="9" hidden="1">#REF!</definedName>
    <definedName name="mmm" localSheetId="5" hidden="1">[1]Table6!#REF!</definedName>
    <definedName name="mmm" localSheetId="15" hidden="1">[1]Table6!#REF!</definedName>
    <definedName name="mmm" hidden="1">[1]Table6!#REF!</definedName>
    <definedName name="MTEF_initial_00_01" localSheetId="10">#REF!</definedName>
    <definedName name="MTEF_initial_00_01" localSheetId="11">#REF!</definedName>
    <definedName name="MTEF_initial_00_01" localSheetId="16">#REF!</definedName>
    <definedName name="MTEF_initial_00_01" localSheetId="6">#REF!</definedName>
    <definedName name="MTEF_initial_00_01" localSheetId="7">#REF!</definedName>
    <definedName name="MTEF_initial_00_01" localSheetId="9">#REF!</definedName>
    <definedName name="MTEF_initial_00_01" localSheetId="5">#REF!</definedName>
    <definedName name="MTEF_initial_00_01" localSheetId="15">#REF!</definedName>
    <definedName name="MTEF_initial_00_01">#REF!</definedName>
    <definedName name="MTEF_initial_98_99" localSheetId="10">#REF!</definedName>
    <definedName name="MTEF_initial_98_99" localSheetId="11">#REF!</definedName>
    <definedName name="MTEF_initial_98_99" localSheetId="16">#REF!</definedName>
    <definedName name="MTEF_initial_98_99" localSheetId="6">#REF!</definedName>
    <definedName name="MTEF_initial_98_99" localSheetId="7">#REF!</definedName>
    <definedName name="MTEF_initial_98_99" localSheetId="9">#REF!</definedName>
    <definedName name="MTEF_initial_98_99" localSheetId="5">#REF!</definedName>
    <definedName name="MTEF_initial_98_99" localSheetId="15">#REF!</definedName>
    <definedName name="MTEF_initial_98_99">#REF!</definedName>
    <definedName name="MTEF_initial_99_00" localSheetId="10">#REF!</definedName>
    <definedName name="MTEF_initial_99_00" localSheetId="11">#REF!</definedName>
    <definedName name="MTEF_initial_99_00" localSheetId="16">#REF!</definedName>
    <definedName name="MTEF_initial_99_00" localSheetId="6">#REF!</definedName>
    <definedName name="MTEF_initial_99_00" localSheetId="7">#REF!</definedName>
    <definedName name="MTEF_initial_99_00" localSheetId="9">#REF!</definedName>
    <definedName name="MTEF_initial_99_00" localSheetId="5">#REF!</definedName>
    <definedName name="MTEF_initial_99_00" localSheetId="15">#REF!</definedName>
    <definedName name="MTEF_initial_99_00">#REF!</definedName>
    <definedName name="MTEF_revised_00_01" localSheetId="10">#REF!</definedName>
    <definedName name="MTEF_revised_00_01" localSheetId="11">#REF!</definedName>
    <definedName name="MTEF_revised_00_01" localSheetId="16">#REF!</definedName>
    <definedName name="MTEF_revised_00_01" localSheetId="6">#REF!</definedName>
    <definedName name="MTEF_revised_00_01" localSheetId="7">#REF!</definedName>
    <definedName name="MTEF_revised_00_01" localSheetId="9">#REF!</definedName>
    <definedName name="MTEF_revised_00_01" localSheetId="5">#REF!</definedName>
    <definedName name="MTEF_revised_00_01" localSheetId="15">#REF!</definedName>
    <definedName name="MTEF_revised_00_01">#REF!</definedName>
    <definedName name="MTEF_revised_98_99" localSheetId="10">#REF!</definedName>
    <definedName name="MTEF_revised_98_99" localSheetId="11">#REF!</definedName>
    <definedName name="MTEF_revised_98_99" localSheetId="16">#REF!</definedName>
    <definedName name="MTEF_revised_98_99" localSheetId="6">#REF!</definedName>
    <definedName name="MTEF_revised_98_99" localSheetId="7">#REF!</definedName>
    <definedName name="MTEF_revised_98_99" localSheetId="9">#REF!</definedName>
    <definedName name="MTEF_revised_98_99" localSheetId="5">#REF!</definedName>
    <definedName name="MTEF_revised_98_99" localSheetId="15">#REF!</definedName>
    <definedName name="MTEF_revised_98_99">#REF!</definedName>
    <definedName name="MTEF_revised_99_00" localSheetId="10">#REF!</definedName>
    <definedName name="MTEF_revised_99_00" localSheetId="11">#REF!</definedName>
    <definedName name="MTEF_revised_99_00" localSheetId="16">#REF!</definedName>
    <definedName name="MTEF_revised_99_00" localSheetId="6">#REF!</definedName>
    <definedName name="MTEF_revised_99_00" localSheetId="7">#REF!</definedName>
    <definedName name="MTEF_revised_99_00" localSheetId="9">#REF!</definedName>
    <definedName name="MTEF_revised_99_00" localSheetId="5">#REF!</definedName>
    <definedName name="MTEF_revised_99_00" localSheetId="15">#REF!</definedName>
    <definedName name="MTEF_revised_99_00">#REF!</definedName>
    <definedName name="MyCurYear" localSheetId="10">#REF!</definedName>
    <definedName name="MyCurYear" localSheetId="11">#REF!</definedName>
    <definedName name="MyCurYear" localSheetId="16">#REF!</definedName>
    <definedName name="MyCurYear" localSheetId="6">#REF!</definedName>
    <definedName name="MyCurYear" localSheetId="7">#REF!</definedName>
    <definedName name="MyCurYear" localSheetId="9">#REF!</definedName>
    <definedName name="MyCurYear" localSheetId="5">#REF!</definedName>
    <definedName name="MyCurYear" localSheetId="15">#REF!</definedName>
    <definedName name="MyCurYear">#REF!</definedName>
    <definedName name="myHeight" localSheetId="10">#REF!</definedName>
    <definedName name="myHeight" localSheetId="11">#REF!</definedName>
    <definedName name="myHeight" localSheetId="16">#REF!</definedName>
    <definedName name="myHeight" localSheetId="6">#REF!</definedName>
    <definedName name="myHeight" localSheetId="7">#REF!</definedName>
    <definedName name="myHeight" localSheetId="9">#REF!</definedName>
    <definedName name="myHeight" localSheetId="5">#REF!</definedName>
    <definedName name="myHeight" localSheetId="15">#REF!</definedName>
    <definedName name="myHeight">#REF!</definedName>
    <definedName name="myWidth" localSheetId="10">#REF!</definedName>
    <definedName name="myWidth" localSheetId="11">#REF!</definedName>
    <definedName name="myWidth" localSheetId="16">#REF!</definedName>
    <definedName name="myWidth" localSheetId="6">#REF!</definedName>
    <definedName name="myWidth" localSheetId="7">#REF!</definedName>
    <definedName name="myWidth" localSheetId="9">#REF!</definedName>
    <definedName name="myWidth" localSheetId="5">#REF!</definedName>
    <definedName name="myWidth" localSheetId="15">#REF!</definedName>
    <definedName name="myWidth">#REF!</definedName>
    <definedName name="myWodth" localSheetId="10">#REF!</definedName>
    <definedName name="myWodth" localSheetId="11">#REF!</definedName>
    <definedName name="myWodth" localSheetId="16">#REF!</definedName>
    <definedName name="myWodth" localSheetId="6">#REF!</definedName>
    <definedName name="myWodth" localSheetId="7">#REF!</definedName>
    <definedName name="myWodth" localSheetId="9">#REF!</definedName>
    <definedName name="myWodth" localSheetId="5">#REF!</definedName>
    <definedName name="myWodth" localSheetId="15">#REF!</definedName>
    <definedName name="myWodth">#REF!</definedName>
    <definedName name="_xlnm.Print_Area" localSheetId="2">'3. Growth by sector '!$N$7:$AE$67</definedName>
    <definedName name="_xlnm.Print_Titles" localSheetId="2">'3. Growth by sector '!$A:$A</definedName>
    <definedName name="PrintArea" localSheetId="10">#REF!</definedName>
    <definedName name="PrintArea" localSheetId="11">#REF!</definedName>
    <definedName name="PrintArea" localSheetId="16">#REF!</definedName>
    <definedName name="PrintArea" localSheetId="6">#REF!</definedName>
    <definedName name="PrintArea" localSheetId="7">#REF!</definedName>
    <definedName name="PrintArea" localSheetId="9">#REF!</definedName>
    <definedName name="PrintArea" localSheetId="5">#REF!</definedName>
    <definedName name="PrintArea" localSheetId="15">#REF!</definedName>
    <definedName name="PrintArea">#REF!</definedName>
    <definedName name="Projection_adjusted_97_98" localSheetId="10">#REF!</definedName>
    <definedName name="Projection_adjusted_97_98" localSheetId="11">#REF!</definedName>
    <definedName name="Projection_adjusted_97_98" localSheetId="16">#REF!</definedName>
    <definedName name="Projection_adjusted_97_98" localSheetId="6">#REF!</definedName>
    <definedName name="Projection_adjusted_97_98" localSheetId="7">#REF!</definedName>
    <definedName name="Projection_adjusted_97_98" localSheetId="9">#REF!</definedName>
    <definedName name="Projection_adjusted_97_98" localSheetId="5">#REF!</definedName>
    <definedName name="Projection_adjusted_97_98" localSheetId="15">#REF!</definedName>
    <definedName name="Projection_adjusted_97_98">#REF!</definedName>
    <definedName name="Projection_arithmetic_97_98" localSheetId="10">#REF!</definedName>
    <definedName name="Projection_arithmetic_97_98" localSheetId="11">#REF!</definedName>
    <definedName name="Projection_arithmetic_97_98" localSheetId="16">#REF!</definedName>
    <definedName name="Projection_arithmetic_97_98" localSheetId="6">#REF!</definedName>
    <definedName name="Projection_arithmetic_97_98" localSheetId="7">#REF!</definedName>
    <definedName name="Projection_arithmetic_97_98" localSheetId="9">#REF!</definedName>
    <definedName name="Projection_arithmetic_97_98" localSheetId="5">#REF!</definedName>
    <definedName name="Projection_arithmetic_97_98" localSheetId="15">#REF!</definedName>
    <definedName name="Projection_arithmetic_97_98">#REF!</definedName>
    <definedName name="Projection_initial_97_98" localSheetId="10">#REF!</definedName>
    <definedName name="Projection_initial_97_98" localSheetId="11">#REF!</definedName>
    <definedName name="Projection_initial_97_98" localSheetId="16">#REF!</definedName>
    <definedName name="Projection_initial_97_98" localSheetId="6">#REF!</definedName>
    <definedName name="Projection_initial_97_98" localSheetId="7">#REF!</definedName>
    <definedName name="Projection_initial_97_98" localSheetId="9">#REF!</definedName>
    <definedName name="Projection_initial_97_98" localSheetId="5">#REF!</definedName>
    <definedName name="Projection_initial_97_98" localSheetId="15">#REF!</definedName>
    <definedName name="Projection_initial_97_98">#REF!</definedName>
    <definedName name="RowSettings" localSheetId="10">#REF!</definedName>
    <definedName name="RowSettings" localSheetId="11">#REF!</definedName>
    <definedName name="RowSettings" localSheetId="16">#REF!</definedName>
    <definedName name="RowSettings" localSheetId="6">#REF!</definedName>
    <definedName name="RowSettings" localSheetId="7">#REF!</definedName>
    <definedName name="RowSettings" localSheetId="9">#REF!</definedName>
    <definedName name="RowSettings" localSheetId="5">#REF!</definedName>
    <definedName name="RowSettings" localSheetId="15">#REF!</definedName>
    <definedName name="RowSettings">#REF!</definedName>
    <definedName name="SASApp_GDPDATA_DISCREPANCY_TABLE" localSheetId="10">#REF!</definedName>
    <definedName name="SASApp_GDPDATA_DISCREPANCY_TABLE" localSheetId="11">#REF!</definedName>
    <definedName name="SASApp_GDPDATA_DISCREPANCY_TABLE" localSheetId="16">#REF!</definedName>
    <definedName name="SASApp_GDPDATA_DISCREPANCY_TABLE" localSheetId="2">#REF!</definedName>
    <definedName name="SASApp_GDPDATA_DISCREPANCY_TABLE" localSheetId="6">#REF!</definedName>
    <definedName name="SASApp_GDPDATA_DISCREPANCY_TABLE" localSheetId="7">#REF!</definedName>
    <definedName name="SASApp_GDPDATA_DISCREPANCY_TABLE" localSheetId="9">#REF!</definedName>
    <definedName name="SASApp_GDPDATA_DISCREPANCY_TABLE" localSheetId="5">#REF!</definedName>
    <definedName name="SASApp_GDPDATA_DISCREPANCY_TABLE" localSheetId="15">#REF!</definedName>
    <definedName name="SASApp_GDPDATA_DISCREPANCY_TABLE">#REF!</definedName>
    <definedName name="SASApp_GDPDATA_SUPPLY_TABLE_FIRST" localSheetId="10">#REF!</definedName>
    <definedName name="SASApp_GDPDATA_SUPPLY_TABLE_FIRST" localSheetId="11">#REF!</definedName>
    <definedName name="SASApp_GDPDATA_SUPPLY_TABLE_FIRST" localSheetId="16">#REF!</definedName>
    <definedName name="SASApp_GDPDATA_SUPPLY_TABLE_FIRST" localSheetId="2">#REF!</definedName>
    <definedName name="SASApp_GDPDATA_SUPPLY_TABLE_FIRST" localSheetId="6">#REF!</definedName>
    <definedName name="SASApp_GDPDATA_SUPPLY_TABLE_FIRST" localSheetId="7">#REF!</definedName>
    <definedName name="SASApp_GDPDATA_SUPPLY_TABLE_FIRST" localSheetId="9">#REF!</definedName>
    <definedName name="SASApp_GDPDATA_SUPPLY_TABLE_FIRST" localSheetId="5">#REF!</definedName>
    <definedName name="SASApp_GDPDATA_SUPPLY_TABLE_FIRST" localSheetId="15">#REF!</definedName>
    <definedName name="SASApp_GDPDATA_SUPPLY_TABLE_FIRST">#REF!</definedName>
    <definedName name="SASApp_GDPDATA_SUPPLY_TABLE_SECOND" localSheetId="10">#REF!</definedName>
    <definedName name="SASApp_GDPDATA_SUPPLY_TABLE_SECOND" localSheetId="11">#REF!</definedName>
    <definedName name="SASApp_GDPDATA_SUPPLY_TABLE_SECOND" localSheetId="16">#REF!</definedName>
    <definedName name="SASApp_GDPDATA_SUPPLY_TABLE_SECOND" localSheetId="2">#REF!</definedName>
    <definedName name="SASApp_GDPDATA_SUPPLY_TABLE_SECOND" localSheetId="6">#REF!</definedName>
    <definedName name="SASApp_GDPDATA_SUPPLY_TABLE_SECOND" localSheetId="7">#REF!</definedName>
    <definedName name="SASApp_GDPDATA_SUPPLY_TABLE_SECOND" localSheetId="9">#REF!</definedName>
    <definedName name="SASApp_GDPDATA_SUPPLY_TABLE_SECOND" localSheetId="5">#REF!</definedName>
    <definedName name="SASApp_GDPDATA_SUPPLY_TABLE_SECOND" localSheetId="15">#REF!</definedName>
    <definedName name="SASApp_GDPDATA_SUPPLY_TABLE_SECOND">#REF!</definedName>
    <definedName name="SASApp_GDPDATA_USE_TABLE_FIRST" localSheetId="10">#REF!</definedName>
    <definedName name="SASApp_GDPDATA_USE_TABLE_FIRST" localSheetId="11">#REF!</definedName>
    <definedName name="SASApp_GDPDATA_USE_TABLE_FIRST" localSheetId="16">#REF!</definedName>
    <definedName name="SASApp_GDPDATA_USE_TABLE_FIRST" localSheetId="2">#REF!</definedName>
    <definedName name="SASApp_GDPDATA_USE_TABLE_FIRST" localSheetId="6">#REF!</definedName>
    <definedName name="SASApp_GDPDATA_USE_TABLE_FIRST" localSheetId="7">#REF!</definedName>
    <definedName name="SASApp_GDPDATA_USE_TABLE_FIRST" localSheetId="9">#REF!</definedName>
    <definedName name="SASApp_GDPDATA_USE_TABLE_FIRST" localSheetId="5">#REF!</definedName>
    <definedName name="SASApp_GDPDATA_USE_TABLE_FIRST" localSheetId="15">#REF!</definedName>
    <definedName name="SASApp_GDPDATA_USE_TABLE_FIRST">#REF!</definedName>
    <definedName name="SASApp_GDPDATA_USE_TABLE_SECOND" localSheetId="10">#REF!</definedName>
    <definedName name="SASApp_GDPDATA_USE_TABLE_SECOND" localSheetId="11">#REF!</definedName>
    <definedName name="SASApp_GDPDATA_USE_TABLE_SECOND" localSheetId="16">#REF!</definedName>
    <definedName name="SASApp_GDPDATA_USE_TABLE_SECOND" localSheetId="2">#REF!</definedName>
    <definedName name="SASApp_GDPDATA_USE_TABLE_SECOND" localSheetId="6">#REF!</definedName>
    <definedName name="SASApp_GDPDATA_USE_TABLE_SECOND" localSheetId="7">#REF!</definedName>
    <definedName name="SASApp_GDPDATA_USE_TABLE_SECOND" localSheetId="9">#REF!</definedName>
    <definedName name="SASApp_GDPDATA_USE_TABLE_SECOND" localSheetId="5">#REF!</definedName>
    <definedName name="SASApp_GDPDATA_USE_TABLE_SECOND" localSheetId="15">#REF!</definedName>
    <definedName name="SASApp_GDPDATA_USE_TABLE_SECOND">#REF!</definedName>
    <definedName name="SEP08N_SML" localSheetId="10">#REF!</definedName>
    <definedName name="SEP08N_SML" localSheetId="11">#REF!</definedName>
    <definedName name="SEP08N_SML" localSheetId="16">#REF!</definedName>
    <definedName name="SEP08N_SML" localSheetId="6">#REF!</definedName>
    <definedName name="SEP08N_SML" localSheetId="7">#REF!</definedName>
    <definedName name="SEP08N_SML" localSheetId="9">#REF!</definedName>
    <definedName name="SEP08N_SML" localSheetId="5">#REF!</definedName>
    <definedName name="SEP08N_SML" localSheetId="15">#REF!</definedName>
    <definedName name="SEP08N_SML">#REF!</definedName>
    <definedName name="Start_column" localSheetId="10">#REF!</definedName>
    <definedName name="Start_column" localSheetId="11">#REF!</definedName>
    <definedName name="Start_column" localSheetId="16">#REF!</definedName>
    <definedName name="Start_column" localSheetId="6">#REF!</definedName>
    <definedName name="Start_column" localSheetId="7">#REF!</definedName>
    <definedName name="Start_column" localSheetId="9">#REF!</definedName>
    <definedName name="Start_column" localSheetId="5">#REF!</definedName>
    <definedName name="Start_column" localSheetId="15">#REF!</definedName>
    <definedName name="Start_column">#REF!</definedName>
    <definedName name="Start_Row" localSheetId="10">#REF!</definedName>
    <definedName name="Start_Row" localSheetId="11">#REF!</definedName>
    <definedName name="Start_Row" localSheetId="16">#REF!</definedName>
    <definedName name="Start_Row" localSheetId="6">#REF!</definedName>
    <definedName name="Start_Row" localSheetId="7">#REF!</definedName>
    <definedName name="Start_Row" localSheetId="9">#REF!</definedName>
    <definedName name="Start_Row" localSheetId="5">#REF!</definedName>
    <definedName name="Start_Row" localSheetId="15">#REF!</definedName>
    <definedName name="Start_Row">#REF!</definedName>
    <definedName name="Start_sheet" localSheetId="10">#REF!</definedName>
    <definedName name="Start_sheet" localSheetId="11">#REF!</definedName>
    <definedName name="Start_sheet" localSheetId="16">#REF!</definedName>
    <definedName name="Start_sheet" localSheetId="6">#REF!</definedName>
    <definedName name="Start_sheet" localSheetId="7">#REF!</definedName>
    <definedName name="Start_sheet" localSheetId="9">#REF!</definedName>
    <definedName name="Start_sheet" localSheetId="5">#REF!</definedName>
    <definedName name="Start_sheet" localSheetId="15">#REF!</definedName>
    <definedName name="Start_sheet">#REF!</definedName>
    <definedName name="Summary_Tables" localSheetId="10">[5]Table1!#REF!</definedName>
    <definedName name="Summary_Tables" localSheetId="11">#REF!</definedName>
    <definedName name="Summary_Tables" localSheetId="16">[2]Table1!#REF!</definedName>
    <definedName name="Summary_Tables" localSheetId="6">#REF!</definedName>
    <definedName name="Summary_Tables" localSheetId="9">#REF!</definedName>
    <definedName name="Summary_Tables" localSheetId="5">[2]Table1!#REF!</definedName>
    <definedName name="Summary_Tables" localSheetId="15">[2]Table1!#REF!</definedName>
    <definedName name="Summary_Tables">[5]Table1!#REF!</definedName>
    <definedName name="Summary_Tables_10" localSheetId="10">#REF!</definedName>
    <definedName name="Summary_Tables_10" localSheetId="11">#REF!</definedName>
    <definedName name="Summary_Tables_10" localSheetId="16">#REF!</definedName>
    <definedName name="Summary_Tables_10" localSheetId="6">#REF!</definedName>
    <definedName name="Summary_Tables_10" localSheetId="7">#REF!</definedName>
    <definedName name="Summary_Tables_10" localSheetId="9">#REF!</definedName>
    <definedName name="Summary_Tables_10" localSheetId="5">#REF!</definedName>
    <definedName name="Summary_Tables_10" localSheetId="15">#REF!</definedName>
    <definedName name="Summary_Tables_10">#REF!</definedName>
    <definedName name="Summary_Tables_11" localSheetId="10">[5]Table2.1!#REF!</definedName>
    <definedName name="Summary_Tables_11" localSheetId="11">#REF!</definedName>
    <definedName name="Summary_Tables_11" localSheetId="16">[2]Table2.1!#REF!</definedName>
    <definedName name="Summary_Tables_11" localSheetId="6">#REF!</definedName>
    <definedName name="Summary_Tables_11" localSheetId="9">#REF!</definedName>
    <definedName name="Summary_Tables_11" localSheetId="5">[2]Table2.1!#REF!</definedName>
    <definedName name="Summary_Tables_11" localSheetId="15">[2]Table2.1!#REF!</definedName>
    <definedName name="Summary_Tables_11">[5]Table2.1!#REF!</definedName>
    <definedName name="Summary_Tables_14" localSheetId="10">#REF!</definedName>
    <definedName name="Summary_Tables_14" localSheetId="11">#REF!</definedName>
    <definedName name="Summary_Tables_14" localSheetId="16">#REF!</definedName>
    <definedName name="Summary_Tables_14" localSheetId="6">#REF!</definedName>
    <definedName name="Summary_Tables_14" localSheetId="7">#REF!</definedName>
    <definedName name="Summary_Tables_14" localSheetId="9">#REF!</definedName>
    <definedName name="Summary_Tables_14" localSheetId="5">#REF!</definedName>
    <definedName name="Summary_Tables_14" localSheetId="15">#REF!</definedName>
    <definedName name="Summary_Tables_14">#REF!</definedName>
    <definedName name="Summary_Tables_15" localSheetId="10">#REF!</definedName>
    <definedName name="Summary_Tables_15" localSheetId="11">#REF!</definedName>
    <definedName name="Summary_Tables_15" localSheetId="16">#REF!</definedName>
    <definedName name="Summary_Tables_15" localSheetId="6">#REF!</definedName>
    <definedName name="Summary_Tables_15" localSheetId="7">#REF!</definedName>
    <definedName name="Summary_Tables_15" localSheetId="9">#REF!</definedName>
    <definedName name="Summary_Tables_15" localSheetId="5">#REF!</definedName>
    <definedName name="Summary_Tables_15" localSheetId="15">#REF!</definedName>
    <definedName name="Summary_Tables_15">#REF!</definedName>
    <definedName name="Summary_Tables_17" localSheetId="10">[5]Table3.7!#REF!</definedName>
    <definedName name="Summary_Tables_17" localSheetId="11">#REF!</definedName>
    <definedName name="Summary_Tables_17" localSheetId="16">[2]Table3.7!#REF!</definedName>
    <definedName name="Summary_Tables_17" localSheetId="6">#REF!</definedName>
    <definedName name="Summary_Tables_17" localSheetId="9">#REF!</definedName>
    <definedName name="Summary_Tables_17" localSheetId="5">[2]Table3.7!#REF!</definedName>
    <definedName name="Summary_Tables_17" localSheetId="15">[2]Table3.7!#REF!</definedName>
    <definedName name="Summary_Tables_17">[5]Table3.7!#REF!</definedName>
    <definedName name="Summary_Tables_18" localSheetId="10">[5]Table3.6!#REF!</definedName>
    <definedName name="Summary_Tables_18" localSheetId="11">#REF!</definedName>
    <definedName name="Summary_Tables_18" localSheetId="16">[2]Table3.6!#REF!</definedName>
    <definedName name="Summary_Tables_18" localSheetId="6">#REF!</definedName>
    <definedName name="Summary_Tables_18" localSheetId="9">#REF!</definedName>
    <definedName name="Summary_Tables_18" localSheetId="5">[2]Table3.6!#REF!</definedName>
    <definedName name="Summary_Tables_18" localSheetId="15">[2]Table3.6!#REF!</definedName>
    <definedName name="Summary_Tables_18">[5]Table3.6!#REF!</definedName>
    <definedName name="Summary_Tables_19" localSheetId="10">#REF!</definedName>
    <definedName name="Summary_Tables_19" localSheetId="11">#REF!</definedName>
    <definedName name="Summary_Tables_19" localSheetId="16">#REF!</definedName>
    <definedName name="Summary_Tables_19" localSheetId="6">#REF!</definedName>
    <definedName name="Summary_Tables_19" localSheetId="7">#REF!</definedName>
    <definedName name="Summary_Tables_19" localSheetId="9">#REF!</definedName>
    <definedName name="Summary_Tables_19" localSheetId="5">#REF!</definedName>
    <definedName name="Summary_Tables_19" localSheetId="15">#REF!</definedName>
    <definedName name="Summary_Tables_19">#REF!</definedName>
    <definedName name="Summary_Tables_2" localSheetId="10">[5]Table1!#REF!</definedName>
    <definedName name="Summary_Tables_2" localSheetId="11">#REF!</definedName>
    <definedName name="Summary_Tables_2" localSheetId="16">[2]Table1!#REF!</definedName>
    <definedName name="Summary_Tables_2" localSheetId="6">#REF!</definedName>
    <definedName name="Summary_Tables_2" localSheetId="9">#REF!</definedName>
    <definedName name="Summary_Tables_2" localSheetId="5">[2]Table1!#REF!</definedName>
    <definedName name="Summary_Tables_2" localSheetId="15">[2]Table1!#REF!</definedName>
    <definedName name="Summary_Tables_2">[5]Table1!#REF!</definedName>
    <definedName name="Summary_Tables_20" localSheetId="10">[5]Table4!#REF!</definedName>
    <definedName name="Summary_Tables_20" localSheetId="11">#REF!</definedName>
    <definedName name="Summary_Tables_20" localSheetId="16">[2]Table4!#REF!</definedName>
    <definedName name="Summary_Tables_20" localSheetId="6">#REF!</definedName>
    <definedName name="Summary_Tables_20" localSheetId="9">#REF!</definedName>
    <definedName name="Summary_Tables_20" localSheetId="5">[2]Table4!#REF!</definedName>
    <definedName name="Summary_Tables_20" localSheetId="15">[2]Table4!#REF!</definedName>
    <definedName name="Summary_Tables_20">[5]Table4!#REF!</definedName>
    <definedName name="Summary_Tables_24" localSheetId="10">[5]Table8!#REF!</definedName>
    <definedName name="Summary_Tables_24" localSheetId="11">#REF!</definedName>
    <definedName name="Summary_Tables_24" localSheetId="16">[2]Table8!#REF!</definedName>
    <definedName name="Summary_Tables_24" localSheetId="6">#REF!</definedName>
    <definedName name="Summary_Tables_24" localSheetId="9">#REF!</definedName>
    <definedName name="Summary_Tables_24" localSheetId="5">[2]Table8!#REF!</definedName>
    <definedName name="Summary_Tables_24" localSheetId="15">[2]Table8!#REF!</definedName>
    <definedName name="Summary_Tables_24">[5]Table8!#REF!</definedName>
    <definedName name="Summary_Tables_25" localSheetId="10">[5]Table2.2!#REF!</definedName>
    <definedName name="Summary_Tables_25" localSheetId="11">#REF!</definedName>
    <definedName name="Summary_Tables_25" localSheetId="16">[2]Table2.2!#REF!</definedName>
    <definedName name="Summary_Tables_25" localSheetId="6">#REF!</definedName>
    <definedName name="Summary_Tables_25" localSheetId="9">#REF!</definedName>
    <definedName name="Summary_Tables_25" localSheetId="5">[2]Table2.2!#REF!</definedName>
    <definedName name="Summary_Tables_25" localSheetId="15">[2]Table2.2!#REF!</definedName>
    <definedName name="Summary_Tables_25">[5]Table2.2!#REF!</definedName>
    <definedName name="Summary_Tables_26" localSheetId="10">[5]Table2.2!#REF!</definedName>
    <definedName name="Summary_Tables_26" localSheetId="11">#REF!</definedName>
    <definedName name="Summary_Tables_26" localSheetId="16">[2]Table2.2!#REF!</definedName>
    <definedName name="Summary_Tables_26" localSheetId="6">#REF!</definedName>
    <definedName name="Summary_Tables_26" localSheetId="9">#REF!</definedName>
    <definedName name="Summary_Tables_26" localSheetId="5">[2]Table2.2!#REF!</definedName>
    <definedName name="Summary_Tables_26" localSheetId="15">[2]Table2.2!#REF!</definedName>
    <definedName name="Summary_Tables_26">[5]Table2.2!#REF!</definedName>
    <definedName name="Summary_Tables_27" localSheetId="10">#REF!</definedName>
    <definedName name="Summary_Tables_27" localSheetId="11">#REF!</definedName>
    <definedName name="Summary_Tables_27" localSheetId="16">#REF!</definedName>
    <definedName name="Summary_Tables_27" localSheetId="6">#REF!</definedName>
    <definedName name="Summary_Tables_27" localSheetId="7">#REF!</definedName>
    <definedName name="Summary_Tables_27" localSheetId="9">#REF!</definedName>
    <definedName name="Summary_Tables_27" localSheetId="5">#REF!</definedName>
    <definedName name="Summary_Tables_27" localSheetId="15">#REF!</definedName>
    <definedName name="Summary_Tables_27">#REF!</definedName>
    <definedName name="Summary_Tables_28" localSheetId="10">'[5]Table 2'!#REF!</definedName>
    <definedName name="Summary_Tables_28" localSheetId="11">#REF!</definedName>
    <definedName name="Summary_Tables_28" localSheetId="16">'[2]Table 2'!#REF!</definedName>
    <definedName name="Summary_Tables_28" localSheetId="6">#REF!</definedName>
    <definedName name="Summary_Tables_28" localSheetId="9">#REF!</definedName>
    <definedName name="Summary_Tables_28" localSheetId="5">'[2]Table 2'!#REF!</definedName>
    <definedName name="Summary_Tables_28" localSheetId="15">'[2]Table 2'!#REF!</definedName>
    <definedName name="Summary_Tables_28">'[5]Table 2'!#REF!</definedName>
    <definedName name="Summary_Tables_29" localSheetId="10">'[5]Table 2'!#REF!</definedName>
    <definedName name="Summary_Tables_29" localSheetId="11">#REF!</definedName>
    <definedName name="Summary_Tables_29" localSheetId="16">'[2]Table 2'!#REF!</definedName>
    <definedName name="Summary_Tables_29" localSheetId="6">#REF!</definedName>
    <definedName name="Summary_Tables_29" localSheetId="9">#REF!</definedName>
    <definedName name="Summary_Tables_29" localSheetId="5">'[2]Table 2'!#REF!</definedName>
    <definedName name="Summary_Tables_29" localSheetId="15">'[2]Table 2'!#REF!</definedName>
    <definedName name="Summary_Tables_29">'[5]Table 2'!#REF!</definedName>
    <definedName name="Summary_Tables_3" localSheetId="10">[6]Table2.2!#REF!</definedName>
    <definedName name="Summary_Tables_3" localSheetId="11">#REF!</definedName>
    <definedName name="Summary_Tables_3" localSheetId="16">[7]Table2.2!#REF!</definedName>
    <definedName name="Summary_Tables_3" localSheetId="6">#REF!</definedName>
    <definedName name="Summary_Tables_3" localSheetId="9">#REF!</definedName>
    <definedName name="Summary_Tables_3" localSheetId="5">[7]Table2.2!#REF!</definedName>
    <definedName name="Summary_Tables_3" localSheetId="15">[7]Table2.2!#REF!</definedName>
    <definedName name="Summary_Tables_3">[6]Table2.2!#REF!</definedName>
    <definedName name="Summary_Tables_30" localSheetId="10">'[5]Table 2'!#REF!</definedName>
    <definedName name="Summary_Tables_30" localSheetId="11">#REF!</definedName>
    <definedName name="Summary_Tables_30" localSheetId="16">'[2]Table 2'!#REF!</definedName>
    <definedName name="Summary_Tables_30" localSheetId="6">#REF!</definedName>
    <definedName name="Summary_Tables_30" localSheetId="9">#REF!</definedName>
    <definedName name="Summary_Tables_30" localSheetId="5">'[2]Table 2'!#REF!</definedName>
    <definedName name="Summary_Tables_30" localSheetId="15">'[2]Table 2'!#REF!</definedName>
    <definedName name="Summary_Tables_30">'[5]Table 2'!#REF!</definedName>
    <definedName name="Summary_Tables_31" localSheetId="10">#REF!</definedName>
    <definedName name="Summary_Tables_31" localSheetId="11">#REF!</definedName>
    <definedName name="Summary_Tables_31" localSheetId="16">#REF!</definedName>
    <definedName name="Summary_Tables_31" localSheetId="6">#REF!</definedName>
    <definedName name="Summary_Tables_31" localSheetId="7">#REF!</definedName>
    <definedName name="Summary_Tables_31" localSheetId="9">#REF!</definedName>
    <definedName name="Summary_Tables_31" localSheetId="5">#REF!</definedName>
    <definedName name="Summary_Tables_31" localSheetId="15">#REF!</definedName>
    <definedName name="Summary_Tables_31">#REF!</definedName>
    <definedName name="Summary_Tables_32" localSheetId="10">#REF!</definedName>
    <definedName name="Summary_Tables_32" localSheetId="11">#REF!</definedName>
    <definedName name="Summary_Tables_32" localSheetId="16">#REF!</definedName>
    <definedName name="Summary_Tables_32" localSheetId="6">#REF!</definedName>
    <definedName name="Summary_Tables_32" localSheetId="7">#REF!</definedName>
    <definedName name="Summary_Tables_32" localSheetId="9">#REF!</definedName>
    <definedName name="Summary_Tables_32" localSheetId="5">#REF!</definedName>
    <definedName name="Summary_Tables_32" localSheetId="15">#REF!</definedName>
    <definedName name="Summary_Tables_32">#REF!</definedName>
    <definedName name="Summary_Tables_34" localSheetId="10">[5]Table3.8a!#REF!</definedName>
    <definedName name="Summary_Tables_34" localSheetId="11">#REF!</definedName>
    <definedName name="Summary_Tables_34" localSheetId="16">[2]Table3.8a!#REF!</definedName>
    <definedName name="Summary_Tables_34" localSheetId="6">#REF!</definedName>
    <definedName name="Summary_Tables_34" localSheetId="9">#REF!</definedName>
    <definedName name="Summary_Tables_34" localSheetId="5">[2]Table3.8a!#REF!</definedName>
    <definedName name="Summary_Tables_34" localSheetId="15">[2]Table3.8a!#REF!</definedName>
    <definedName name="Summary_Tables_34">[5]Table3.8a!#REF!</definedName>
    <definedName name="Summary_Tables_35" localSheetId="10">[5]Table3.8b!#REF!</definedName>
    <definedName name="Summary_Tables_35" localSheetId="11">#REF!</definedName>
    <definedName name="Summary_Tables_35" localSheetId="16">[2]Table3.8b!#REF!</definedName>
    <definedName name="Summary_Tables_35" localSheetId="6">#REF!</definedName>
    <definedName name="Summary_Tables_35" localSheetId="9">#REF!</definedName>
    <definedName name="Summary_Tables_35" localSheetId="5">[2]Table3.8b!#REF!</definedName>
    <definedName name="Summary_Tables_35" localSheetId="15">[2]Table3.8b!#REF!</definedName>
    <definedName name="Summary_Tables_35">[5]Table3.8b!#REF!</definedName>
    <definedName name="Summary_Tables_36" localSheetId="10">#REF!</definedName>
    <definedName name="Summary_Tables_36" localSheetId="11">#REF!</definedName>
    <definedName name="Summary_Tables_36" localSheetId="16">#REF!</definedName>
    <definedName name="Summary_Tables_36" localSheetId="6">#REF!</definedName>
    <definedName name="Summary_Tables_36" localSheetId="7">#REF!</definedName>
    <definedName name="Summary_Tables_36" localSheetId="9">#REF!</definedName>
    <definedName name="Summary_Tables_36" localSheetId="5">#REF!</definedName>
    <definedName name="Summary_Tables_36" localSheetId="15">#REF!</definedName>
    <definedName name="Summary_Tables_36">#REF!</definedName>
    <definedName name="Summary_Tables_37" localSheetId="10">[5]Table3.8c!#REF!</definedName>
    <definedName name="Summary_Tables_37" localSheetId="11">#REF!</definedName>
    <definedName name="Summary_Tables_37" localSheetId="16">[2]Table3.8c!#REF!</definedName>
    <definedName name="Summary_Tables_37" localSheetId="6">#REF!</definedName>
    <definedName name="Summary_Tables_37" localSheetId="9">#REF!</definedName>
    <definedName name="Summary_Tables_37" localSheetId="5">[2]Table3.8c!#REF!</definedName>
    <definedName name="Summary_Tables_37" localSheetId="15">[2]Table3.8c!#REF!</definedName>
    <definedName name="Summary_Tables_37">[5]Table3.8c!#REF!</definedName>
    <definedName name="Summary_Tables_38" localSheetId="10">[5]Table3.6!#REF!</definedName>
    <definedName name="Summary_Tables_38" localSheetId="11">#REF!</definedName>
    <definedName name="Summary_Tables_38" localSheetId="16">[2]Table3.6!#REF!</definedName>
    <definedName name="Summary_Tables_38" localSheetId="6">#REF!</definedName>
    <definedName name="Summary_Tables_38" localSheetId="9">#REF!</definedName>
    <definedName name="Summary_Tables_38" localSheetId="5">[2]Table3.6!#REF!</definedName>
    <definedName name="Summary_Tables_38" localSheetId="15">[2]Table3.6!#REF!</definedName>
    <definedName name="Summary_Tables_38">[5]Table3.6!#REF!</definedName>
    <definedName name="Summary_Tables_4" localSheetId="10">[6]Table2.2!#REF!</definedName>
    <definedName name="Summary_Tables_4" localSheetId="11">#REF!</definedName>
    <definedName name="Summary_Tables_4" localSheetId="16">[7]Table2.2!#REF!</definedName>
    <definedName name="Summary_Tables_4" localSheetId="6">#REF!</definedName>
    <definedName name="Summary_Tables_4" localSheetId="9">#REF!</definedName>
    <definedName name="Summary_Tables_4" localSheetId="5">[7]Table2.2!#REF!</definedName>
    <definedName name="Summary_Tables_4" localSheetId="15">[7]Table2.2!#REF!</definedName>
    <definedName name="Summary_Tables_4">[6]Table2.2!#REF!</definedName>
    <definedName name="Summary_Tables_44" localSheetId="10">[5]Table2.1!#REF!</definedName>
    <definedName name="Summary_Tables_44" localSheetId="11">#REF!</definedName>
    <definedName name="Summary_Tables_44" localSheetId="16">[2]Table2.1!#REF!</definedName>
    <definedName name="Summary_Tables_44" localSheetId="6">#REF!</definedName>
    <definedName name="Summary_Tables_44" localSheetId="9">#REF!</definedName>
    <definedName name="Summary_Tables_44" localSheetId="5">[2]Table2.1!#REF!</definedName>
    <definedName name="Summary_Tables_44" localSheetId="15">[2]Table2.1!#REF!</definedName>
    <definedName name="Summary_Tables_44">[5]Table2.1!#REF!</definedName>
    <definedName name="Summary_Tables_45" localSheetId="10">[5]Table2.2!#REF!</definedName>
    <definedName name="Summary_Tables_45" localSheetId="11">#REF!</definedName>
    <definedName name="Summary_Tables_45" localSheetId="16">[2]Table2.2!#REF!</definedName>
    <definedName name="Summary_Tables_45" localSheetId="6">#REF!</definedName>
    <definedName name="Summary_Tables_45" localSheetId="9">#REF!</definedName>
    <definedName name="Summary_Tables_45" localSheetId="5">[2]Table2.2!#REF!</definedName>
    <definedName name="Summary_Tables_45" localSheetId="15">[2]Table2.2!#REF!</definedName>
    <definedName name="Summary_Tables_45">[5]Table2.2!#REF!</definedName>
    <definedName name="Summary_Tables_46" localSheetId="10">[5]Table2.2!#REF!</definedName>
    <definedName name="Summary_Tables_46" localSheetId="11">#REF!</definedName>
    <definedName name="Summary_Tables_46" localSheetId="16">[2]Table2.2!#REF!</definedName>
    <definedName name="Summary_Tables_46" localSheetId="6">#REF!</definedName>
    <definedName name="Summary_Tables_46" localSheetId="9">#REF!</definedName>
    <definedName name="Summary_Tables_46" localSheetId="5">[2]Table2.2!#REF!</definedName>
    <definedName name="Summary_Tables_46" localSheetId="15">[2]Table2.2!#REF!</definedName>
    <definedName name="Summary_Tables_46">[5]Table2.2!#REF!</definedName>
    <definedName name="Summary_Tables_5" localSheetId="10">[6]Table2.2!#REF!</definedName>
    <definedName name="Summary_Tables_5" localSheetId="11">#REF!</definedName>
    <definedName name="Summary_Tables_5" localSheetId="16">[7]Table2.2!#REF!</definedName>
    <definedName name="Summary_Tables_5" localSheetId="6">#REF!</definedName>
    <definedName name="Summary_Tables_5" localSheetId="9">#REF!</definedName>
    <definedName name="Summary_Tables_5" localSheetId="5">[7]Table2.2!#REF!</definedName>
    <definedName name="Summary_Tables_5" localSheetId="15">[7]Table2.2!#REF!</definedName>
    <definedName name="Summary_Tables_5">[6]Table2.2!#REF!</definedName>
    <definedName name="TRNR_27252d25533b49a2ae5d652998b4ec22_125_6" localSheetId="16" hidden="1">'[8]22. Govt bond yields'!#REF!</definedName>
    <definedName name="TRNR_27252d25533b49a2ae5d652998b4ec22_125_6" localSheetId="15" hidden="1">'[8]22. Govt bond yields'!#REF!</definedName>
    <definedName name="TRNR_27252d25533b49a2ae5d652998b4ec22_125_6" hidden="1">#REF!</definedName>
    <definedName name="TRNR_4a25bddce7e94a4691b613e1f447ec80_125_6" localSheetId="16" hidden="1">'[8]22. Govt bond yields'!#REF!</definedName>
    <definedName name="TRNR_4a25bddce7e94a4691b613e1f447ec80_125_6" localSheetId="15" hidden="1">'[8]22. Govt bond yields'!#REF!</definedName>
    <definedName name="TRNR_4a25bddce7e94a4691b613e1f447ec80_125_6" hidden="1">#REF!</definedName>
    <definedName name="TRNR_8834841dd5134ebb8743db6226aa1d57_125_6" localSheetId="16" hidden="1">'[8]22. Govt bond yields'!#REF!</definedName>
    <definedName name="TRNR_8834841dd5134ebb8743db6226aa1d57_125_6" localSheetId="15" hidden="1">'[8]22. Govt bond yields'!#REF!</definedName>
    <definedName name="TRNR_8834841dd5134ebb8743db6226aa1d57_125_6" hidden="1">#REF!</definedName>
    <definedName name="TRNR_93fda65b34ef4468bc0e176e1fc49700_125_6" localSheetId="16" hidden="1">'[8]22. Govt bond yields'!#REF!</definedName>
    <definedName name="TRNR_93fda65b34ef4468bc0e176e1fc49700_125_6" localSheetId="15" hidden="1">'[8]22. Govt bond yields'!#REF!</definedName>
    <definedName name="TRNR_93fda65b34ef4468bc0e176e1fc49700_125_6" hidden="1">#REF!</definedName>
    <definedName name="TRNR_9a1f6f35f6a34ec2ae2cc7e9f8d408de_125_6" localSheetId="16" hidden="1">'[8]22. Govt bond yields'!#REF!</definedName>
    <definedName name="TRNR_9a1f6f35f6a34ec2ae2cc7e9f8d408de_125_6" localSheetId="15" hidden="1">'[8]22. Govt bond yields'!#REF!</definedName>
    <definedName name="TRNR_9a1f6f35f6a34ec2ae2cc7e9f8d408de_125_6" hidden="1">#REF!</definedName>
    <definedName name="TRNR_a0797764f0d8457f91f598ca4e180462_125_6" localSheetId="16" hidden="1">'[8]22. Govt bond yields'!#REF!</definedName>
    <definedName name="TRNR_a0797764f0d8457f91f598ca4e180462_125_6" localSheetId="15" hidden="1">'[8]22. Govt bond yields'!#REF!</definedName>
    <definedName name="TRNR_a0797764f0d8457f91f598ca4e180462_125_6" hidden="1">#REF!</definedName>
    <definedName name="TRNR_b82114740f634c1fb9a10248c154a1b9_125_6" localSheetId="16" hidden="1">'[8]22. Govt bond yields'!#REF!</definedName>
    <definedName name="TRNR_b82114740f634c1fb9a10248c154a1b9_125_6" localSheetId="15" hidden="1">'[8]22. Govt bond yields'!#REF!</definedName>
    <definedName name="TRNR_b82114740f634c1fb9a10248c154a1b9_125_6" hidden="1">#REF!</definedName>
    <definedName name="TRNR_d9166fe0221c4074aed36a46b684215b_125_6" localSheetId="16" hidden="1">'[8]22. Govt bond yields'!#REF!</definedName>
    <definedName name="TRNR_d9166fe0221c4074aed36a46b684215b_125_6" localSheetId="15" hidden="1">'[8]22. Govt bond yields'!#REF!</definedName>
    <definedName name="TRNR_d9166fe0221c4074aed36a46b684215b_125_6" hidden="1">#REF!</definedName>
    <definedName name="TRNR_f8530f1de0a7463284c941bfe9e4e249_125_6" localSheetId="16" hidden="1">'[8]22. Govt bond yields'!#REF!</definedName>
    <definedName name="TRNR_f8530f1de0a7463284c941bfe9e4e249_125_6" localSheetId="15" hidden="1">'[8]22. Govt bond yields'!#REF!</definedName>
    <definedName name="TRNR_f8530f1de0a7463284c941bfe9e4e249_125_6" hidden="1">#REF!</definedName>
    <definedName name="TRNR_f86c585bc31248c8bc2b3a1a46c88b17_65_6" localSheetId="16" hidden="1">'[8]22. Govt bond yields'!#REF!</definedName>
    <definedName name="TRNR_f86c585bc31248c8bc2b3a1a46c88b17_65_6" localSheetId="15" hidden="1">'[8]22. Govt bond yields'!#REF!</definedName>
    <definedName name="TRNR_f86c585bc31248c8bc2b3a1a46c88b17_65_6" hidden="1">#REF!</definedName>
    <definedName name="xxx" localSheetId="16">#REF!</definedName>
    <definedName name="xxx" localSheetId="15">#REF!</definedName>
    <definedName name="xxx">#REF!</definedName>
    <definedName name="xxxxx" localSheetId="16" hidden="1">'[2]Table 2.5'!#REF!</definedName>
    <definedName name="xxxxx" localSheetId="15" hidden="1">'[2]Table 2.5'!#REF!</definedName>
    <definedName name="xxxxx" hidden="1">#REF!</definedName>
    <definedName name="Z_14A37906_4245_11D2_A0DD_006008720D93_.wvu.PrintArea" localSheetId="16" hidden="1">#REF!</definedName>
    <definedName name="Z_14A37906_4245_11D2_A0DD_006008720D93_.wvu.PrintArea" localSheetId="15" hidden="1">#REF!</definedName>
    <definedName name="Z_14A37906_4245_11D2_A0DD_006008720D93_.wvu.PrintArea" hidden="1">#REF!</definedName>
    <definedName name="Z_8EEF5401_87C6_11D3_BF6F_444553540000_.wvu.PrintArea" localSheetId="16" hidden="1">#REF!</definedName>
    <definedName name="Z_8EEF5401_87C6_11D3_BF6F_444553540000_.wvu.PrintArea" localSheetId="15" hidden="1">#REF!</definedName>
    <definedName name="Z_8EEF5401_87C6_11D3_BF6F_444553540000_.wvu.PrintArea" hidden="1">#REF!</definedName>
    <definedName name="Z_B5B3C281_3E7C_11D3_BF6D_444553540000_.wvu.Cols" localSheetId="10" hidden="1">#REF!,#REF!,#REF!,#REF!</definedName>
    <definedName name="Z_B5B3C281_3E7C_11D3_BF6D_444553540000_.wvu.Cols" localSheetId="11" hidden="1">#REF!,#REF!,#REF!,#REF!</definedName>
    <definedName name="Z_B5B3C281_3E7C_11D3_BF6D_444553540000_.wvu.Cols" localSheetId="16" hidden="1">#REF!,#REF!,#REF!,#REF!</definedName>
    <definedName name="Z_B5B3C281_3E7C_11D3_BF6D_444553540000_.wvu.Cols" localSheetId="6" hidden="1">#REF!,#REF!,#REF!,#REF!</definedName>
    <definedName name="Z_B5B3C281_3E7C_11D3_BF6D_444553540000_.wvu.Cols" localSheetId="7" hidden="1">#REF!,#REF!,#REF!,#REF!</definedName>
    <definedName name="Z_B5B3C281_3E7C_11D3_BF6D_444553540000_.wvu.Cols" localSheetId="8" hidden="1">#REF!,#REF!,#REF!,#REF!</definedName>
    <definedName name="Z_B5B3C281_3E7C_11D3_BF6D_444553540000_.wvu.Cols" localSheetId="9" hidden="1">#REF!,#REF!,#REF!,#REF!</definedName>
    <definedName name="Z_B5B3C281_3E7C_11D3_BF6D_444553540000_.wvu.Cols" localSheetId="5" hidden="1">#REF!,#REF!,#REF!,#REF!</definedName>
    <definedName name="Z_B5B3C281_3E7C_11D3_BF6D_444553540000_.wvu.Cols" localSheetId="15" hidden="1">#REF!,#REF!,#REF!,#REF!</definedName>
    <definedName name="Z_B5B3C281_3E7C_11D3_BF6D_444553540000_.wvu.Cols" hidden="1">#REF!,#REF!,#REF!,#REF!</definedName>
    <definedName name="Z_B5B3C281_3E7C_11D3_BF6D_444553540000_.wvu.PrintArea" localSheetId="10" hidden="1">#REF!</definedName>
    <definedName name="Z_B5B3C281_3E7C_11D3_BF6D_444553540000_.wvu.PrintArea" localSheetId="11" hidden="1">#REF!</definedName>
    <definedName name="Z_B5B3C281_3E7C_11D3_BF6D_444553540000_.wvu.PrintArea" localSheetId="16" hidden="1">#REF!</definedName>
    <definedName name="Z_B5B3C281_3E7C_11D3_BF6D_444553540000_.wvu.PrintArea" localSheetId="6" hidden="1">#REF!</definedName>
    <definedName name="Z_B5B3C281_3E7C_11D3_BF6D_444553540000_.wvu.PrintArea" localSheetId="7" hidden="1">#REF!</definedName>
    <definedName name="Z_B5B3C281_3E7C_11D3_BF6D_444553540000_.wvu.PrintArea" localSheetId="8" hidden="1">#REF!</definedName>
    <definedName name="Z_B5B3C281_3E7C_11D3_BF6D_444553540000_.wvu.PrintArea" localSheetId="9" hidden="1">#REF!</definedName>
    <definedName name="Z_B5B3C281_3E7C_11D3_BF6D_444553540000_.wvu.PrintArea" localSheetId="5" hidden="1">#REF!</definedName>
    <definedName name="Z_B5B3C281_3E7C_11D3_BF6D_444553540000_.wvu.PrintArea" localSheetId="15" hidden="1">#REF!</definedName>
    <definedName name="Z_B5B3C281_3E7C_11D3_BF6D_444553540000_.wvu.PrintArea" hidden="1">#REF!</definedName>
    <definedName name="Z_B5B3C281_3E7C_11D3_BF6D_444553540000_.wvu.Rows" localSheetId="10" hidden="1">#REF!</definedName>
    <definedName name="Z_B5B3C281_3E7C_11D3_BF6D_444553540000_.wvu.Rows" localSheetId="11" hidden="1">#REF!</definedName>
    <definedName name="Z_B5B3C281_3E7C_11D3_BF6D_444553540000_.wvu.Rows" localSheetId="16" hidden="1">#REF!</definedName>
    <definedName name="Z_B5B3C281_3E7C_11D3_BF6D_444553540000_.wvu.Rows" localSheetId="6" hidden="1">#REF!</definedName>
    <definedName name="Z_B5B3C281_3E7C_11D3_BF6D_444553540000_.wvu.Rows" localSheetId="7" hidden="1">#REF!</definedName>
    <definedName name="Z_B5B3C281_3E7C_11D3_BF6D_444553540000_.wvu.Rows" localSheetId="8" hidden="1">#REF!</definedName>
    <definedName name="Z_B5B3C281_3E7C_11D3_BF6D_444553540000_.wvu.Rows" localSheetId="9" hidden="1">#REF!</definedName>
    <definedName name="Z_B5B3C281_3E7C_11D3_BF6D_444553540000_.wvu.Rows" localSheetId="5" hidden="1">#REF!</definedName>
    <definedName name="Z_B5B3C281_3E7C_11D3_BF6D_444553540000_.wvu.Rows" localSheetId="15" hidden="1">#REF!</definedName>
    <definedName name="Z_B5B3C281_3E7C_11D3_BF6D_444553540000_.wvu.Rows" hidden="1">#REF!</definedName>
    <definedName name="Z_E06AAC6B_EB02_4A68_A314_AB97A5C2BEF4_.wvu.PrintArea" localSheetId="16" hidden="1">#REF!</definedName>
    <definedName name="Z_E06AAC6B_EB02_4A68_A314_AB97A5C2BEF4_.wvu.PrintArea" localSheetId="15" hidden="1">#REF!</definedName>
    <definedName name="Z_E06AAC6B_EB02_4A68_A314_AB97A5C2BEF4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7" i="17" l="1"/>
  <c r="Q57" i="17"/>
  <c r="S57" i="17" s="1"/>
  <c r="L57" i="17"/>
  <c r="K57" i="17"/>
  <c r="M57" i="17" s="1"/>
  <c r="R56" i="17"/>
  <c r="S56" i="17" s="1"/>
  <c r="Q56" i="17"/>
  <c r="L56" i="17"/>
  <c r="M56" i="17" s="1"/>
  <c r="K56" i="17"/>
  <c r="R55" i="17"/>
  <c r="Q55" i="17"/>
  <c r="S55" i="17" s="1"/>
  <c r="M55" i="17"/>
  <c r="L55" i="17"/>
  <c r="K55" i="17"/>
  <c r="S54" i="17"/>
  <c r="R54" i="17"/>
  <c r="Q54" i="17"/>
  <c r="L54" i="17"/>
  <c r="K54" i="17"/>
  <c r="M54" i="17" s="1"/>
  <c r="R53" i="17"/>
  <c r="Q53" i="17"/>
  <c r="S53" i="17" s="1"/>
  <c r="L53" i="17"/>
  <c r="K53" i="17"/>
  <c r="M53" i="17" s="1"/>
  <c r="R52" i="17"/>
  <c r="S52" i="17" s="1"/>
  <c r="Q52" i="17"/>
  <c r="L52" i="17"/>
  <c r="M52" i="17" s="1"/>
  <c r="K52" i="17"/>
  <c r="R51" i="17"/>
  <c r="Q51" i="17"/>
  <c r="S51" i="17" s="1"/>
  <c r="M51" i="17"/>
  <c r="L51" i="17"/>
  <c r="K51" i="17"/>
  <c r="S50" i="17"/>
  <c r="R50" i="17"/>
  <c r="Q50" i="17"/>
  <c r="L50" i="17"/>
  <c r="K50" i="17"/>
  <c r="M50" i="17" s="1"/>
  <c r="R49" i="17"/>
  <c r="Q49" i="17"/>
  <c r="S49" i="17" s="1"/>
  <c r="L49" i="17"/>
  <c r="K49" i="17"/>
  <c r="M49" i="17" s="1"/>
  <c r="R48" i="17"/>
  <c r="S48" i="17" s="1"/>
  <c r="Q48" i="17"/>
  <c r="L48" i="17"/>
  <c r="M48" i="17" s="1"/>
  <c r="K48" i="17"/>
  <c r="R47" i="17"/>
  <c r="Q47" i="17"/>
  <c r="S47" i="17" s="1"/>
  <c r="M47" i="17"/>
  <c r="L47" i="17"/>
  <c r="K47" i="17"/>
  <c r="S46" i="17"/>
  <c r="R46" i="17"/>
  <c r="Q46" i="17"/>
  <c r="L46" i="17"/>
  <c r="K46" i="17"/>
  <c r="M46" i="17" s="1"/>
  <c r="M60" i="17" s="1"/>
  <c r="R45" i="17"/>
  <c r="Q45" i="17"/>
  <c r="S45" i="17" s="1"/>
  <c r="L45" i="17"/>
  <c r="K45" i="17"/>
  <c r="M45" i="17" s="1"/>
  <c r="R44" i="17"/>
  <c r="S44" i="17" s="1"/>
  <c r="Q44" i="17"/>
  <c r="L44" i="17"/>
  <c r="M44" i="17" s="1"/>
  <c r="K44" i="17"/>
  <c r="Q43" i="17"/>
  <c r="K43" i="17"/>
  <c r="D43" i="17"/>
  <c r="L43" i="17" s="1"/>
  <c r="M43" i="17" s="1"/>
  <c r="C43" i="17"/>
  <c r="Q42" i="17"/>
  <c r="K42" i="17"/>
  <c r="D42" i="17"/>
  <c r="L42" i="17" s="1"/>
  <c r="M42" i="17" s="1"/>
  <c r="C42" i="17"/>
  <c r="Q41" i="17"/>
  <c r="K41" i="17"/>
  <c r="D41" i="17"/>
  <c r="L41" i="17" s="1"/>
  <c r="M41" i="17" s="1"/>
  <c r="C41" i="17"/>
  <c r="R40" i="17"/>
  <c r="Q40" i="17"/>
  <c r="S40" i="17" s="1"/>
  <c r="M40" i="17"/>
  <c r="L40" i="17"/>
  <c r="K40" i="17"/>
  <c r="S39" i="17"/>
  <c r="R39" i="17"/>
  <c r="Q39" i="17"/>
  <c r="L39" i="17"/>
  <c r="K39" i="17"/>
  <c r="M39" i="17" s="1"/>
  <c r="R38" i="17"/>
  <c r="Q38" i="17"/>
  <c r="S38" i="17" s="1"/>
  <c r="L38" i="17"/>
  <c r="K38" i="17"/>
  <c r="M38" i="17" s="1"/>
  <c r="R37" i="17"/>
  <c r="S37" i="17" s="1"/>
  <c r="Q37" i="17"/>
  <c r="L37" i="17"/>
  <c r="M37" i="17" s="1"/>
  <c r="K37" i="17"/>
  <c r="R36" i="17"/>
  <c r="Q36" i="17"/>
  <c r="S36" i="17" s="1"/>
  <c r="M36" i="17"/>
  <c r="L36" i="17"/>
  <c r="K36" i="17"/>
  <c r="S35" i="17"/>
  <c r="R35" i="17"/>
  <c r="Q35" i="17"/>
  <c r="L35" i="17"/>
  <c r="K35" i="17"/>
  <c r="M35" i="17" s="1"/>
  <c r="R34" i="17"/>
  <c r="Q34" i="17"/>
  <c r="S34" i="17" s="1"/>
  <c r="L34" i="17"/>
  <c r="K34" i="17"/>
  <c r="M34" i="17" s="1"/>
  <c r="R33" i="17"/>
  <c r="S33" i="17" s="1"/>
  <c r="Q33" i="17"/>
  <c r="L33" i="17"/>
  <c r="M33" i="17" s="1"/>
  <c r="K33" i="17"/>
  <c r="R32" i="17"/>
  <c r="Q32" i="17"/>
  <c r="S32" i="17" s="1"/>
  <c r="M32" i="17"/>
  <c r="L32" i="17"/>
  <c r="K32" i="17"/>
  <c r="S31" i="17"/>
  <c r="R31" i="17"/>
  <c r="Q31" i="17"/>
  <c r="L31" i="17"/>
  <c r="K31" i="17"/>
  <c r="M31" i="17" s="1"/>
  <c r="R30" i="17"/>
  <c r="Q30" i="17"/>
  <c r="S30" i="17" s="1"/>
  <c r="L30" i="17"/>
  <c r="K30" i="17"/>
  <c r="M30" i="17" s="1"/>
  <c r="R29" i="17"/>
  <c r="S29" i="17" s="1"/>
  <c r="Q29" i="17"/>
  <c r="L29" i="17"/>
  <c r="M29" i="17" s="1"/>
  <c r="K29" i="17"/>
  <c r="R28" i="17"/>
  <c r="Q28" i="17"/>
  <c r="S28" i="17" s="1"/>
  <c r="M28" i="17"/>
  <c r="L28" i="17"/>
  <c r="K28" i="17"/>
  <c r="S27" i="17"/>
  <c r="R27" i="17"/>
  <c r="Q27" i="17"/>
  <c r="L27" i="17"/>
  <c r="K27" i="17"/>
  <c r="M27" i="17" s="1"/>
  <c r="R26" i="17"/>
  <c r="Q26" i="17"/>
  <c r="S26" i="17" s="1"/>
  <c r="L26" i="17"/>
  <c r="K26" i="17"/>
  <c r="M26" i="17" s="1"/>
  <c r="R25" i="17"/>
  <c r="S25" i="17" s="1"/>
  <c r="Q25" i="17"/>
  <c r="L25" i="17"/>
  <c r="M25" i="17" s="1"/>
  <c r="K25" i="17"/>
  <c r="R24" i="17"/>
  <c r="Q24" i="17"/>
  <c r="S24" i="17" s="1"/>
  <c r="M24" i="17"/>
  <c r="L24" i="17"/>
  <c r="K24" i="17"/>
  <c r="S23" i="17"/>
  <c r="R23" i="17"/>
  <c r="Q23" i="17"/>
  <c r="L23" i="17"/>
  <c r="K23" i="17"/>
  <c r="M23" i="17" s="1"/>
  <c r="R22" i="17"/>
  <c r="Q22" i="17"/>
  <c r="S22" i="17" s="1"/>
  <c r="L22" i="17"/>
  <c r="K22" i="17"/>
  <c r="M22" i="17" s="1"/>
  <c r="R21" i="17"/>
  <c r="S21" i="17" s="1"/>
  <c r="Q21" i="17"/>
  <c r="L21" i="17"/>
  <c r="M21" i="17" s="1"/>
  <c r="K21" i="17"/>
  <c r="R20" i="17"/>
  <c r="Q20" i="17"/>
  <c r="S20" i="17" s="1"/>
  <c r="M20" i="17"/>
  <c r="L20" i="17"/>
  <c r="K20" i="17"/>
  <c r="S19" i="17"/>
  <c r="R19" i="17"/>
  <c r="Q19" i="17"/>
  <c r="L19" i="17"/>
  <c r="K19" i="17"/>
  <c r="M19" i="17" s="1"/>
  <c r="R18" i="17"/>
  <c r="Q18" i="17"/>
  <c r="S18" i="17" s="1"/>
  <c r="L18" i="17"/>
  <c r="K18" i="17"/>
  <c r="M18" i="17" s="1"/>
  <c r="R17" i="17"/>
  <c r="S17" i="17" s="1"/>
  <c r="Q17" i="17"/>
  <c r="L17" i="17"/>
  <c r="M17" i="17" s="1"/>
  <c r="K17" i="17"/>
  <c r="R16" i="17"/>
  <c r="Q16" i="17"/>
  <c r="S16" i="17" s="1"/>
  <c r="M16" i="17"/>
  <c r="L16" i="17"/>
  <c r="K16" i="17"/>
  <c r="S15" i="17"/>
  <c r="R15" i="17"/>
  <c r="Q15" i="17"/>
  <c r="L15" i="17"/>
  <c r="K15" i="17"/>
  <c r="M15" i="17" s="1"/>
  <c r="R14" i="17"/>
  <c r="Q14" i="17"/>
  <c r="S14" i="17" s="1"/>
  <c r="L14" i="17"/>
  <c r="K14" i="17"/>
  <c r="M14" i="17" s="1"/>
  <c r="R13" i="17"/>
  <c r="S13" i="17" s="1"/>
  <c r="Q13" i="17"/>
  <c r="L13" i="17"/>
  <c r="M13" i="17" s="1"/>
  <c r="K13" i="17"/>
  <c r="R12" i="17"/>
  <c r="Q12" i="17"/>
  <c r="S12" i="17" s="1"/>
  <c r="M12" i="17"/>
  <c r="L12" i="17"/>
  <c r="K12" i="17"/>
  <c r="S11" i="17"/>
  <c r="R11" i="17"/>
  <c r="Q11" i="17"/>
  <c r="L11" i="17"/>
  <c r="K11" i="17"/>
  <c r="M11" i="17" s="1"/>
  <c r="R10" i="17"/>
  <c r="Q10" i="17"/>
  <c r="S10" i="17" s="1"/>
  <c r="L10" i="17"/>
  <c r="K10" i="17"/>
  <c r="M10" i="17" s="1"/>
  <c r="R9" i="17"/>
  <c r="S9" i="17" s="1"/>
  <c r="Q9" i="17"/>
  <c r="L9" i="17"/>
  <c r="M9" i="17" s="1"/>
  <c r="K9" i="17"/>
  <c r="R8" i="17"/>
  <c r="Q8" i="17"/>
  <c r="S8" i="17" s="1"/>
  <c r="M8" i="17"/>
  <c r="L8" i="17"/>
  <c r="K8" i="17"/>
  <c r="S7" i="17"/>
  <c r="R7" i="17"/>
  <c r="Q7" i="17"/>
  <c r="L7" i="17"/>
  <c r="K7" i="17"/>
  <c r="M7" i="17" s="1"/>
  <c r="R6" i="17"/>
  <c r="Q6" i="17"/>
  <c r="S6" i="17" s="1"/>
  <c r="L6" i="17"/>
  <c r="K6" i="17"/>
  <c r="M6" i="17" s="1"/>
  <c r="R5" i="17"/>
  <c r="S5" i="17" s="1"/>
  <c r="Q5" i="17"/>
  <c r="L5" i="17"/>
  <c r="M5" i="17" s="1"/>
  <c r="K5" i="17"/>
  <c r="R4" i="17"/>
  <c r="Q4" i="17"/>
  <c r="S4" i="17" s="1"/>
  <c r="M4" i="17"/>
  <c r="L4" i="17"/>
  <c r="K4" i="17"/>
  <c r="S41" i="17" l="1"/>
  <c r="S42" i="17"/>
  <c r="R43" i="17"/>
  <c r="S43" i="17" s="1"/>
  <c r="R41" i="17"/>
  <c r="R42" i="17"/>
  <c r="O20" i="14" l="1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D64" i="12" l="1"/>
  <c r="C64" i="12"/>
  <c r="D63" i="12"/>
  <c r="D62" i="12"/>
  <c r="C62" i="12"/>
  <c r="D59" i="12"/>
  <c r="C59" i="12"/>
  <c r="D57" i="12"/>
  <c r="D65" i="12" s="1"/>
  <c r="C57" i="12"/>
  <c r="C65" i="12" s="1"/>
  <c r="D56" i="12"/>
  <c r="C56" i="12"/>
  <c r="D55" i="12"/>
  <c r="C55" i="12"/>
  <c r="C63" i="12" s="1"/>
  <c r="D54" i="12"/>
  <c r="C54" i="12"/>
  <c r="D52" i="12"/>
  <c r="C52" i="12"/>
  <c r="E52" i="12" s="1"/>
  <c r="F46" i="12"/>
  <c r="F57" i="12" s="1"/>
  <c r="F65" i="12" s="1"/>
  <c r="E46" i="12"/>
  <c r="F45" i="12"/>
  <c r="E45" i="12"/>
  <c r="G44" i="12"/>
  <c r="F44" i="12"/>
  <c r="E44" i="12"/>
  <c r="F43" i="12"/>
  <c r="F52" i="12" s="1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7" i="12"/>
  <c r="F59" i="12" s="1"/>
  <c r="E27" i="12"/>
  <c r="F26" i="12"/>
  <c r="F55" i="12" s="1"/>
  <c r="F63" i="12" s="1"/>
  <c r="E26" i="12"/>
  <c r="F25" i="12"/>
  <c r="E25" i="12"/>
  <c r="F24" i="12"/>
  <c r="E24" i="12"/>
  <c r="F23" i="12"/>
  <c r="F54" i="12" s="1"/>
  <c r="F62" i="12" s="1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56" i="12" l="1"/>
  <c r="F64" i="12" s="1"/>
  <c r="L6" i="8"/>
  <c r="L7" i="8"/>
  <c r="L8" i="8"/>
  <c r="L9" i="8"/>
  <c r="L10" i="8"/>
  <c r="M6" i="8"/>
  <c r="M7" i="8"/>
  <c r="M8" i="8"/>
  <c r="M9" i="8"/>
  <c r="M10" i="8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5" i="6"/>
  <c r="AV5" i="6"/>
  <c r="AW5" i="6"/>
  <c r="AX5" i="6"/>
  <c r="AY5" i="6"/>
  <c r="AZ5" i="6"/>
  <c r="BA5" i="6"/>
  <c r="BB5" i="6"/>
  <c r="BC5" i="6"/>
  <c r="AU6" i="6"/>
  <c r="AV6" i="6"/>
  <c r="AW6" i="6"/>
  <c r="AX6" i="6"/>
  <c r="AY6" i="6"/>
  <c r="AZ6" i="6"/>
  <c r="BA6" i="6"/>
  <c r="BB6" i="6"/>
  <c r="AU7" i="6"/>
  <c r="AV7" i="6"/>
  <c r="AW7" i="6"/>
  <c r="AX7" i="6"/>
  <c r="AY7" i="6"/>
  <c r="AZ7" i="6"/>
  <c r="BA7" i="6"/>
  <c r="BB7" i="6"/>
  <c r="BC7" i="6"/>
  <c r="R13" i="7" l="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B13" i="7"/>
  <c r="R7" i="7"/>
  <c r="R8" i="7"/>
  <c r="R9" i="7"/>
  <c r="R6" i="7"/>
  <c r="BC13" i="6" l="1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C56" i="5"/>
  <c r="D56" i="5" s="1"/>
  <c r="C5" i="5"/>
  <c r="D5" i="5"/>
  <c r="C6" i="5"/>
  <c r="D6" i="5"/>
  <c r="C7" i="5"/>
  <c r="D7" i="5" s="1"/>
  <c r="C8" i="5"/>
  <c r="D8" i="5" s="1"/>
  <c r="C9" i="5"/>
  <c r="D9" i="5"/>
  <c r="C10" i="5"/>
  <c r="D10" i="5"/>
  <c r="C11" i="5"/>
  <c r="D11" i="5" s="1"/>
  <c r="C12" i="5"/>
  <c r="D12" i="5" s="1"/>
  <c r="C13" i="5"/>
  <c r="D13" i="5"/>
  <c r="C14" i="5"/>
  <c r="D14" i="5"/>
  <c r="C15" i="5"/>
  <c r="D15" i="5" s="1"/>
  <c r="C16" i="5"/>
  <c r="D16" i="5" s="1"/>
  <c r="C17" i="5"/>
  <c r="D17" i="5"/>
  <c r="C18" i="5"/>
  <c r="D18" i="5"/>
  <c r="C19" i="5"/>
  <c r="D19" i="5" s="1"/>
  <c r="C20" i="5"/>
  <c r="D20" i="5" s="1"/>
  <c r="C21" i="5"/>
  <c r="D21" i="5"/>
  <c r="C22" i="5"/>
  <c r="D22" i="5"/>
  <c r="C23" i="5"/>
  <c r="D23" i="5" s="1"/>
  <c r="C24" i="5"/>
  <c r="D24" i="5" s="1"/>
  <c r="C25" i="5"/>
  <c r="D25" i="5"/>
  <c r="C26" i="5"/>
  <c r="D26" i="5"/>
  <c r="C27" i="5"/>
  <c r="D27" i="5" s="1"/>
  <c r="C28" i="5"/>
  <c r="D28" i="5" s="1"/>
  <c r="C29" i="5"/>
  <c r="D29" i="5"/>
  <c r="C30" i="5"/>
  <c r="D30" i="5"/>
  <c r="C31" i="5"/>
  <c r="D31" i="5" s="1"/>
  <c r="C32" i="5"/>
  <c r="D32" i="5" s="1"/>
  <c r="C33" i="5"/>
  <c r="D33" i="5"/>
  <c r="C34" i="5"/>
  <c r="D34" i="5"/>
  <c r="C35" i="5"/>
  <c r="D35" i="5" s="1"/>
  <c r="C36" i="5"/>
  <c r="D36" i="5" s="1"/>
  <c r="C37" i="5"/>
  <c r="D37" i="5"/>
  <c r="C38" i="5"/>
  <c r="D38" i="5"/>
  <c r="C39" i="5"/>
  <c r="D39" i="5" s="1"/>
  <c r="C40" i="5"/>
  <c r="D40" i="5" s="1"/>
  <c r="C41" i="5"/>
  <c r="D41" i="5"/>
  <c r="C42" i="5"/>
  <c r="D42" i="5"/>
  <c r="C43" i="5"/>
  <c r="D43" i="5" s="1"/>
  <c r="C44" i="5"/>
  <c r="D44" i="5" s="1"/>
  <c r="C45" i="5"/>
  <c r="D45" i="5"/>
  <c r="C46" i="5"/>
  <c r="D46" i="5"/>
  <c r="C47" i="5"/>
  <c r="D47" i="5" s="1"/>
  <c r="C48" i="5"/>
  <c r="D48" i="5" s="1"/>
  <c r="C49" i="5"/>
  <c r="D49" i="5"/>
  <c r="C50" i="5"/>
  <c r="D50" i="5"/>
  <c r="C51" i="5"/>
  <c r="D51" i="5" s="1"/>
  <c r="C52" i="5"/>
  <c r="D52" i="5" s="1"/>
  <c r="C53" i="5"/>
  <c r="D53" i="5"/>
  <c r="C54" i="5"/>
  <c r="D54" i="5"/>
  <c r="C55" i="5"/>
  <c r="D55" i="5" s="1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S7" i="2"/>
  <c r="S6" i="2"/>
  <c r="S5" i="2"/>
  <c r="S4" i="2"/>
  <c r="G9" i="1"/>
  <c r="F9" i="1"/>
  <c r="E9" i="1"/>
  <c r="D9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Lesego Moshikaro</author>
  </authors>
  <commentList>
    <comment ref="P8" authorId="0" shapeId="0" xr:uid="{176654BD-7FCA-426D-94D3-2619D1A7F0B1}">
      <text>
        <r>
          <rPr>
            <b/>
            <sz val="9"/>
            <color indexed="81"/>
            <rFont val="Tahoma"/>
            <family val="2"/>
          </rPr>
          <t>Lesego Moshikaro:</t>
        </r>
        <r>
          <rPr>
            <sz val="9"/>
            <color indexed="81"/>
            <rFont val="Tahoma"/>
            <family val="2"/>
          </rPr>
          <t xml:space="preserve">
looks like an anomoly, but ran the numbers a couple of times and still get the same value </t>
        </r>
      </text>
    </comment>
  </commentList>
</comments>
</file>

<file path=xl/sharedStrings.xml><?xml version="1.0" encoding="utf-8"?>
<sst xmlns="http://schemas.openxmlformats.org/spreadsheetml/2006/main" count="512" uniqueCount="267">
  <si>
    <t>Employment by main occupation and sector</t>
  </si>
  <si>
    <t>Q2 2019</t>
  </si>
  <si>
    <t>Q2 2020</t>
  </si>
  <si>
    <t>Q2 2021</t>
  </si>
  <si>
    <t>Q2 2022</t>
  </si>
  <si>
    <t>Q2 2023</t>
  </si>
  <si>
    <t>formal</t>
  </si>
  <si>
    <t>managers/profes-
sionals/technicians</t>
  </si>
  <si>
    <t>clerical/service
 workers</t>
  </si>
  <si>
    <t>skilled produc-
tion workers</t>
  </si>
  <si>
    <t>elementary
 workers</t>
  </si>
  <si>
    <t>informal</t>
  </si>
  <si>
    <t>total</t>
  </si>
  <si>
    <t>domestic</t>
  </si>
  <si>
    <t>TOTAL</t>
  </si>
  <si>
    <t xml:space="preserve">Source: StatsSA. QLFS database for relevant quarters. </t>
  </si>
  <si>
    <t>Employment in the second quarter</t>
  </si>
  <si>
    <t>Q1 2023</t>
  </si>
  <si>
    <t>q-q change</t>
  </si>
  <si>
    <t>Agriculture</t>
  </si>
  <si>
    <t>Manufacturing</t>
  </si>
  <si>
    <t>Utilities</t>
  </si>
  <si>
    <t>Construction</t>
  </si>
  <si>
    <t>Other (in millions - right axis)</t>
  </si>
  <si>
    <t xml:space="preserve">StatsSA. QLFS trends. Excel spreadsheet. Downloaded from www.statssa.gov.za </t>
  </si>
  <si>
    <t>Employment by manufacturing industry</t>
  </si>
  <si>
    <t>Q1 2022</t>
  </si>
  <si>
    <t xml:space="preserve">y-y  change </t>
  </si>
  <si>
    <t xml:space="preserve">q-q change </t>
  </si>
  <si>
    <t>Food, beverages, 
and tobacco</t>
  </si>
  <si>
    <t>Clothing, textiles 
and footwear</t>
  </si>
  <si>
    <t>Wood and paper</t>
  </si>
  <si>
    <t>Publishing 
and printing</t>
  </si>
  <si>
    <t>Petroleum, chemicals, 
rubber, and plastic</t>
  </si>
  <si>
    <t>Glass and non-
metallic minerals</t>
  </si>
  <si>
    <t>Metals and 
metal products</t>
  </si>
  <si>
    <t>Machinery, equipment
 and appliances</t>
  </si>
  <si>
    <t>Transport 
equipment</t>
  </si>
  <si>
    <t>Furniture, 
and other</t>
  </si>
  <si>
    <t>*Figure revised</t>
  </si>
  <si>
    <t>* Figure revised</t>
  </si>
  <si>
    <t>Employed</t>
  </si>
  <si>
    <t>Mining employment</t>
  </si>
  <si>
    <t>*Figures revised</t>
  </si>
  <si>
    <t>Indices of employment in manufacturing and the rest of the economy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</si>
  <si>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</si>
  <si>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</si>
  <si>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</si>
  <si>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</si>
  <si>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</si>
  <si>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</si>
  <si>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</si>
  <si>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</si>
  <si>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</si>
  <si>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</si>
  <si>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</si>
  <si>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</si>
  <si>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</si>
  <si>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</si>
  <si>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</si>
  <si>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</si>
  <si>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</si>
  <si>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</si>
  <si>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</si>
  <si>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</si>
  <si>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</si>
  <si>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</si>
  <si>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</si>
  <si>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</si>
  <si>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</si>
  <si>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</si>
  <si>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Oct-Dec 2016</t>
  </si>
  <si>
    <t>Jan-Mar 2018</t>
  </si>
  <si>
    <t>Apr-June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</si>
  <si>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</si>
  <si>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</si>
  <si>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</si>
  <si>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</si>
  <si>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</si>
  <si>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</si>
  <si>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</si>
  <si>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</si>
  <si>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</si>
  <si>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</si>
  <si>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</si>
  <si>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Apr-June 2021</t>
  </si>
  <si>
    <t>Jul-Sep 2021</t>
  </si>
  <si>
    <t>Oct-Dec 2021</t>
  </si>
  <si>
    <t>Jan-Mar 2022</t>
  </si>
  <si>
    <t>Apr-June 2022</t>
  </si>
  <si>
    <t>Jul-Sep 2022</t>
  </si>
  <si>
    <t>Oct-Dec 2022</t>
  </si>
  <si>
    <t>Jan-Mar 2023</t>
  </si>
  <si>
    <t>Total</t>
  </si>
  <si>
    <t>StatsSA. QLFS trends. Downloaded from www.statssa.gov.za in February 2020</t>
  </si>
  <si>
    <t>global financial crisis</t>
  </si>
  <si>
    <t>pre-pandemic</t>
  </si>
  <si>
    <t>pandemic recovery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</si>
  <si>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</si>
  <si>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</si>
  <si>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</si>
  <si>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</si>
  <si>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</si>
  <si>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</si>
  <si>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</si>
  <si>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</si>
  <si>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</si>
  <si>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</si>
  <si>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</si>
  <si>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</si>
  <si>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</si>
  <si>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</si>
  <si>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</si>
  <si>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</si>
  <si>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Formal</t>
  </si>
  <si>
    <t>Informal</t>
  </si>
  <si>
    <t>Domestic</t>
  </si>
  <si>
    <t>% informal
 (right axis)</t>
  </si>
  <si>
    <t>% domestic
 (right axis)</t>
  </si>
  <si>
    <t>employment ratio 
(a) (right axis)</t>
  </si>
  <si>
    <t xml:space="preserve">a. Employed as percentage of working-aged population. </t>
  </si>
  <si>
    <t>Statistics South Africa. QLFS Trends. Exce workbook. Publication P0211</t>
  </si>
  <si>
    <t>Second quarter employment by sector, and employment ratio</t>
  </si>
  <si>
    <t>Manufacturing QLFS</t>
  </si>
  <si>
    <t>Formal manufacturing QES</t>
  </si>
  <si>
    <t>Total ex manufacturing QLFS</t>
  </si>
  <si>
    <t xml:space="preserve">QES details. </t>
  </si>
  <si>
    <t>Source: Trading Economics. Interactive data site. Accessed at https://tradingeconomics.com/commodities  on 9 March 2022</t>
  </si>
  <si>
    <t>petroleum</t>
  </si>
  <si>
    <t>coal</t>
  </si>
  <si>
    <t>platinum</t>
  </si>
  <si>
    <t>gold</t>
  </si>
  <si>
    <t>iron ore</t>
  </si>
  <si>
    <t>7 March 2023</t>
  </si>
  <si>
    <t>6 Dec 2022</t>
  </si>
  <si>
    <t>7 Sept 2022</t>
  </si>
  <si>
    <t>7 June 2022</t>
  </si>
  <si>
    <t>9 March 2022</t>
  </si>
  <si>
    <t>30 Jan 2022</t>
  </si>
  <si>
    <t>30 Dec 2021</t>
  </si>
  <si>
    <t>30 Sept 2021</t>
  </si>
  <si>
    <t>7 June 2021</t>
  </si>
  <si>
    <t>3 Feb 2020</t>
  </si>
  <si>
    <t>Index of prices in current US dollars</t>
  </si>
  <si>
    <t xml:space="preserve">International commodity prices </t>
  </si>
  <si>
    <t>1 Sept 2023</t>
  </si>
  <si>
    <t>Percentage change in the GDP, quarter on quarter</t>
  </si>
  <si>
    <t>seasonally adjusted</t>
  </si>
  <si>
    <t xml:space="preserve">Source: StatsSA GDP quarterly figures. Excel spreadsheet downloaded from www.statssa.gov.za </t>
  </si>
  <si>
    <t>Quarterly GDP in constant R trillions (annualised)</t>
  </si>
  <si>
    <t>Seasonally adjusted and annualised, reflated with GDP deflator rebased to 2022</t>
  </si>
  <si>
    <t>GDP  in constant (2022) R trns</t>
  </si>
  <si>
    <t>'23</t>
  </si>
  <si>
    <t>Annual growth by sector</t>
  </si>
  <si>
    <t>Year to Q2</t>
  </si>
  <si>
    <t>pre pandemic</t>
  </si>
  <si>
    <t>pandemic</t>
  </si>
  <si>
    <t>recovery</t>
  </si>
  <si>
    <t>Agriculture (3%)</t>
  </si>
  <si>
    <t>Mining (5%)</t>
  </si>
  <si>
    <t>Manufacturing (13%)</t>
  </si>
  <si>
    <t>Utilities (2%)</t>
  </si>
  <si>
    <t>Construction (3%)</t>
  </si>
  <si>
    <t>Logistics (9%)</t>
  </si>
  <si>
    <t>Retail &amp; accommo-
dation (13%)</t>
  </si>
  <si>
    <t>Business, gov't &amp; personal services (53%)</t>
  </si>
  <si>
    <t xml:space="preserve">Statistics South Africa. GDP data. P01440. Excel spread sheet. </t>
  </si>
  <si>
    <t>Average monthly electricity available for distribution</t>
  </si>
  <si>
    <t>in thousand GWh</t>
  </si>
  <si>
    <t>Eskom</t>
  </si>
  <si>
    <t>Private</t>
  </si>
  <si>
    <t>%Eskom (right axis)</t>
  </si>
  <si>
    <t>average per month</t>
  </si>
  <si>
    <t xml:space="preserve"> </t>
  </si>
  <si>
    <t>actual monthly</t>
  </si>
  <si>
    <t>H1 2023</t>
  </si>
  <si>
    <t>2010 to 2018</t>
  </si>
  <si>
    <t>2018 to 2021</t>
  </si>
  <si>
    <t>2021 to 2022</t>
  </si>
  <si>
    <t>Jan-June 2023</t>
  </si>
  <si>
    <t>2011-2022</t>
  </si>
  <si>
    <t>p.a.</t>
  </si>
  <si>
    <t>Jan-June 2023, annualised</t>
  </si>
  <si>
    <t xml:space="preserve">Investment rate and investment by public and private sector in constant (2023) rand </t>
  </si>
  <si>
    <t>Value of investment reflated with implicit deflator rebased to 2023</t>
  </si>
  <si>
    <t>General government</t>
  </si>
  <si>
    <t>Public corporations</t>
  </si>
  <si>
    <t>Private business enterprises</t>
  </si>
  <si>
    <t>investment rate (right axis)</t>
  </si>
  <si>
    <t>annual</t>
  </si>
  <si>
    <t>quarterly, annualised</t>
  </si>
  <si>
    <t>Q1</t>
  </si>
  <si>
    <t>Q2</t>
  </si>
  <si>
    <t>Q3</t>
  </si>
  <si>
    <t>Q4</t>
  </si>
  <si>
    <t>Q1 2020</t>
  </si>
  <si>
    <t xml:space="preserve"> Q2 2020 </t>
  </si>
  <si>
    <t>Q3 2020</t>
  </si>
  <si>
    <t xml:space="preserve"> Q4 2020 </t>
  </si>
  <si>
    <t xml:space="preserve"> Q1 2021 </t>
  </si>
  <si>
    <t xml:space="preserve"> Q2 2021 </t>
  </si>
  <si>
    <t xml:space="preserve"> Q3 2021 </t>
  </si>
  <si>
    <t>Q4 2021</t>
  </si>
  <si>
    <t>Q3 2022</t>
  </si>
  <si>
    <t>Q4 2022</t>
  </si>
  <si>
    <t xml:space="preserve"> food/
beverages </t>
  </si>
  <si>
    <t xml:space="preserve"> metals </t>
  </si>
  <si>
    <t xml:space="preserve"> chemicals/
plastics </t>
  </si>
  <si>
    <t xml:space="preserve"> transport 
equipment </t>
  </si>
  <si>
    <t xml:space="preserve"> wood and paper </t>
  </si>
  <si>
    <t xml:space="preserve"> machinery </t>
  </si>
  <si>
    <t xml:space="preserve"> petroleum 
refineries </t>
  </si>
  <si>
    <t xml:space="preserve"> Glass/non-
metallic mineral </t>
  </si>
  <si>
    <t xml:space="preserve"> Clothing/textiles/
leather/footwear </t>
  </si>
  <si>
    <t xml:space="preserve"> electrical 
machinery </t>
  </si>
  <si>
    <t xml:space="preserve"> publishing  </t>
  </si>
  <si>
    <t xml:space="preserve"> ICT </t>
  </si>
  <si>
    <t xml:space="preserve"> Furniture </t>
  </si>
  <si>
    <t xml:space="preserve"> Total manufacturing </t>
  </si>
  <si>
    <t xml:space="preserve">Total manufacturing sales </t>
  </si>
  <si>
    <t>Balance of trade</t>
  </si>
  <si>
    <t>Nominal rand</t>
  </si>
  <si>
    <t>Billions of constant rand - deflated with CPI</t>
  </si>
  <si>
    <t>Billions of current U.S. dollars</t>
  </si>
  <si>
    <t>Exports</t>
  </si>
  <si>
    <t>Imports</t>
  </si>
  <si>
    <t>CPI</t>
  </si>
  <si>
    <t>Rands/dollar</t>
  </si>
  <si>
    <t>Balance</t>
  </si>
  <si>
    <t>Source: SARS monthly data</t>
  </si>
  <si>
    <t>Sector, second quarter</t>
  </si>
  <si>
    <t>Mining</t>
  </si>
  <si>
    <t>constant rand</t>
  </si>
  <si>
    <t>USD</t>
  </si>
  <si>
    <t>Extractives (mostly oil)</t>
  </si>
  <si>
    <t>Trade by manufacturing subsector</t>
  </si>
  <si>
    <t>Value (billions)</t>
  </si>
  <si>
    <t>% change from Q2 2022</t>
  </si>
  <si>
    <t>Change in Billions</t>
  </si>
  <si>
    <t>Industry</t>
  </si>
  <si>
    <t xml:space="preserve"> Rand </t>
  </si>
  <si>
    <t>Rand</t>
  </si>
  <si>
    <t>EXPORTS</t>
  </si>
  <si>
    <t>Food and beverages</t>
  </si>
  <si>
    <t>Clothing and footwear</t>
  </si>
  <si>
    <t>Wood products</t>
  </si>
  <si>
    <t>Paper and publishing</t>
  </si>
  <si>
    <t>Chemicals, rubber, plastic</t>
  </si>
  <si>
    <t>Glass and non-metallic mineral products</t>
  </si>
  <si>
    <t>Metals and metal products</t>
  </si>
  <si>
    <t>Machinery and appliances</t>
  </si>
  <si>
    <t>Transport equipment</t>
  </si>
  <si>
    <t>IMPORTS</t>
  </si>
  <si>
    <t>Source: StatsSA, Quarterly Financial Statistics</t>
  </si>
  <si>
    <t>constant R bns</t>
  </si>
  <si>
    <t xml:space="preserve">Net profit or loss before taxation </t>
  </si>
  <si>
    <t>other</t>
  </si>
  <si>
    <t>construction</t>
  </si>
  <si>
    <t>manufacturing</t>
  </si>
  <si>
    <t>mining</t>
  </si>
  <si>
    <t>Monthly manufacturing sales in billions of constant (2023) rand</t>
  </si>
  <si>
    <t>Seasonally adjusted, reflated with CPI rebased to 2023</t>
  </si>
  <si>
    <t>Source: StatsSA</t>
  </si>
  <si>
    <t xml:space="preserve"> Other manufacturing </t>
  </si>
  <si>
    <t>Second quarter sales by manufacturing industry from 2020 to 2023, and first quarter 2023, in billions of constant (2023) rand</t>
  </si>
  <si>
    <t>Return on assets by sector</t>
  </si>
  <si>
    <t>Profits as % of assets; year to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</si>
</sst>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  <numFmt numFmtId="169" formatCode="#,##0.000000000"/>
    <numFmt numFmtId="170" formatCode="###0"/>
    <numFmt numFmtId="171" formatCode="0.0%"/>
    <numFmt numFmtId="172" formatCode="[$-1C09]dd\ mmmm\ yyyy;@"/>
    <numFmt numFmtId="173" formatCode="_(* #,##0.00_);_(* \(#,##0.00\);_(* &quot;-&quot;??_);_(@_)"/>
    <numFmt numFmtId="174" formatCode="_(* #,##0_);_(* \(#,##0\);_(* &quot;-&quot;??_);_(@_)"/>
    <numFmt numFmtId="175" formatCode="[$-409]mmm\-yy;@"/>
    <numFmt numFmtId="176" formatCode="_(* #,##0.0000_);_(* \(#,##0.0000\);_(* &quot;-&quot;??_);_(@_)"/>
    <numFmt numFmtId="177" formatCode="0.00000"/>
    <numFmt numFmtId="178" formatCode="#,##0.0"/>
    <numFmt numFmtId="179" formatCode="0.0"/>
    <numFmt numFmtId="180" formatCode="0.000"/>
    <numFmt numFmtId="181" formatCode="_-* #,##0.00000_-;\-* #,##0.00000_-;_-* &quot;-&quot;??_-;_-@_-"/>
    <numFmt numFmtId="182" formatCode="_ * #,##0.000_ ;_ * \-#,##0.00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</font>
    <font>
      <i/>
      <sz val="11"/>
      <color rgb="FFFF000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" fillId="0" borderId="0"/>
    <xf numFmtId="0" fontId="15" fillId="0" borderId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164" fontId="4" fillId="0" borderId="0" xfId="1" applyNumberFormat="1" applyFont="1" applyFill="1" applyBorder="1"/>
    <xf numFmtId="164" fontId="5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 wrapText="1"/>
    </xf>
    <xf numFmtId="165" fontId="4" fillId="0" borderId="0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164" fontId="0" fillId="0" borderId="0" xfId="1" applyNumberFormat="1" applyFont="1" applyAlignment="1">
      <alignment horizontal="center" vertical="center"/>
    </xf>
    <xf numFmtId="9" fontId="0" fillId="0" borderId="0" xfId="2" applyFont="1"/>
    <xf numFmtId="0" fontId="6" fillId="0" borderId="0" xfId="0" applyFont="1"/>
    <xf numFmtId="167" fontId="5" fillId="0" borderId="0" xfId="3" applyNumberFormat="1" applyFont="1" applyFill="1"/>
    <xf numFmtId="0" fontId="5" fillId="0" borderId="0" xfId="0" applyFont="1"/>
    <xf numFmtId="0" fontId="7" fillId="0" borderId="0" xfId="0" applyFont="1"/>
    <xf numFmtId="167" fontId="0" fillId="0" borderId="0" xfId="3" applyNumberFormat="1" applyFont="1" applyFill="1"/>
    <xf numFmtId="1" fontId="5" fillId="0" borderId="0" xfId="3" applyNumberFormat="1" applyFont="1" applyFill="1"/>
    <xf numFmtId="0" fontId="1" fillId="0" borderId="0" xfId="3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1" fontId="0" fillId="0" borderId="0" xfId="3" applyNumberFormat="1" applyFont="1" applyFill="1"/>
    <xf numFmtId="1" fontId="2" fillId="0" borderId="0" xfId="2" applyNumberFormat="1" applyFont="1" applyFill="1"/>
    <xf numFmtId="1" fontId="0" fillId="0" borderId="0" xfId="0" applyNumberFormat="1"/>
    <xf numFmtId="9" fontId="0" fillId="0" borderId="0" xfId="2" applyFont="1" applyFill="1"/>
    <xf numFmtId="1" fontId="0" fillId="0" borderId="0" xfId="3" applyNumberFormat="1" applyFont="1" applyFill="1" applyAlignment="1">
      <alignment horizontal="right"/>
    </xf>
    <xf numFmtId="168" fontId="0" fillId="0" borderId="0" xfId="3" applyNumberFormat="1" applyFont="1" applyFill="1"/>
    <xf numFmtId="1" fontId="2" fillId="0" borderId="0" xfId="0" applyNumberFormat="1" applyFont="1"/>
    <xf numFmtId="2" fontId="0" fillId="0" borderId="0" xfId="0" applyNumberFormat="1"/>
    <xf numFmtId="167" fontId="5" fillId="0" borderId="0" xfId="3" applyNumberFormat="1" applyFont="1"/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9" fontId="5" fillId="0" borderId="0" xfId="0" applyNumberFormat="1" applyFont="1"/>
    <xf numFmtId="3" fontId="0" fillId="0" borderId="0" xfId="0" applyNumberFormat="1"/>
    <xf numFmtId="167" fontId="0" fillId="0" borderId="0" xfId="0" applyNumberFormat="1"/>
    <xf numFmtId="3" fontId="5" fillId="0" borderId="0" xfId="0" applyNumberFormat="1" applyFont="1"/>
    <xf numFmtId="167" fontId="7" fillId="0" borderId="0" xfId="3" applyNumberFormat="1" applyFont="1" applyFill="1"/>
    <xf numFmtId="0" fontId="11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167" fontId="13" fillId="0" borderId="0" xfId="4" applyNumberFormat="1" applyFont="1" applyFill="1" applyBorder="1" applyAlignment="1"/>
    <xf numFmtId="1" fontId="0" fillId="0" borderId="0" xfId="2" applyNumberFormat="1" applyFont="1"/>
    <xf numFmtId="1" fontId="5" fillId="0" borderId="0" xfId="0" applyNumberFormat="1" applyFont="1"/>
    <xf numFmtId="1" fontId="12" fillId="0" borderId="0" xfId="2" applyNumberFormat="1" applyFont="1"/>
    <xf numFmtId="167" fontId="14" fillId="0" borderId="0" xfId="4" applyNumberFormat="1" applyFont="1" applyFill="1" applyBorder="1" applyAlignment="1"/>
    <xf numFmtId="170" fontId="4" fillId="0" borderId="0" xfId="0" applyNumberFormat="1" applyFont="1"/>
    <xf numFmtId="0" fontId="0" fillId="0" borderId="0" xfId="0" applyAlignment="1">
      <alignment horizontal="left"/>
    </xf>
    <xf numFmtId="170" fontId="0" fillId="0" borderId="0" xfId="0" applyNumberFormat="1"/>
    <xf numFmtId="164" fontId="0" fillId="0" borderId="0" xfId="0" applyNumberFormat="1"/>
    <xf numFmtId="171" fontId="0" fillId="0" borderId="0" xfId="2" applyNumberFormat="1" applyFont="1"/>
    <xf numFmtId="167" fontId="0" fillId="0" borderId="0" xfId="3" applyNumberFormat="1" applyFont="1"/>
    <xf numFmtId="0" fontId="0" fillId="0" borderId="0" xfId="3" applyNumberFormat="1" applyFont="1"/>
    <xf numFmtId="0" fontId="15" fillId="0" borderId="0" xfId="5"/>
    <xf numFmtId="167" fontId="15" fillId="0" borderId="0" xfId="3" applyNumberFormat="1" applyFont="1"/>
    <xf numFmtId="1" fontId="0" fillId="0" borderId="0" xfId="3" applyNumberFormat="1" applyFont="1"/>
    <xf numFmtId="171" fontId="0" fillId="0" borderId="0" xfId="2" applyNumberFormat="1" applyFont="1" applyBorder="1"/>
    <xf numFmtId="171" fontId="0" fillId="0" borderId="0" xfId="2" applyNumberFormat="1" applyFont="1" applyAlignment="1"/>
    <xf numFmtId="171" fontId="0" fillId="0" borderId="0" xfId="2" applyNumberFormat="1" applyFont="1" applyFill="1" applyAlignment="1"/>
    <xf numFmtId="9" fontId="5" fillId="0" borderId="0" xfId="2" applyFont="1"/>
    <xf numFmtId="167" fontId="5" fillId="0" borderId="0" xfId="0" applyNumberFormat="1" applyFont="1"/>
    <xf numFmtId="9" fontId="2" fillId="0" borderId="0" xfId="2" applyFont="1"/>
    <xf numFmtId="0" fontId="15" fillId="0" borderId="0" xfId="6"/>
    <xf numFmtId="171" fontId="15" fillId="0" borderId="0" xfId="2" applyNumberFormat="1" applyFont="1" applyAlignment="1"/>
    <xf numFmtId="168" fontId="5" fillId="0" borderId="0" xfId="3" applyNumberFormat="1" applyFont="1"/>
    <xf numFmtId="43" fontId="15" fillId="0" borderId="0" xfId="6" applyNumberFormat="1"/>
    <xf numFmtId="168" fontId="0" fillId="0" borderId="0" xfId="3" applyNumberFormat="1" applyFont="1"/>
    <xf numFmtId="14" fontId="0" fillId="0" borderId="0" xfId="1" applyNumberFormat="1" applyFont="1"/>
    <xf numFmtId="1" fontId="0" fillId="0" borderId="0" xfId="1" applyNumberFormat="1" applyFont="1"/>
    <xf numFmtId="172" fontId="0" fillId="0" borderId="0" xfId="1" applyNumberFormat="1" applyFont="1"/>
    <xf numFmtId="172" fontId="0" fillId="0" borderId="0" xfId="0" applyNumberFormat="1"/>
    <xf numFmtId="172" fontId="0" fillId="0" borderId="0" xfId="2" applyNumberFormat="1" applyFont="1"/>
    <xf numFmtId="172" fontId="0" fillId="0" borderId="0" xfId="1" quotePrefix="1" applyNumberFormat="1" applyFont="1"/>
    <xf numFmtId="0" fontId="18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0" xfId="0" applyFont="1"/>
    <xf numFmtId="43" fontId="0" fillId="0" borderId="0" xfId="1" applyFont="1"/>
    <xf numFmtId="3" fontId="8" fillId="0" borderId="0" xfId="0" applyNumberFormat="1" applyFont="1" applyAlignment="1">
      <alignment vertical="center"/>
    </xf>
    <xf numFmtId="0" fontId="0" fillId="0" borderId="0" xfId="0" quotePrefix="1"/>
    <xf numFmtId="0" fontId="21" fillId="0" borderId="0" xfId="0" applyFont="1" applyAlignment="1">
      <alignment vertical="center"/>
    </xf>
    <xf numFmtId="174" fontId="18" fillId="0" borderId="0" xfId="8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175" fontId="18" fillId="0" borderId="0" xfId="0" applyNumberFormat="1" applyFont="1" applyAlignment="1">
      <alignment vertical="center"/>
    </xf>
    <xf numFmtId="9" fontId="18" fillId="0" borderId="0" xfId="2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176" fontId="0" fillId="0" borderId="0" xfId="8" applyNumberFormat="1" applyFont="1"/>
    <xf numFmtId="176" fontId="18" fillId="0" borderId="0" xfId="8" applyNumberFormat="1" applyFont="1" applyAlignment="1">
      <alignment vertical="center"/>
    </xf>
    <xf numFmtId="173" fontId="18" fillId="0" borderId="0" xfId="8" applyFont="1" applyFill="1" applyAlignment="1">
      <alignment vertical="center"/>
    </xf>
    <xf numFmtId="171" fontId="18" fillId="0" borderId="0" xfId="2" applyNumberFormat="1" applyFont="1" applyFill="1" applyAlignment="1">
      <alignment vertical="center"/>
    </xf>
    <xf numFmtId="176" fontId="18" fillId="0" borderId="0" xfId="8" applyNumberFormat="1" applyFont="1" applyFill="1" applyAlignment="1">
      <alignment vertical="center"/>
    </xf>
    <xf numFmtId="177" fontId="21" fillId="0" borderId="0" xfId="0" applyNumberFormat="1" applyFont="1" applyAlignment="1">
      <alignment vertical="center"/>
    </xf>
    <xf numFmtId="171" fontId="24" fillId="0" borderId="0" xfId="2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178" fontId="18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9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79" fontId="23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/>
    </xf>
    <xf numFmtId="164" fontId="0" fillId="0" borderId="0" xfId="9" applyNumberFormat="1" applyFont="1"/>
    <xf numFmtId="165" fontId="0" fillId="0" borderId="0" xfId="9" applyNumberFormat="1" applyFont="1"/>
    <xf numFmtId="165" fontId="0" fillId="0" borderId="0" xfId="2" applyNumberFormat="1" applyFont="1"/>
    <xf numFmtId="17" fontId="0" fillId="0" borderId="0" xfId="0" applyNumberFormat="1"/>
    <xf numFmtId="0" fontId="25" fillId="0" borderId="0" xfId="0" applyFont="1"/>
    <xf numFmtId="43" fontId="18" fillId="0" borderId="0" xfId="9" applyFont="1" applyAlignment="1">
      <alignment vertical="center"/>
    </xf>
    <xf numFmtId="181" fontId="18" fillId="0" borderId="0" xfId="9" applyNumberFormat="1" applyFont="1" applyAlignment="1">
      <alignment vertical="center"/>
    </xf>
    <xf numFmtId="1" fontId="18" fillId="0" borderId="0" xfId="0" applyNumberFormat="1" applyFont="1" applyAlignment="1">
      <alignment horizontal="right" vertical="center"/>
    </xf>
    <xf numFmtId="164" fontId="19" fillId="0" borderId="0" xfId="1" applyNumberFormat="1" applyFont="1" applyAlignment="1">
      <alignment horizontal="right" vertical="center"/>
    </xf>
    <xf numFmtId="164" fontId="18" fillId="0" borderId="0" xfId="1" applyNumberFormat="1" applyFont="1" applyAlignment="1">
      <alignment vertical="center"/>
    </xf>
    <xf numFmtId="164" fontId="18" fillId="0" borderId="0" xfId="9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171" fontId="18" fillId="0" borderId="0" xfId="2" applyNumberFormat="1" applyFont="1" applyAlignment="1">
      <alignment vertical="center"/>
    </xf>
    <xf numFmtId="179" fontId="0" fillId="0" borderId="0" xfId="0" applyNumberFormat="1"/>
    <xf numFmtId="167" fontId="13" fillId="0" borderId="0" xfId="10" applyNumberFormat="1" applyFont="1" applyFill="1" applyBorder="1"/>
    <xf numFmtId="0" fontId="13" fillId="0" borderId="0" xfId="11" applyFont="1"/>
    <xf numFmtId="0" fontId="13" fillId="0" borderId="0" xfId="10" applyNumberFormat="1" applyFont="1" applyFill="1" applyBorder="1"/>
    <xf numFmtId="1" fontId="13" fillId="0" borderId="0" xfId="11" applyNumberFormat="1" applyFont="1"/>
    <xf numFmtId="2" fontId="0" fillId="0" borderId="0" xfId="10" applyNumberFormat="1" applyFont="1" applyFill="1"/>
    <xf numFmtId="167" fontId="13" fillId="0" borderId="0" xfId="11" applyNumberFormat="1" applyFont="1"/>
    <xf numFmtId="168" fontId="13" fillId="0" borderId="0" xfId="3" applyNumberFormat="1" applyFont="1" applyFill="1" applyBorder="1"/>
    <xf numFmtId="168" fontId="13" fillId="0" borderId="0" xfId="11" applyNumberFormat="1" applyFont="1"/>
    <xf numFmtId="2" fontId="26" fillId="0" borderId="0" xfId="11" applyNumberFormat="1"/>
    <xf numFmtId="2" fontId="1" fillId="0" borderId="0" xfId="10" applyNumberFormat="1" applyFont="1" applyFill="1"/>
    <xf numFmtId="2" fontId="1" fillId="0" borderId="0" xfId="10" applyNumberFormat="1" applyFont="1" applyFill="1" applyBorder="1"/>
    <xf numFmtId="2" fontId="13" fillId="0" borderId="0" xfId="11" applyNumberFormat="1" applyFont="1"/>
    <xf numFmtId="168" fontId="0" fillId="0" borderId="0" xfId="0" applyNumberFormat="1"/>
    <xf numFmtId="166" fontId="0" fillId="0" borderId="0" xfId="3" applyFont="1"/>
    <xf numFmtId="0" fontId="17" fillId="0" borderId="0" xfId="0" applyFont="1"/>
    <xf numFmtId="0" fontId="27" fillId="0" borderId="0" xfId="0" applyFont="1"/>
    <xf numFmtId="168" fontId="17" fillId="0" borderId="0" xfId="3" applyNumberFormat="1" applyFont="1" applyAlignment="1"/>
    <xf numFmtId="168" fontId="17" fillId="0" borderId="0" xfId="3" applyNumberFormat="1" applyFont="1" applyAlignment="1">
      <alignment horizontal="center"/>
    </xf>
    <xf numFmtId="168" fontId="11" fillId="0" borderId="0" xfId="3" applyNumberFormat="1" applyFont="1"/>
    <xf numFmtId="168" fontId="11" fillId="0" borderId="0" xfId="3" applyNumberFormat="1" applyFont="1" applyAlignment="1">
      <alignment horizontal="center"/>
    </xf>
    <xf numFmtId="2" fontId="5" fillId="0" borderId="0" xfId="0" applyNumberFormat="1" applyFont="1"/>
    <xf numFmtId="179" fontId="5" fillId="0" borderId="0" xfId="0" applyNumberFormat="1" applyFont="1"/>
    <xf numFmtId="171" fontId="5" fillId="0" borderId="0" xfId="2" applyNumberFormat="1" applyFont="1"/>
    <xf numFmtId="166" fontId="5" fillId="0" borderId="0" xfId="3" applyFont="1"/>
    <xf numFmtId="168" fontId="11" fillId="0" borderId="2" xfId="3" applyNumberFormat="1" applyFont="1" applyBorder="1"/>
    <xf numFmtId="2" fontId="5" fillId="0" borderId="2" xfId="0" applyNumberFormat="1" applyFont="1" applyBorder="1"/>
    <xf numFmtId="168" fontId="5" fillId="0" borderId="2" xfId="3" applyNumberFormat="1" applyFont="1" applyBorder="1"/>
    <xf numFmtId="9" fontId="5" fillId="0" borderId="2" xfId="2" applyFont="1" applyBorder="1"/>
    <xf numFmtId="168" fontId="5" fillId="0" borderId="0" xfId="3" applyNumberFormat="1" applyFont="1" applyBorder="1"/>
    <xf numFmtId="166" fontId="5" fillId="0" borderId="0" xfId="3" applyFont="1" applyBorder="1"/>
    <xf numFmtId="171" fontId="5" fillId="0" borderId="0" xfId="2" applyNumberFormat="1" applyFont="1" applyBorder="1"/>
    <xf numFmtId="0" fontId="5" fillId="0" borderId="0" xfId="12" applyFont="1"/>
    <xf numFmtId="1" fontId="5" fillId="0" borderId="0" xfId="12" applyNumberFormat="1" applyFont="1"/>
    <xf numFmtId="167" fontId="5" fillId="0" borderId="0" xfId="3" quotePrefix="1" applyNumberFormat="1" applyFont="1"/>
    <xf numFmtId="0" fontId="5" fillId="0" borderId="0" xfId="3" applyNumberFormat="1" applyFont="1"/>
    <xf numFmtId="182" fontId="5" fillId="0" borderId="0" xfId="3" quotePrefix="1" applyNumberFormat="1" applyFont="1"/>
    <xf numFmtId="166" fontId="5" fillId="0" borderId="0" xfId="3" quotePrefix="1" applyFont="1"/>
    <xf numFmtId="174" fontId="5" fillId="0" borderId="0" xfId="13" quotePrefix="1" applyNumberFormat="1" applyFont="1"/>
    <xf numFmtId="9" fontId="5" fillId="0" borderId="0" xfId="14" quotePrefix="1" applyFont="1" applyFill="1"/>
    <xf numFmtId="9" fontId="5" fillId="2" borderId="0" xfId="14" quotePrefix="1" applyFont="1" applyFill="1"/>
    <xf numFmtId="9" fontId="5" fillId="0" borderId="0" xfId="15" applyFont="1"/>
    <xf numFmtId="1" fontId="5" fillId="0" borderId="0" xfId="14" applyNumberFormat="1" applyFont="1"/>
    <xf numFmtId="3" fontId="5" fillId="0" borderId="0" xfId="12" applyNumberFormat="1" applyFont="1"/>
    <xf numFmtId="167" fontId="17" fillId="0" borderId="0" xfId="3" applyNumberFormat="1" applyFont="1"/>
    <xf numFmtId="167" fontId="17" fillId="2" borderId="0" xfId="3" quotePrefix="1" applyNumberFormat="1" applyFont="1" applyFill="1"/>
    <xf numFmtId="0" fontId="5" fillId="2" borderId="0" xfId="12" applyFont="1" applyFill="1"/>
    <xf numFmtId="167" fontId="17" fillId="0" borderId="0" xfId="3" quotePrefix="1" applyNumberFormat="1" applyFont="1"/>
    <xf numFmtId="0" fontId="17" fillId="0" borderId="0" xfId="3" quotePrefix="1" applyNumberFormat="1" applyFont="1"/>
    <xf numFmtId="0" fontId="17" fillId="0" borderId="0" xfId="3" applyNumberFormat="1" applyFont="1"/>
    <xf numFmtId="167" fontId="5" fillId="2" borderId="0" xfId="3" applyNumberFormat="1" applyFont="1" applyFill="1"/>
    <xf numFmtId="0" fontId="1" fillId="0" borderId="0" xfId="16"/>
    <xf numFmtId="164" fontId="1" fillId="0" borderId="0" xfId="17" applyNumberFormat="1" applyFont="1"/>
    <xf numFmtId="171" fontId="5" fillId="0" borderId="0" xfId="14" applyNumberFormat="1" applyFont="1"/>
    <xf numFmtId="164" fontId="5" fillId="0" borderId="0" xfId="9" applyNumberFormat="1" applyFont="1"/>
    <xf numFmtId="0" fontId="5" fillId="0" borderId="0" xfId="3" applyNumberFormat="1" applyFont="1" applyFill="1"/>
    <xf numFmtId="0" fontId="19" fillId="0" borderId="0" xfId="0" applyFont="1" applyAlignment="1">
      <alignment horizontal="left" vertical="center"/>
    </xf>
    <xf numFmtId="167" fontId="1" fillId="0" borderId="0" xfId="3" quotePrefix="1" applyNumberFormat="1" applyFont="1"/>
  </cellXfs>
  <cellStyles count="18">
    <cellStyle name="Comma" xfId="1" builtinId="3"/>
    <cellStyle name="Comma 2" xfId="9" xr:uid="{5818139E-0A86-4CEC-BEC1-FA20940D82A1}"/>
    <cellStyle name="Comma 2 2" xfId="8" xr:uid="{BF7AD83D-AE04-4F4C-B681-9EB2241C17FC}"/>
    <cellStyle name="Comma 2 3" xfId="3" xr:uid="{849FD78C-25AF-4764-92AC-D9FE8656AAE7}"/>
    <cellStyle name="Comma 3" xfId="17" xr:uid="{456805B3-DF0A-4045-A234-E1AF4EE626A4}"/>
    <cellStyle name="Comma 3 2" xfId="13" xr:uid="{7165F8B4-240B-4460-8E5B-8E8468A4B128}"/>
    <cellStyle name="Comma 7" xfId="10" xr:uid="{73FD7A95-1846-48A8-940F-5B000502074D}"/>
    <cellStyle name="Comma 9" xfId="4" xr:uid="{067EEB12-13DB-4FEB-8525-C16250B8ED69}"/>
    <cellStyle name="Normal" xfId="0" builtinId="0"/>
    <cellStyle name="Normal 2 2" xfId="12" xr:uid="{6688A8D6-7AD2-4B03-A1E0-F588CD06C885}"/>
    <cellStyle name="Normal 3" xfId="7" xr:uid="{E1B1F6D5-EA9D-42B9-9205-7345C36C4447}"/>
    <cellStyle name="Normal 3 2" xfId="16" xr:uid="{24726C01-619D-4032-8658-D1E32F233EE4}"/>
    <cellStyle name="Normal 8 2" xfId="5" xr:uid="{060CE2DC-6C19-442E-9450-84B7D41D5F37}"/>
    <cellStyle name="Normal 9" xfId="11" xr:uid="{94905E6C-EE0C-406D-A546-49DDDEE69D89}"/>
    <cellStyle name="Normal_10. Empl trends and ratio_1" xfId="6" xr:uid="{4DE1C06F-C3AF-432E-8A8C-AB2F28570B23}"/>
    <cellStyle name="Percent" xfId="2" builtinId="5"/>
    <cellStyle name="Percent 2" xfId="14" xr:uid="{BC629B70-0AE8-4F53-BCF6-1EA0C830092C}"/>
    <cellStyle name="Percent 3" xfId="15" xr:uid="{158A634E-19EC-4A63-8E38-15E91040C839}"/>
  </cellStyles>
  <dxfs count="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7D-4E80-991D-FE731E040E14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7D-4E80-991D-FE731E040E14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7D-4E80-991D-FE731E040E14}"/>
              </c:ext>
            </c:extLst>
          </c:dPt>
          <c:dPt>
            <c:idx val="53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7D-4E80-991D-FE731E040E14}"/>
              </c:ext>
            </c:extLst>
          </c:dPt>
          <c:dPt>
            <c:idx val="5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7D-4E80-991D-FE731E040E14}"/>
              </c:ext>
            </c:extLst>
          </c:dPt>
          <c:dPt>
            <c:idx val="58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7D-4E80-991D-FE731E040E14}"/>
              </c:ext>
            </c:extLst>
          </c:dPt>
          <c:dPt>
            <c:idx val="5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7D-4E80-991D-FE731E040E14}"/>
              </c:ext>
            </c:extLst>
          </c:dPt>
          <c:dPt>
            <c:idx val="6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7D-4E80-991D-FE731E040E14}"/>
              </c:ext>
            </c:extLst>
          </c:dPt>
          <c:dPt>
            <c:idx val="6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7D-4E80-991D-FE731E040E14}"/>
              </c:ext>
            </c:extLst>
          </c:dPt>
          <c:dPt>
            <c:idx val="7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B7D-4E80-991D-FE731E040E14}"/>
              </c:ext>
            </c:extLst>
          </c:dPt>
          <c:dPt>
            <c:idx val="8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B7D-4E80-991D-FE731E040E14}"/>
              </c:ext>
            </c:extLst>
          </c:dPt>
          <c:dPt>
            <c:idx val="8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B7D-4E80-991D-FE731E040E14}"/>
              </c:ext>
            </c:extLst>
          </c:dPt>
          <c:dPt>
            <c:idx val="8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B7D-4E80-991D-FE731E040E14}"/>
              </c:ext>
            </c:extLst>
          </c:dPt>
          <c:dPt>
            <c:idx val="8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B7D-4E80-991D-FE731E040E14}"/>
              </c:ext>
            </c:extLst>
          </c:dPt>
          <c:dPt>
            <c:idx val="9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B7D-4E80-991D-FE731E040E14}"/>
              </c:ext>
            </c:extLst>
          </c:dPt>
          <c:dPt>
            <c:idx val="9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B7D-4E80-991D-FE731E040E14}"/>
              </c:ext>
            </c:extLst>
          </c:dPt>
          <c:dPt>
            <c:idx val="96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B7D-4E80-991D-FE731E040E14}"/>
              </c:ext>
            </c:extLst>
          </c:dPt>
          <c:dPt>
            <c:idx val="9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B7D-4E80-991D-FE731E040E14}"/>
              </c:ext>
            </c:extLst>
          </c:dPt>
          <c:dPt>
            <c:idx val="10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B7D-4E80-991D-FE731E040E14}"/>
              </c:ext>
            </c:extLst>
          </c:dPt>
          <c:dPt>
            <c:idx val="10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B7D-4E80-991D-FE731E040E14}"/>
              </c:ext>
            </c:extLst>
          </c:dPt>
          <c:dPt>
            <c:idx val="10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CB7D-4E80-991D-FE731E040E14}"/>
              </c:ext>
            </c:extLst>
          </c:dPt>
          <c:dPt>
            <c:idx val="11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CB7D-4E80-991D-FE731E040E14}"/>
              </c:ext>
            </c:extLst>
          </c:dPt>
          <c:dPt>
            <c:idx val="11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CB7D-4E80-991D-FE731E040E14}"/>
              </c:ext>
            </c:extLst>
          </c:dPt>
          <c:dPt>
            <c:idx val="114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CB7D-4E80-991D-FE731E040E14}"/>
              </c:ext>
            </c:extLst>
          </c:dPt>
          <c:dPt>
            <c:idx val="11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CB7D-4E80-991D-FE731E040E14}"/>
              </c:ext>
            </c:extLst>
          </c:dPt>
          <c:cat>
            <c:numRef>
              <c:f>'1. Quarterly change in GDP'!$A$4:$A$121</c:f>
              <c:numCache>
                <c:formatCode>General</c:formatCode>
                <c:ptCount val="118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  <c:pt idx="112">
                  <c:v>2022</c:v>
                </c:pt>
                <c:pt idx="116">
                  <c:v>2023</c:v>
                </c:pt>
              </c:numCache>
            </c:numRef>
          </c:cat>
          <c:val>
            <c:numRef>
              <c:f>'1. Quarterly change in GDP'!$B$4:$B$121</c:f>
              <c:numCache>
                <c:formatCode>0.0%</c:formatCode>
                <c:ptCount val="118"/>
                <c:pt idx="0">
                  <c:v>-4.7133492258133458E-4</c:v>
                </c:pt>
                <c:pt idx="1">
                  <c:v>9.7566198637673018E-3</c:v>
                </c:pt>
                <c:pt idx="2">
                  <c:v>1.1245152337437947E-2</c:v>
                </c:pt>
                <c:pt idx="3">
                  <c:v>1.8582953859177076E-2</c:v>
                </c:pt>
                <c:pt idx="4">
                  <c:v>2.4994674568008524E-3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1.8524983038061604E-2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9.3817146318699862E-3</c:v>
                </c:pt>
                <c:pt idx="12">
                  <c:v>4.6421677875430056E-3</c:v>
                </c:pt>
                <c:pt idx="13">
                  <c:v>6.2741089497306834E-3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1.0999821584012581E-2</c:v>
                </c:pt>
                <c:pt idx="24">
                  <c:v>1.1688399926261583E-2</c:v>
                </c:pt>
                <c:pt idx="25">
                  <c:v>9.1999078327755779E-3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6.1451184646779122E-3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7.6932290380802293E-3</c:v>
                </c:pt>
                <c:pt idx="32">
                  <c:v>1.0860090271194611E-2</c:v>
                </c:pt>
                <c:pt idx="33">
                  <c:v>1.2688591870982702E-2</c:v>
                </c:pt>
                <c:pt idx="34">
                  <c:v>1.1318294922630923E-2</c:v>
                </c:pt>
                <c:pt idx="35">
                  <c:v>8.3198863115936383E-3</c:v>
                </c:pt>
                <c:pt idx="36">
                  <c:v>6.3476230694994307E-3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5.7693128266878002E-3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1.0165997447253439E-2</c:v>
                </c:pt>
                <c:pt idx="45">
                  <c:v>1.7945539735341853E-2</c:v>
                </c:pt>
                <c:pt idx="46">
                  <c:v>1.3636185403032242E-2</c:v>
                </c:pt>
                <c:pt idx="47">
                  <c:v>6.6935606296185668E-3</c:v>
                </c:pt>
                <c:pt idx="48">
                  <c:v>1.7571684316958214E-2</c:v>
                </c:pt>
                <c:pt idx="49">
                  <c:v>1.4202436253424988E-2</c:v>
                </c:pt>
                <c:pt idx="50">
                  <c:v>1.3811529745072493E-2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8.1955799541209018E-3</c:v>
                </c:pt>
                <c:pt idx="54">
                  <c:v>1.1719351832540914E-2</c:v>
                </c:pt>
                <c:pt idx="55">
                  <c:v>1.4170797245472988E-2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-5.6924852404030002E-3</c:v>
                </c:pt>
                <c:pt idx="60">
                  <c:v>-1.5555425976118475E-2</c:v>
                </c:pt>
                <c:pt idx="61">
                  <c:v>-3.4321137221483555E-3</c:v>
                </c:pt>
                <c:pt idx="62">
                  <c:v>2.3190719909902402E-3</c:v>
                </c:pt>
                <c:pt idx="63">
                  <c:v>6.6697167932647794E-3</c:v>
                </c:pt>
                <c:pt idx="64">
                  <c:v>1.1667249068162411E-2</c:v>
                </c:pt>
                <c:pt idx="65">
                  <c:v>8.394119791030219E-3</c:v>
                </c:pt>
                <c:pt idx="66">
                  <c:v>8.9024630823741902E-3</c:v>
                </c:pt>
                <c:pt idx="67">
                  <c:v>9.3078134346715746E-3</c:v>
                </c:pt>
                <c:pt idx="68">
                  <c:v>9.8480169218579938E-3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4.7694280200250017E-3</c:v>
                </c:pt>
                <c:pt idx="76">
                  <c:v>7.7602471495237246E-3</c:v>
                </c:pt>
                <c:pt idx="77">
                  <c:v>7.2737858352649454E-3</c:v>
                </c:pt>
                <c:pt idx="78">
                  <c:v>4.7445959749716771E-3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4.8057925605446972E-3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-8.442626298788114E-3</c:v>
                </c:pt>
                <c:pt idx="86">
                  <c:v>4.5042400976491592E-3</c:v>
                </c:pt>
                <c:pt idx="87">
                  <c:v>4.3346618430486483E-3</c:v>
                </c:pt>
                <c:pt idx="88">
                  <c:v>2.3886475790229067E-3</c:v>
                </c:pt>
                <c:pt idx="89">
                  <c:v>9.6213852476267903E-4</c:v>
                </c:pt>
                <c:pt idx="90">
                  <c:v>-1.2183101536766827E-4</c:v>
                </c:pt>
                <c:pt idx="91">
                  <c:v>8.4913562659250097E-4</c:v>
                </c:pt>
                <c:pt idx="92">
                  <c:v>4.7212570114936181E-3</c:v>
                </c:pt>
                <c:pt idx="93">
                  <c:v>5.4530290939673876E-3</c:v>
                </c:pt>
                <c:pt idx="94">
                  <c:v>1.8389597941168567E-3</c:v>
                </c:pt>
                <c:pt idx="95">
                  <c:v>3.9336109943264308E-3</c:v>
                </c:pt>
                <c:pt idx="96">
                  <c:v>5.2902451784919702E-3</c:v>
                </c:pt>
                <c:pt idx="97">
                  <c:v>-2.4865571563448263E-3</c:v>
                </c:pt>
                <c:pt idx="98">
                  <c:v>1.2298210152111189E-2</c:v>
                </c:pt>
                <c:pt idx="99">
                  <c:v>2.7749492677291432E-3</c:v>
                </c:pt>
                <c:pt idx="100">
                  <c:v>-8.7343448163600401E-3</c:v>
                </c:pt>
                <c:pt idx="101">
                  <c:v>4.5221080931374669E-3</c:v>
                </c:pt>
                <c:pt idx="102">
                  <c:v>1.0510848777030013E-3</c:v>
                </c:pt>
                <c:pt idx="103">
                  <c:v>-3.6211979394717986E-4</c:v>
                </c:pt>
                <c:pt idx="104">
                  <c:v>2.3592960868581425E-3</c:v>
                </c:pt>
                <c:pt idx="105">
                  <c:v>-0.16889937300817437</c:v>
                </c:pt>
                <c:pt idx="106">
                  <c:v>0.13730038871426165</c:v>
                </c:pt>
                <c:pt idx="107">
                  <c:v>2.742001960480267E-2</c:v>
                </c:pt>
                <c:pt idx="108">
                  <c:v>6.4123652329326486E-3</c:v>
                </c:pt>
                <c:pt idx="109">
                  <c:v>1.2978612776625376E-2</c:v>
                </c:pt>
                <c:pt idx="110">
                  <c:v>-1.8752521909920383E-2</c:v>
                </c:pt>
                <c:pt idx="111">
                  <c:v>1.3729889292058761E-2</c:v>
                </c:pt>
                <c:pt idx="112">
                  <c:v>1.5320766910041472E-2</c:v>
                </c:pt>
                <c:pt idx="113">
                  <c:v>-8.3676207869720631E-3</c:v>
                </c:pt>
                <c:pt idx="114">
                  <c:v>1.773960027046706E-2</c:v>
                </c:pt>
                <c:pt idx="115">
                  <c:v>-1.0940636764512957E-2</c:v>
                </c:pt>
                <c:pt idx="116">
                  <c:v>4.0661860216586465E-3</c:v>
                </c:pt>
                <c:pt idx="117">
                  <c:v>6.0345417532858825E-3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B7D-4E80-991D-FE731E04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 Employment in mfg and other'!$A$5</c:f>
              <c:strCache>
                <c:ptCount val="1"/>
                <c:pt idx="0">
                  <c:v> Manufacturing QLFS </c:v>
                </c:pt>
              </c:strCache>
            </c:strRef>
          </c:tx>
          <c:spPr>
            <a:ln w="41275">
              <a:solidFill>
                <a:sysClr val="windowText" lastClr="000000">
                  <a:alpha val="69000"/>
                </a:sysClr>
              </a:solidFill>
            </a:ln>
          </c:spPr>
          <c:marker>
            <c:symbol val="none"/>
          </c:marker>
          <c:dPt>
            <c:idx val="45"/>
            <c:bubble3D val="0"/>
            <c:spPr>
              <a:ln w="41275">
                <a:solidFill>
                  <a:sysClr val="windowText" lastClr="00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87A-44F7-AE39-97156CB5AE4C}"/>
              </c:ext>
            </c:extLst>
          </c:dPt>
          <c:dPt>
            <c:idx val="46"/>
            <c:bubble3D val="0"/>
            <c:spPr>
              <a:ln w="41275">
                <a:solidFill>
                  <a:sysClr val="windowText" lastClr="000000">
                    <a:alpha val="69000"/>
                  </a:sys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87A-44F7-AE39-97156CB5AE4C}"/>
              </c:ext>
            </c:extLst>
          </c:dPt>
          <c:dPt>
            <c:idx val="47"/>
            <c:bubble3D val="0"/>
            <c:spPr>
              <a:ln w="41275">
                <a:solidFill>
                  <a:sysClr val="windowText" lastClr="000000">
                    <a:alpha val="69000"/>
                  </a:sys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4-087A-44F7-AE39-97156CB5AE4C}"/>
              </c:ext>
            </c:extLst>
          </c:dPt>
          <c:dPt>
            <c:idx val="48"/>
            <c:bubble3D val="0"/>
            <c:spPr>
              <a:ln w="41275">
                <a:solidFill>
                  <a:sysClr val="windowText" lastClr="000000">
                    <a:alpha val="69000"/>
                  </a:sys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6-087A-44F7-AE39-97156CB5AE4C}"/>
              </c:ext>
            </c:extLst>
          </c:dPt>
          <c:cat>
            <c:numRef>
              <c:f>'9. Employment in mfg and other'!$B$4:$BC$4</c:f>
              <c:numCache>
                <c:formatCode>General</c:formatCode>
                <c:ptCount val="54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'9. Employment in mfg and other'!$B$5:$BC$5</c:f>
              <c:numCache>
                <c:formatCode>_ * #\ ##0_ ;_ * \-#\ ##0_ ;_ * "-"??_ ;_ @_ </c:formatCode>
                <c:ptCount val="54"/>
                <c:pt idx="0">
                  <c:v>112.25963496174813</c:v>
                </c:pt>
                <c:pt idx="1">
                  <c:v>109.83649100602784</c:v>
                </c:pt>
                <c:pt idx="2">
                  <c:v>110.3346585048449</c:v>
                </c:pt>
                <c:pt idx="3">
                  <c:v>114.82975199509158</c:v>
                </c:pt>
                <c:pt idx="4">
                  <c:v>115.87636569304829</c:v>
                </c:pt>
                <c:pt idx="5">
                  <c:v>111.40479657883107</c:v>
                </c:pt>
                <c:pt idx="6">
                  <c:v>111.65585869320999</c:v>
                </c:pt>
                <c:pt idx="7">
                  <c:v>116.09383376282372</c:v>
                </c:pt>
                <c:pt idx="8">
                  <c:v>111.73189212451469</c:v>
                </c:pt>
                <c:pt idx="9">
                  <c:v>108.3062172177527</c:v>
                </c:pt>
                <c:pt idx="10">
                  <c:v>111.4357435879469</c:v>
                </c:pt>
                <c:pt idx="11">
                  <c:v>110.32403659407952</c:v>
                </c:pt>
                <c:pt idx="12">
                  <c:v>112.86041610465982</c:v>
                </c:pt>
                <c:pt idx="13">
                  <c:v>111.74393143745954</c:v>
                </c:pt>
                <c:pt idx="14">
                  <c:v>108.11955895912257</c:v>
                </c:pt>
                <c:pt idx="15">
                  <c:v>107.39732773369791</c:v>
                </c:pt>
                <c:pt idx="16">
                  <c:v>109.69729431443153</c:v>
                </c:pt>
                <c:pt idx="17">
                  <c:v>106.07714926665848</c:v>
                </c:pt>
                <c:pt idx="18">
                  <c:v>105.82621644873602</c:v>
                </c:pt>
                <c:pt idx="19">
                  <c:v>106.3675648783575</c:v>
                </c:pt>
                <c:pt idx="20">
                  <c:v>108.14218186981081</c:v>
                </c:pt>
                <c:pt idx="21">
                  <c:v>106.77026297279839</c:v>
                </c:pt>
                <c:pt idx="22">
                  <c:v>107.8801588142841</c:v>
                </c:pt>
                <c:pt idx="23">
                  <c:v>105.68266814155589</c:v>
                </c:pt>
                <c:pt idx="24">
                  <c:v>100</c:v>
                </c:pt>
                <c:pt idx="25">
                  <c:v>104.06315802634998</c:v>
                </c:pt>
                <c:pt idx="26">
                  <c:v>102.34014598570799</c:v>
                </c:pt>
                <c:pt idx="27">
                  <c:v>105.02733775494076</c:v>
                </c:pt>
                <c:pt idx="28">
                  <c:v>108.82205467680537</c:v>
                </c:pt>
                <c:pt idx="29">
                  <c:v>109.40461154991435</c:v>
                </c:pt>
                <c:pt idx="30">
                  <c:v>106.34404028464029</c:v>
                </c:pt>
                <c:pt idx="31">
                  <c:v>108.87345794228354</c:v>
                </c:pt>
                <c:pt idx="32">
                  <c:v>112.42396951371364</c:v>
                </c:pt>
                <c:pt idx="33">
                  <c:v>106.04298061690254</c:v>
                </c:pt>
                <c:pt idx="34">
                  <c:v>104.493074469287</c:v>
                </c:pt>
                <c:pt idx="35">
                  <c:v>107.3880565269629</c:v>
                </c:pt>
                <c:pt idx="36">
                  <c:v>108.23284670815099</c:v>
                </c:pt>
                <c:pt idx="37">
                  <c:v>108.79840903922742</c:v>
                </c:pt>
                <c:pt idx="38">
                  <c:v>107.0047346891686</c:v>
                </c:pt>
                <c:pt idx="39">
                  <c:v>104.60323571204411</c:v>
                </c:pt>
                <c:pt idx="40">
                  <c:v>103.71855400218143</c:v>
                </c:pt>
                <c:pt idx="41">
                  <c:v>88.517066594334594</c:v>
                </c:pt>
                <c:pt idx="42">
                  <c:v>88.746200564248895</c:v>
                </c:pt>
                <c:pt idx="43">
                  <c:v>90.633372713529582</c:v>
                </c:pt>
                <c:pt idx="44">
                  <c:v>91.04554322827876</c:v>
                </c:pt>
                <c:pt idx="45">
                  <c:v>86.019930260394673</c:v>
                </c:pt>
                <c:pt idx="46">
                  <c:v>85.227146635754835</c:v>
                </c:pt>
                <c:pt idx="47">
                  <c:v>80.040621760990135</c:v>
                </c:pt>
                <c:pt idx="48">
                  <c:v>96.036481719295281</c:v>
                </c:pt>
                <c:pt idx="49">
                  <c:v>91.627009441291733</c:v>
                </c:pt>
                <c:pt idx="50">
                  <c:v>99.133847542578948</c:v>
                </c:pt>
                <c:pt idx="51">
                  <c:v>100.69239071066414</c:v>
                </c:pt>
                <c:pt idx="52">
                  <c:v>100.58841926735846</c:v>
                </c:pt>
                <c:pt idx="53">
                  <c:v>94.73547312396397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87A-44F7-AE39-97156CB5AE4C}"/>
            </c:ext>
          </c:extLst>
        </c:ser>
        <c:ser>
          <c:idx val="1"/>
          <c:order val="1"/>
          <c:tx>
            <c:strRef>
              <c:f>'9. Employment in mfg and other'!$A$6</c:f>
              <c:strCache>
                <c:ptCount val="1"/>
                <c:pt idx="0">
                  <c:v> Formal manufacturing QES </c:v>
                </c:pt>
              </c:strCache>
            </c:strRef>
          </c:tx>
          <c:spPr>
            <a:ln w="15875"/>
          </c:spPr>
          <c:marker>
            <c:symbol val="circle"/>
            <c:size val="5"/>
          </c:marker>
          <c:cat>
            <c:numRef>
              <c:f>'9. Employment in mfg and other'!$B$4:$BC$4</c:f>
              <c:numCache>
                <c:formatCode>General</c:formatCode>
                <c:ptCount val="54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'9. Employment in mfg and other'!$B$6:$BC$6</c:f>
              <c:numCache>
                <c:formatCode>_ * #\ ##0_ ;_ * \-#\ ##0_ ;_ * "-"??_ ;_ @_ </c:formatCode>
                <c:ptCount val="54"/>
                <c:pt idx="0">
                  <c:v>100.0246273185718</c:v>
                </c:pt>
                <c:pt idx="1">
                  <c:v>98.735407659330264</c:v>
                </c:pt>
                <c:pt idx="2">
                  <c:v>98.006545040280102</c:v>
                </c:pt>
                <c:pt idx="3">
                  <c:v>98.598427349673841</c:v>
                </c:pt>
                <c:pt idx="4">
                  <c:v>98.41885962902019</c:v>
                </c:pt>
                <c:pt idx="5">
                  <c:v>97.507844226769947</c:v>
                </c:pt>
                <c:pt idx="6">
                  <c:v>97.710316314576389</c:v>
                </c:pt>
                <c:pt idx="7">
                  <c:v>98.474336696099954</c:v>
                </c:pt>
                <c:pt idx="8">
                  <c:v>98.436746021535242</c:v>
                </c:pt>
                <c:pt idx="9">
                  <c:v>97.494572820007747</c:v>
                </c:pt>
                <c:pt idx="10">
                  <c:v>97.923907324427944</c:v>
                </c:pt>
                <c:pt idx="11">
                  <c:v>97.869546827864198</c:v>
                </c:pt>
                <c:pt idx="12">
                  <c:v>97.930236506236398</c:v>
                </c:pt>
                <c:pt idx="13">
                  <c:v>97.565030622506711</c:v>
                </c:pt>
                <c:pt idx="14">
                  <c:v>97.981943889029196</c:v>
                </c:pt>
                <c:pt idx="15">
                  <c:v>98.747585396734294</c:v>
                </c:pt>
                <c:pt idx="16">
                  <c:v>98.078746483540527</c:v>
                </c:pt>
                <c:pt idx="17">
                  <c:v>97.368167252889762</c:v>
                </c:pt>
                <c:pt idx="18">
                  <c:v>96.914205678521583</c:v>
                </c:pt>
                <c:pt idx="19">
                  <c:v>97.357985639529147</c:v>
                </c:pt>
                <c:pt idx="20">
                  <c:v>98.240458847173201</c:v>
                </c:pt>
                <c:pt idx="21">
                  <c:v>97.724888287677075</c:v>
                </c:pt>
                <c:pt idx="22">
                  <c:v>98.79825410325445</c:v>
                </c:pt>
                <c:pt idx="23">
                  <c:v>99.446947661839616</c:v>
                </c:pt>
                <c:pt idx="24">
                  <c:v>100</c:v>
                </c:pt>
                <c:pt idx="25">
                  <c:v>99.213841853922844</c:v>
                </c:pt>
                <c:pt idx="26">
                  <c:v>99.322307634535221</c:v>
                </c:pt>
                <c:pt idx="27">
                  <c:v>100.52253658040675</c:v>
                </c:pt>
                <c:pt idx="28">
                  <c:v>101.00412984464906</c:v>
                </c:pt>
                <c:pt idx="29">
                  <c:v>100.16054598614339</c:v>
                </c:pt>
                <c:pt idx="30">
                  <c:v>100.4900137136469</c:v>
                </c:pt>
                <c:pt idx="31">
                  <c:v>101.40770102249049</c:v>
                </c:pt>
                <c:pt idx="32">
                  <c:v>102.23104736372728</c:v>
                </c:pt>
                <c:pt idx="33">
                  <c:v>101.7690105134573</c:v>
                </c:pt>
                <c:pt idx="34">
                  <c:v>102.60935106460825</c:v>
                </c:pt>
                <c:pt idx="35">
                  <c:v>103.5439793386943</c:v>
                </c:pt>
                <c:pt idx="36">
                  <c:v>103.89908557659837</c:v>
                </c:pt>
                <c:pt idx="37">
                  <c:v>97.915120396505344</c:v>
                </c:pt>
                <c:pt idx="38">
                  <c:v>98.165880863524762</c:v>
                </c:pt>
                <c:pt idx="39">
                  <c:v>98.753199319255543</c:v>
                </c:pt>
                <c:pt idx="40">
                  <c:v>98.843026470146327</c:v>
                </c:pt>
                <c:pt idx="41">
                  <c:v>91.707896368735447</c:v>
                </c:pt>
                <c:pt idx="42">
                  <c:v>92.56167405523945</c:v>
                </c:pt>
                <c:pt idx="43">
                  <c:v>92.461353078309997</c:v>
                </c:pt>
                <c:pt idx="44">
                  <c:v>93.32814310910193</c:v>
                </c:pt>
                <c:pt idx="45">
                  <c:v>97.408058722318088</c:v>
                </c:pt>
                <c:pt idx="46">
                  <c:v>97.562192039173695</c:v>
                </c:pt>
                <c:pt idx="47">
                  <c:v>98.817337584003724</c:v>
                </c:pt>
                <c:pt idx="48">
                  <c:v>99.258162228235051</c:v>
                </c:pt>
                <c:pt idx="49">
                  <c:v>98.553900575129632</c:v>
                </c:pt>
                <c:pt idx="50">
                  <c:v>98.773767218291269</c:v>
                </c:pt>
                <c:pt idx="51">
                  <c:v>99.935559686681557</c:v>
                </c:pt>
                <c:pt idx="52">
                  <c:v>100.25146582574887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87A-44F7-AE39-97156CB5AE4C}"/>
            </c:ext>
          </c:extLst>
        </c:ser>
        <c:ser>
          <c:idx val="2"/>
          <c:order val="2"/>
          <c:tx>
            <c:strRef>
              <c:f>'9. Employment in mfg and other'!$A$7</c:f>
              <c:strCache>
                <c:ptCount val="1"/>
                <c:pt idx="0">
                  <c:v> Total ex manufacturing QLFS </c:v>
                </c:pt>
              </c:strCache>
            </c:strRef>
          </c:tx>
          <c:spPr>
            <a:ln w="19050">
              <a:solidFill>
                <a:srgbClr val="ED7D31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44546A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46"/>
            <c:bubble3D val="0"/>
            <c:spPr>
              <a:ln w="19050">
                <a:solidFill>
                  <a:srgbClr val="ED7D31">
                    <a:lumMod val="75000"/>
                  </a:srgb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87A-44F7-AE39-97156CB5AE4C}"/>
              </c:ext>
            </c:extLst>
          </c:dPt>
          <c:dPt>
            <c:idx val="47"/>
            <c:bubble3D val="0"/>
            <c:spPr>
              <a:ln w="19050">
                <a:solidFill>
                  <a:srgbClr val="ED7D31">
                    <a:lumMod val="75000"/>
                  </a:srgb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8-087A-44F7-AE39-97156CB5AE4C}"/>
              </c:ext>
            </c:extLst>
          </c:dPt>
          <c:dPt>
            <c:idx val="48"/>
            <c:bubble3D val="0"/>
            <c:spPr>
              <a:ln w="19050">
                <a:solidFill>
                  <a:srgbClr val="ED7D31">
                    <a:lumMod val="75000"/>
                  </a:srgbClr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87A-44F7-AE39-97156CB5AE4C}"/>
              </c:ext>
            </c:extLst>
          </c:dPt>
          <c:cat>
            <c:numRef>
              <c:f>'9. Employment in mfg and other'!$B$4:$BC$4</c:f>
              <c:numCache>
                <c:formatCode>General</c:formatCode>
                <c:ptCount val="54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'9. Employment in mfg and other'!$B$7:$BC$7</c:f>
              <c:numCache>
                <c:formatCode>_ * #\ ##0_ ;_ * \-#\ ##0_ ;_ * "-"??_ ;_ @_ </c:formatCode>
                <c:ptCount val="54"/>
                <c:pt idx="0">
                  <c:v>85.18234092339776</c:v>
                </c:pt>
                <c:pt idx="1">
                  <c:v>85.54811084760135</c:v>
                </c:pt>
                <c:pt idx="2">
                  <c:v>84.342634247841701</c:v>
                </c:pt>
                <c:pt idx="3">
                  <c:v>85.600222882896645</c:v>
                </c:pt>
                <c:pt idx="4">
                  <c:v>85.516318873799918</c:v>
                </c:pt>
                <c:pt idx="5">
                  <c:v>86.170340737530537</c:v>
                </c:pt>
                <c:pt idx="6">
                  <c:v>87.542044294449781</c:v>
                </c:pt>
                <c:pt idx="7">
                  <c:v>88.575830533374628</c:v>
                </c:pt>
                <c:pt idx="8">
                  <c:v>88.714119108546782</c:v>
                </c:pt>
                <c:pt idx="9">
                  <c:v>89.443146971365366</c:v>
                </c:pt>
                <c:pt idx="10">
                  <c:v>90.727044760340164</c:v>
                </c:pt>
                <c:pt idx="11">
                  <c:v>90.588194112369891</c:v>
                </c:pt>
                <c:pt idx="12">
                  <c:v>90.536939903659686</c:v>
                </c:pt>
                <c:pt idx="13">
                  <c:v>91.616966925566388</c:v>
                </c:pt>
                <c:pt idx="14">
                  <c:v>94.495934274899113</c:v>
                </c:pt>
                <c:pt idx="15">
                  <c:v>95.584971099147026</c:v>
                </c:pt>
                <c:pt idx="16">
                  <c:v>94.446036413049754</c:v>
                </c:pt>
                <c:pt idx="17">
                  <c:v>95.151616320765498</c:v>
                </c:pt>
                <c:pt idx="18">
                  <c:v>95.340161633210371</c:v>
                </c:pt>
                <c:pt idx="19">
                  <c:v>96.723919916824144</c:v>
                </c:pt>
                <c:pt idx="20">
                  <c:v>97.512395817280378</c:v>
                </c:pt>
                <c:pt idx="21">
                  <c:v>99.081529213726</c:v>
                </c:pt>
                <c:pt idx="22">
                  <c:v>100.1733614830183</c:v>
                </c:pt>
                <c:pt idx="23">
                  <c:v>101.78258094116941</c:v>
                </c:pt>
                <c:pt idx="24">
                  <c:v>100</c:v>
                </c:pt>
                <c:pt idx="25">
                  <c:v>98.60374628054592</c:v>
                </c:pt>
                <c:pt idx="26">
                  <c:v>100.85670112086076</c:v>
                </c:pt>
                <c:pt idx="27">
                  <c:v>102.21966365896516</c:v>
                </c:pt>
                <c:pt idx="28">
                  <c:v>102.79862477059942</c:v>
                </c:pt>
                <c:pt idx="29">
                  <c:v>101.9281659908312</c:v>
                </c:pt>
                <c:pt idx="30">
                  <c:v>102.94242480610014</c:v>
                </c:pt>
                <c:pt idx="31">
                  <c:v>102.49876368719033</c:v>
                </c:pt>
                <c:pt idx="32">
                  <c:v>103.55439520571377</c:v>
                </c:pt>
                <c:pt idx="33">
                  <c:v>103.6629256779628</c:v>
                </c:pt>
                <c:pt idx="34">
                  <c:v>104.50228963104225</c:v>
                </c:pt>
                <c:pt idx="35">
                  <c:v>105.22226808639115</c:v>
                </c:pt>
                <c:pt idx="36">
                  <c:v>103.43210637879837</c:v>
                </c:pt>
                <c:pt idx="37">
                  <c:v>103.51740994970673</c:v>
                </c:pt>
                <c:pt idx="38">
                  <c:v>104.17175088433017</c:v>
                </c:pt>
                <c:pt idx="39">
                  <c:v>104.77586892604278</c:v>
                </c:pt>
                <c:pt idx="40">
                  <c:v>104.61077133270389</c:v>
                </c:pt>
                <c:pt idx="41">
                  <c:v>90.467168714007457</c:v>
                </c:pt>
                <c:pt idx="42">
                  <c:v>94.308165867893095</c:v>
                </c:pt>
                <c:pt idx="43">
                  <c:v>96.458183670866873</c:v>
                </c:pt>
                <c:pt idx="44">
                  <c:v>96.208871108681564</c:v>
                </c:pt>
                <c:pt idx="45">
                  <c:v>96.414690604451735</c:v>
                </c:pt>
                <c:pt idx="46">
                  <c:v>91.806461087301344</c:v>
                </c:pt>
                <c:pt idx="47">
                  <c:v>94.282798221119506</c:v>
                </c:pt>
                <c:pt idx="48">
                  <c:v>95.045424439358456</c:v>
                </c:pt>
                <c:pt idx="49">
                  <c:v>100.17857574660403</c:v>
                </c:pt>
                <c:pt idx="50">
                  <c:v>100.74937305673848</c:v>
                </c:pt>
                <c:pt idx="51">
                  <c:v>101.77186043736303</c:v>
                </c:pt>
                <c:pt idx="52">
                  <c:v>103.62149070342157</c:v>
                </c:pt>
                <c:pt idx="53">
                  <c:v>105.40465715801646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87A-44F7-AE39-97156CB5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ZA"/>
                  <a:t>Q1 2016</a:t>
                </a:r>
                <a:r>
                  <a:rPr lang="en-ZA" baseline="0"/>
                  <a:t> = 100</a:t>
                </a:r>
                <a:endParaRPr lang="en-ZA"/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 Empl by mfg industry'!$B$3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'10. Empl by mfg industry'!$B$4:$B$13</c:f>
              <c:numCache>
                <c:formatCode>0</c:formatCode>
                <c:ptCount val="10"/>
                <c:pt idx="0">
                  <c:v>344.476</c:v>
                </c:pt>
                <c:pt idx="1">
                  <c:v>179.44300000000001</c:v>
                </c:pt>
                <c:pt idx="2">
                  <c:v>89.882000000000005</c:v>
                </c:pt>
                <c:pt idx="3">
                  <c:v>42.625</c:v>
                </c:pt>
                <c:pt idx="4">
                  <c:v>260.036</c:v>
                </c:pt>
                <c:pt idx="5">
                  <c:v>81.716999999999999</c:v>
                </c:pt>
                <c:pt idx="6">
                  <c:v>176.745</c:v>
                </c:pt>
                <c:pt idx="7">
                  <c:v>128.23500000000001</c:v>
                </c:pt>
                <c:pt idx="8">
                  <c:v>87.444000000000003</c:v>
                </c:pt>
                <c:pt idx="9">
                  <c:v>52.08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E-4DAF-B554-EFD700EED509}"/>
            </c:ext>
          </c:extLst>
        </c:ser>
        <c:ser>
          <c:idx val="1"/>
          <c:order val="1"/>
          <c:tx>
            <c:strRef>
              <c:f>'10. Empl by mfg industry'!$C$3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'10. Empl by mfg industry'!$C$4:$C$13</c:f>
              <c:numCache>
                <c:formatCode>###0</c:formatCode>
                <c:ptCount val="10"/>
                <c:pt idx="0" formatCode="_ * #\ ##0_ ;_ * \-#\ ##0_ ;_ * &quot;-&quot;??_ ;_ @_ ">
                  <c:v>331.28399999999999</c:v>
                </c:pt>
                <c:pt idx="1">
                  <c:v>200.83099999999999</c:v>
                </c:pt>
                <c:pt idx="2">
                  <c:v>94.587999999999994</c:v>
                </c:pt>
                <c:pt idx="3">
                  <c:v>46.433</c:v>
                </c:pt>
                <c:pt idx="4">
                  <c:v>181.00200000000001</c:v>
                </c:pt>
                <c:pt idx="5">
                  <c:v>101.21599999999999</c:v>
                </c:pt>
                <c:pt idx="6">
                  <c:v>227.55199999999999</c:v>
                </c:pt>
                <c:pt idx="7">
                  <c:v>102.43899999999999</c:v>
                </c:pt>
                <c:pt idx="8">
                  <c:v>61.951999999999998</c:v>
                </c:pt>
                <c:pt idx="9">
                  <c:v>41.064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E-4DAF-B554-EFD700EED509}"/>
            </c:ext>
          </c:extLst>
        </c:ser>
        <c:ser>
          <c:idx val="2"/>
          <c:order val="2"/>
          <c:tx>
            <c:strRef>
              <c:f>'10. Empl by mfg industry'!$D$3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'10.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'10. Empl by mfg industry'!$D$4:$D$13</c:f>
              <c:numCache>
                <c:formatCode>0</c:formatCode>
                <c:ptCount val="10"/>
                <c:pt idx="0">
                  <c:v>400.459</c:v>
                </c:pt>
                <c:pt idx="1">
                  <c:v>178.4</c:v>
                </c:pt>
                <c:pt idx="2">
                  <c:v>73.245000000000005</c:v>
                </c:pt>
                <c:pt idx="3">
                  <c:v>64.885000000000005</c:v>
                </c:pt>
                <c:pt idx="4">
                  <c:v>199.34800000000001</c:v>
                </c:pt>
                <c:pt idx="5">
                  <c:v>121.807</c:v>
                </c:pt>
                <c:pt idx="6">
                  <c:v>209.58699999999999</c:v>
                </c:pt>
                <c:pt idx="7">
                  <c:v>176.36200000000002</c:v>
                </c:pt>
                <c:pt idx="8">
                  <c:v>65.828000000000003</c:v>
                </c:pt>
                <c:pt idx="9">
                  <c:v>51.731999999999999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E-4DAF-B554-EFD700EED509}"/>
            </c:ext>
          </c:extLst>
        </c:ser>
        <c:ser>
          <c:idx val="3"/>
          <c:order val="3"/>
          <c:tx>
            <c:strRef>
              <c:f>'10. Empl by mfg industry'!$E$3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'10. Empl by mfg industry'!$E$4:$E$13</c:f>
              <c:numCache>
                <c:formatCode>0</c:formatCode>
                <c:ptCount val="10"/>
                <c:pt idx="0">
                  <c:v>340.96899999999999</c:v>
                </c:pt>
                <c:pt idx="1">
                  <c:v>216.27699999999999</c:v>
                </c:pt>
                <c:pt idx="2">
                  <c:v>66.974999999999994</c:v>
                </c:pt>
                <c:pt idx="3">
                  <c:v>59.762</c:v>
                </c:pt>
                <c:pt idx="4">
                  <c:v>225.09199999999998</c:v>
                </c:pt>
                <c:pt idx="5">
                  <c:v>95.034000000000006</c:v>
                </c:pt>
                <c:pt idx="6">
                  <c:v>208.81800000000001</c:v>
                </c:pt>
                <c:pt idx="7">
                  <c:v>128.03700000000001</c:v>
                </c:pt>
                <c:pt idx="8">
                  <c:v>94.287000000000006</c:v>
                </c:pt>
                <c:pt idx="9">
                  <c:v>49.441000000000003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E-4DAF-B554-EFD700EED509}"/>
            </c:ext>
          </c:extLst>
        </c:ser>
        <c:ser>
          <c:idx val="4"/>
          <c:order val="4"/>
          <c:tx>
            <c:strRef>
              <c:f>'10. Empl by mfg industry'!$F$3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'10. Empl by mfg industry'!$F$4:$F$13</c:f>
              <c:numCache>
                <c:formatCode>0</c:formatCode>
                <c:ptCount val="10"/>
                <c:pt idx="0">
                  <c:v>370.35578637557984</c:v>
                </c:pt>
                <c:pt idx="1">
                  <c:v>231.71521117635001</c:v>
                </c:pt>
                <c:pt idx="2">
                  <c:v>84.535622040730019</c:v>
                </c:pt>
                <c:pt idx="3">
                  <c:v>59.665628731180014</c:v>
                </c:pt>
                <c:pt idx="4">
                  <c:v>219.73756083725996</c:v>
                </c:pt>
                <c:pt idx="5">
                  <c:v>101.42621694443999</c:v>
                </c:pt>
                <c:pt idx="6">
                  <c:v>271.24896436371995</c:v>
                </c:pt>
                <c:pt idx="7">
                  <c:v>116.70336047489002</c:v>
                </c:pt>
                <c:pt idx="8">
                  <c:v>111.18311189478</c:v>
                </c:pt>
                <c:pt idx="9">
                  <c:v>52.810682870900003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E-4DAF-B554-EFD700EED509}"/>
            </c:ext>
          </c:extLst>
        </c:ser>
        <c:ser>
          <c:idx val="5"/>
          <c:order val="5"/>
          <c:tx>
            <c:strRef>
              <c:f>'10. Empl by mfg industry'!$G$3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'10. Empl by mfg industry'!$A$4:$A$13</c:f>
              <c:strCache>
                <c:ptCount val="10"/>
                <c:pt idx="0">
                  <c:v>Food, beverages, 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Petroleum, chemicals, 
rubber, and plastic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Machinery, equipment
 and appliances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'10. Empl by mfg industry'!$G$4:$G$13</c:f>
              <c:numCache>
                <c:formatCode>0</c:formatCode>
                <c:ptCount val="10"/>
                <c:pt idx="0">
                  <c:v>340.71669371639001</c:v>
                </c:pt>
                <c:pt idx="1">
                  <c:v>238.94443191232983</c:v>
                </c:pt>
                <c:pt idx="2">
                  <c:v>74.152577414500016</c:v>
                </c:pt>
                <c:pt idx="3">
                  <c:v>53.254359609990026</c:v>
                </c:pt>
                <c:pt idx="4">
                  <c:v>207.65071291057001</c:v>
                </c:pt>
                <c:pt idx="5">
                  <c:v>90.686841009650024</c:v>
                </c:pt>
                <c:pt idx="6">
                  <c:v>277.77562494187407</c:v>
                </c:pt>
                <c:pt idx="7">
                  <c:v>106.10950919822</c:v>
                </c:pt>
                <c:pt idx="8">
                  <c:v>100.49676051223997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EE-4DAF-B554-EFD700EED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thousands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 Mining employment'!$B$3</c:f>
              <c:strCache>
                <c:ptCount val="1"/>
                <c:pt idx="0">
                  <c:v> Employed 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0"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'11. Mining employment'!$A$4:$A$56</c:f>
              <c:numCache>
                <c:formatCode>General</c:formatCode>
                <c:ptCount val="53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'11. Mining employment'!$B$4:$B$56</c:f>
              <c:numCache>
                <c:formatCode>_ * #\ ##0_ ;_ * \-#\ ##0_ ;_ * "-"??_ ;_ @_ </c:formatCode>
                <c:ptCount val="53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  <c:pt idx="44">
                  <c:v>459000</c:v>
                </c:pt>
                <c:pt idx="45" formatCode="#,##0">
                  <c:v>457000</c:v>
                </c:pt>
                <c:pt idx="46" formatCode="#,##0">
                  <c:v>465000</c:v>
                </c:pt>
                <c:pt idx="47" formatCode="#,##0">
                  <c:v>458000</c:v>
                </c:pt>
                <c:pt idx="48">
                  <c:v>460000</c:v>
                </c:pt>
                <c:pt idx="49">
                  <c:v>478000</c:v>
                </c:pt>
                <c:pt idx="50">
                  <c:v>469000</c:v>
                </c:pt>
                <c:pt idx="51">
                  <c:v>472000</c:v>
                </c:pt>
                <c:pt idx="52">
                  <c:v>477000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6-4601-BE91-B74D4D52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ax val="550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979456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'12.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'12. Exports, imports, BOT'!$I$4:$J$57</c:f>
              <c:multiLvlStrCache>
                <c:ptCount val="54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'12. Exports, imports, BOT'!$M$4:$M$57</c:f>
              <c:numCache>
                <c:formatCode>_ * #\ ##0.0_ ;_ * \-#\ ##0.0_ ;_ * "-"??_ ;_ @_ </c:formatCode>
                <c:ptCount val="54"/>
                <c:pt idx="0">
                  <c:v>-16.502678718861233</c:v>
                </c:pt>
                <c:pt idx="1">
                  <c:v>6.6362381679388704</c:v>
                </c:pt>
                <c:pt idx="2">
                  <c:v>1.8609658707046606</c:v>
                </c:pt>
                <c:pt idx="3">
                  <c:v>29.580944695652192</c:v>
                </c:pt>
                <c:pt idx="4">
                  <c:v>-8.090170971428563</c:v>
                </c:pt>
                <c:pt idx="5">
                  <c:v>2.570987205387155</c:v>
                </c:pt>
                <c:pt idx="6">
                  <c:v>-9.3062564329100042</c:v>
                </c:pt>
                <c:pt idx="7">
                  <c:v>-23.176175396391386</c:v>
                </c:pt>
                <c:pt idx="8">
                  <c:v>-46.887092357373547</c:v>
                </c:pt>
                <c:pt idx="9">
                  <c:v>-42.762131071049851</c:v>
                </c:pt>
                <c:pt idx="10">
                  <c:v>-56.450968786127191</c:v>
                </c:pt>
                <c:pt idx="11">
                  <c:v>-55.030432298136645</c:v>
                </c:pt>
                <c:pt idx="12">
                  <c:v>-71.2504912423625</c:v>
                </c:pt>
                <c:pt idx="13">
                  <c:v>-58.03815678391959</c:v>
                </c:pt>
                <c:pt idx="14">
                  <c:v>-72.208286986640417</c:v>
                </c:pt>
                <c:pt idx="15">
                  <c:v>-13.777978410206117</c:v>
                </c:pt>
                <c:pt idx="16">
                  <c:v>-44.523788076923211</c:v>
                </c:pt>
                <c:pt idx="17">
                  <c:v>-31.505681170363403</c:v>
                </c:pt>
                <c:pt idx="18">
                  <c:v>-53.276621229050193</c:v>
                </c:pt>
                <c:pt idx="19">
                  <c:v>-30.903687505805749</c:v>
                </c:pt>
                <c:pt idx="20">
                  <c:v>-50.045030577367299</c:v>
                </c:pt>
                <c:pt idx="21">
                  <c:v>13.312249233543696</c:v>
                </c:pt>
                <c:pt idx="22">
                  <c:v>-17.73357226666667</c:v>
                </c:pt>
                <c:pt idx="23">
                  <c:v>-18.487063950398635</c:v>
                </c:pt>
                <c:pt idx="24">
                  <c:v>-23.262956461405054</c:v>
                </c:pt>
                <c:pt idx="25">
                  <c:v>42.958034140127324</c:v>
                </c:pt>
                <c:pt idx="26">
                  <c:v>4.7058120805367594</c:v>
                </c:pt>
                <c:pt idx="27">
                  <c:v>8.7999780548628337</c:v>
                </c:pt>
                <c:pt idx="28">
                  <c:v>6.7124526701999798</c:v>
                </c:pt>
                <c:pt idx="29">
                  <c:v>33.180162580645231</c:v>
                </c:pt>
                <c:pt idx="30">
                  <c:v>26.036249699879988</c:v>
                </c:pt>
                <c:pt idx="31">
                  <c:v>43.208756190476208</c:v>
                </c:pt>
                <c:pt idx="32">
                  <c:v>-23.51525548589342</c:v>
                </c:pt>
                <c:pt idx="33">
                  <c:v>21.586081667309941</c:v>
                </c:pt>
                <c:pt idx="34">
                  <c:v>0.65534451219514267</c:v>
                </c:pt>
                <c:pt idx="35">
                  <c:v>20.106045385779169</c:v>
                </c:pt>
                <c:pt idx="36">
                  <c:v>-5.1873486273034928</c:v>
                </c:pt>
                <c:pt idx="37">
                  <c:v>4.5103680709534615</c:v>
                </c:pt>
                <c:pt idx="38">
                  <c:v>7.1982166910688079</c:v>
                </c:pt>
                <c:pt idx="39">
                  <c:v>27.859896463725761</c:v>
                </c:pt>
                <c:pt idx="40">
                  <c:v>41.341451403887731</c:v>
                </c:pt>
                <c:pt idx="41">
                  <c:v>34.976678455431284</c:v>
                </c:pt>
                <c:pt idx="42">
                  <c:v>127.55244886363641</c:v>
                </c:pt>
                <c:pt idx="43">
                  <c:v>119.98295406360432</c:v>
                </c:pt>
                <c:pt idx="44">
                  <c:v>110.50114704855042</c:v>
                </c:pt>
                <c:pt idx="45">
                  <c:v>181.22029879518072</c:v>
                </c:pt>
                <c:pt idx="46">
                  <c:v>113.03349001015914</c:v>
                </c:pt>
                <c:pt idx="47">
                  <c:v>103.20260165469972</c:v>
                </c:pt>
                <c:pt idx="48">
                  <c:v>66.698464182848056</c:v>
                </c:pt>
                <c:pt idx="49">
                  <c:v>75.472249165321273</c:v>
                </c:pt>
                <c:pt idx="50">
                  <c:v>52.453554958346672</c:v>
                </c:pt>
                <c:pt idx="51">
                  <c:v>7.6120796825784964</c:v>
                </c:pt>
                <c:pt idx="52">
                  <c:v>-5.1848571461999313</c:v>
                </c:pt>
                <c:pt idx="53">
                  <c:v>10.003685754999992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D-4542-88A5-F72A52B35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'12.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'12. Exports, imports, BOT'!$I$4:$J$57</c:f>
              <c:multiLvlStrCache>
                <c:ptCount val="54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'12. Exports, imports, BOT'!$K$4:$K$57</c:f>
              <c:numCache>
                <c:formatCode>_ * #\ ##0_ ;_ * \-#\ ##0_ ;_ * "-"??_ ;_ @_ </c:formatCode>
                <c:ptCount val="54"/>
                <c:pt idx="0">
                  <c:v>250.65022704626338</c:v>
                </c:pt>
                <c:pt idx="1">
                  <c:v>283.63179988256019</c:v>
                </c:pt>
                <c:pt idx="2">
                  <c:v>301.9789586488061</c:v>
                </c:pt>
                <c:pt idx="3">
                  <c:v>312.43185947826089</c:v>
                </c:pt>
                <c:pt idx="4">
                  <c:v>295.41778148571433</c:v>
                </c:pt>
                <c:pt idx="5">
                  <c:v>310.96951919191918</c:v>
                </c:pt>
                <c:pt idx="6">
                  <c:v>336.37147785753729</c:v>
                </c:pt>
                <c:pt idx="7">
                  <c:v>346.29129710224174</c:v>
                </c:pt>
                <c:pt idx="8">
                  <c:v>303.62078622174386</c:v>
                </c:pt>
                <c:pt idx="9">
                  <c:v>307.95327804878048</c:v>
                </c:pt>
                <c:pt idx="10">
                  <c:v>313.81342385706785</c:v>
                </c:pt>
                <c:pt idx="11">
                  <c:v>317.67934409937891</c:v>
                </c:pt>
                <c:pt idx="12">
                  <c:v>299.5610749490836</c:v>
                </c:pt>
                <c:pt idx="13">
                  <c:v>331.47220221105528</c:v>
                </c:pt>
                <c:pt idx="14">
                  <c:v>363.01797684314698</c:v>
                </c:pt>
                <c:pt idx="15">
                  <c:v>397.43466064769387</c:v>
                </c:pt>
                <c:pt idx="16">
                  <c:v>379.44784615384617</c:v>
                </c:pt>
                <c:pt idx="17">
                  <c:v>365.05365247758385</c:v>
                </c:pt>
                <c:pt idx="18">
                  <c:v>374.49937318435758</c:v>
                </c:pt>
                <c:pt idx="19">
                  <c:v>397.39977519739898</c:v>
                </c:pt>
                <c:pt idx="20">
                  <c:v>356.14917394919166</c:v>
                </c:pt>
                <c:pt idx="21">
                  <c:v>391.01746907123533</c:v>
                </c:pt>
                <c:pt idx="22">
                  <c:v>398.63872746666664</c:v>
                </c:pt>
                <c:pt idx="23">
                  <c:v>390.45029123117803</c:v>
                </c:pt>
                <c:pt idx="24">
                  <c:v>367.86759965307897</c:v>
                </c:pt>
                <c:pt idx="25">
                  <c:v>421.07607949044592</c:v>
                </c:pt>
                <c:pt idx="26">
                  <c:v>392.90193221476505</c:v>
                </c:pt>
                <c:pt idx="27">
                  <c:v>383.20218753117206</c:v>
                </c:pt>
                <c:pt idx="28">
                  <c:v>360.19296078271515</c:v>
                </c:pt>
                <c:pt idx="29">
                  <c:v>395.17835612903235</c:v>
                </c:pt>
                <c:pt idx="30">
                  <c:v>392.98836494597845</c:v>
                </c:pt>
                <c:pt idx="31">
                  <c:v>423.6306171428572</c:v>
                </c:pt>
                <c:pt idx="32">
                  <c:v>346.78067021943576</c:v>
                </c:pt>
                <c:pt idx="33">
                  <c:v>382.58322840602085</c:v>
                </c:pt>
                <c:pt idx="34">
                  <c:v>422.65961890243915</c:v>
                </c:pt>
                <c:pt idx="35">
                  <c:v>426.60929500756441</c:v>
                </c:pt>
                <c:pt idx="36">
                  <c:v>361.2261842798045</c:v>
                </c:pt>
                <c:pt idx="37">
                  <c:v>394.43970731707321</c:v>
                </c:pt>
                <c:pt idx="38">
                  <c:v>412.49957833089314</c:v>
                </c:pt>
                <c:pt idx="39">
                  <c:v>410.53371053590962</c:v>
                </c:pt>
                <c:pt idx="40">
                  <c:v>388.37458315334783</c:v>
                </c:pt>
                <c:pt idx="41">
                  <c:v>323.90656369541682</c:v>
                </c:pt>
                <c:pt idx="42">
                  <c:v>452.73284659090916</c:v>
                </c:pt>
                <c:pt idx="43">
                  <c:v>478.73744734982341</c:v>
                </c:pt>
                <c:pt idx="44">
                  <c:v>469.38927558505071</c:v>
                </c:pt>
                <c:pt idx="45">
                  <c:v>552.0184151462995</c:v>
                </c:pt>
                <c:pt idx="46">
                  <c:v>512.71533220453773</c:v>
                </c:pt>
                <c:pt idx="47">
                  <c:v>523.3055200218098</c:v>
                </c:pt>
                <c:pt idx="48">
                  <c:v>497.76329006705947</c:v>
                </c:pt>
                <c:pt idx="49">
                  <c:v>550.64885420983148</c:v>
                </c:pt>
                <c:pt idx="50">
                  <c:v>561.57303746415107</c:v>
                </c:pt>
                <c:pt idx="51">
                  <c:v>507.6154822057386</c:v>
                </c:pt>
                <c:pt idx="52">
                  <c:v>490.15705710498526</c:v>
                </c:pt>
                <c:pt idx="53">
                  <c:v>515.049388206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2ED-4542-88A5-F72A52B35B0E}"/>
            </c:ext>
          </c:extLst>
        </c:ser>
        <c:ser>
          <c:idx val="1"/>
          <c:order val="1"/>
          <c:tx>
            <c:strRef>
              <c:f>'12.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'12. Exports, imports, BOT'!$I$4:$J$57</c:f>
              <c:multiLvlStrCache>
                <c:ptCount val="54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'12. Exports, imports, BOT'!$L$4:$L$57</c:f>
              <c:numCache>
                <c:formatCode>_ * #\ ##0_ ;_ * \-#\ ##0_ ;_ * "-"??_ ;_ @_ </c:formatCode>
                <c:ptCount val="54"/>
                <c:pt idx="0">
                  <c:v>267.15290576512461</c:v>
                </c:pt>
                <c:pt idx="1">
                  <c:v>276.99556171462132</c:v>
                </c:pt>
                <c:pt idx="2">
                  <c:v>300.11799277810144</c:v>
                </c:pt>
                <c:pt idx="3">
                  <c:v>282.8509147826087</c:v>
                </c:pt>
                <c:pt idx="4">
                  <c:v>303.50795245714289</c:v>
                </c:pt>
                <c:pt idx="5">
                  <c:v>308.39853198653202</c:v>
                </c:pt>
                <c:pt idx="6">
                  <c:v>345.67773429044729</c:v>
                </c:pt>
                <c:pt idx="7">
                  <c:v>369.46747249863313</c:v>
                </c:pt>
                <c:pt idx="8">
                  <c:v>350.5078785791174</c:v>
                </c:pt>
                <c:pt idx="9">
                  <c:v>350.71540911983033</c:v>
                </c:pt>
                <c:pt idx="10">
                  <c:v>370.26439264319504</c:v>
                </c:pt>
                <c:pt idx="11">
                  <c:v>372.70977639751555</c:v>
                </c:pt>
                <c:pt idx="12">
                  <c:v>370.8115661914461</c:v>
                </c:pt>
                <c:pt idx="13">
                  <c:v>389.51035899497487</c:v>
                </c:pt>
                <c:pt idx="14">
                  <c:v>435.2262638297874</c:v>
                </c:pt>
                <c:pt idx="15">
                  <c:v>411.21263905789999</c:v>
                </c:pt>
                <c:pt idx="16">
                  <c:v>423.97163423076938</c:v>
                </c:pt>
                <c:pt idx="17">
                  <c:v>396.55933364794726</c:v>
                </c:pt>
                <c:pt idx="18">
                  <c:v>427.77599441340777</c:v>
                </c:pt>
                <c:pt idx="19">
                  <c:v>428.30346270320473</c:v>
                </c:pt>
                <c:pt idx="20">
                  <c:v>406.19420452655896</c:v>
                </c:pt>
                <c:pt idx="21">
                  <c:v>377.70521983769163</c:v>
                </c:pt>
                <c:pt idx="22">
                  <c:v>416.37229973333331</c:v>
                </c:pt>
                <c:pt idx="23">
                  <c:v>408.93735518157666</c:v>
                </c:pt>
                <c:pt idx="24">
                  <c:v>391.13055611448402</c:v>
                </c:pt>
                <c:pt idx="25">
                  <c:v>378.1180453503186</c:v>
                </c:pt>
                <c:pt idx="26">
                  <c:v>388.19612013422829</c:v>
                </c:pt>
                <c:pt idx="27">
                  <c:v>374.40220947630922</c:v>
                </c:pt>
                <c:pt idx="28">
                  <c:v>353.48050811251517</c:v>
                </c:pt>
                <c:pt idx="29">
                  <c:v>361.99819354838712</c:v>
                </c:pt>
                <c:pt idx="30">
                  <c:v>366.95211524609846</c:v>
                </c:pt>
                <c:pt idx="31">
                  <c:v>380.421860952381</c:v>
                </c:pt>
                <c:pt idx="32">
                  <c:v>370.29592570532918</c:v>
                </c:pt>
                <c:pt idx="33">
                  <c:v>360.99714673871091</c:v>
                </c:pt>
                <c:pt idx="34">
                  <c:v>422.00427439024401</c:v>
                </c:pt>
                <c:pt idx="35">
                  <c:v>406.50324962178524</c:v>
                </c:pt>
                <c:pt idx="36">
                  <c:v>366.41353290710799</c:v>
                </c:pt>
                <c:pt idx="37">
                  <c:v>389.92933924611975</c:v>
                </c:pt>
                <c:pt idx="38">
                  <c:v>405.30136163982434</c:v>
                </c:pt>
                <c:pt idx="39">
                  <c:v>382.67381407218386</c:v>
                </c:pt>
                <c:pt idx="40">
                  <c:v>347.0331317494601</c:v>
                </c:pt>
                <c:pt idx="41">
                  <c:v>288.92988523998554</c:v>
                </c:pt>
                <c:pt idx="42">
                  <c:v>325.18039772727275</c:v>
                </c:pt>
                <c:pt idx="43">
                  <c:v>358.75449328621909</c:v>
                </c:pt>
                <c:pt idx="44">
                  <c:v>358.88812853650029</c:v>
                </c:pt>
                <c:pt idx="45">
                  <c:v>370.79811635111878</c:v>
                </c:pt>
                <c:pt idx="46">
                  <c:v>399.68184219437859</c:v>
                </c:pt>
                <c:pt idx="47">
                  <c:v>420.10291836711008</c:v>
                </c:pt>
                <c:pt idx="48">
                  <c:v>431.06482588421142</c:v>
                </c:pt>
                <c:pt idx="49">
                  <c:v>475.17660504451021</c:v>
                </c:pt>
                <c:pt idx="50">
                  <c:v>509.1194825058044</c:v>
                </c:pt>
                <c:pt idx="51">
                  <c:v>500.0034025231601</c:v>
                </c:pt>
                <c:pt idx="52">
                  <c:v>495.34191425118519</c:v>
                </c:pt>
                <c:pt idx="53">
                  <c:v>505.04570245100001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ED-4542-88A5-F72A52B35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(2022) rand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'12.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'12. Exports, imports, BOT'!$O$4:$P$57</c:f>
              <c:multiLvlStrCache>
                <c:ptCount val="54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'12. Exports, imports, BOT'!$S$4:$S$57</c:f>
              <c:numCache>
                <c:formatCode>_ * #\ ##0.0_ ;_ * \-#\ ##0.0_ ;_ * "-"??_ ;_ @_ </c:formatCode>
                <c:ptCount val="54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  <c:pt idx="49">
                  <c:v>4.5701380397415257</c:v>
                </c:pt>
                <c:pt idx="50">
                  <c:v>2.97783403068361</c:v>
                </c:pt>
                <c:pt idx="51">
                  <c:v>0.42086929115144756</c:v>
                </c:pt>
                <c:pt idx="52">
                  <c:v>-0.2878103445399951</c:v>
                </c:pt>
                <c:pt idx="53">
                  <c:v>0.5358154711464671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D-403B-9FF2-317F76F4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'12.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'12. Exports, imports, BOT'!$O$4:$P$57</c:f>
              <c:multiLvlStrCache>
                <c:ptCount val="54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'12. Exports, imports, BOT'!$Q$4:$Q$57</c:f>
              <c:numCache>
                <c:formatCode>_ * #\ ##0_ ;_ * \-#\ ##0_ ;_ * "-"??_ ;_ @_ </c:formatCode>
                <c:ptCount val="54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  <c:pt idx="49">
                  <c:v>33.343928437219027</c:v>
                </c:pt>
                <c:pt idx="50">
                  <c:v>31.880990773705662</c:v>
                </c:pt>
                <c:pt idx="51">
                  <c:v>28.065886995689169</c:v>
                </c:pt>
                <c:pt idx="52">
                  <c:v>27.208516552377624</c:v>
                </c:pt>
                <c:pt idx="53">
                  <c:v>27.586975177360372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9D-403B-9FF2-317F76F4AA9E}"/>
            </c:ext>
          </c:extLst>
        </c:ser>
        <c:ser>
          <c:idx val="1"/>
          <c:order val="1"/>
          <c:tx>
            <c:strRef>
              <c:f>'12.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'12. Exports, imports, BOT'!$O$4:$P$57</c:f>
              <c:multiLvlStrCache>
                <c:ptCount val="54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'12. Exports, imports, BOT'!$R$4:$R$57</c:f>
              <c:numCache>
                <c:formatCode>_ * #\ ##0_ ;_ * \-#\ ##0_ ;_ * "-"??_ ;_ @_ </c:formatCode>
                <c:ptCount val="54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  <c:pt idx="49">
                  <c:v>28.773790397477502</c:v>
                </c:pt>
                <c:pt idx="50">
                  <c:v>28.903156743022052</c:v>
                </c:pt>
                <c:pt idx="51">
                  <c:v>27.645017704537722</c:v>
                </c:pt>
                <c:pt idx="52">
                  <c:v>27.496326896917619</c:v>
                </c:pt>
                <c:pt idx="53">
                  <c:v>27.051159706213905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59D-403B-9FF2-317F76F4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constant 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'13_15 imports exports by sector'!$B$4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98-4A3E-A3D5-8CAC5BC7945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98-4A3E-A3D5-8CAC5BC7945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98-4A3E-A3D5-8CAC5BC7945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98-4A3E-A3D5-8CAC5BC7945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98-4A3E-A3D5-8CAC5BC7945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498-4A3E-A3D5-8CAC5BC7945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98-4A3E-A3D5-8CAC5BC7945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498-4A3E-A3D5-8CAC5BC7945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498-4A3E-A3D5-8CAC5BC7945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498-4A3E-A3D5-8CAC5BC794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498-4A3E-A3D5-8CAC5BC794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498-4A3E-A3D5-8CAC5BC7945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498-4A3E-A3D5-8CAC5BC7945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498-4A3E-A3D5-8CAC5BC7945E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498-4A3E-A3D5-8CAC5BC7945E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498-4A3E-A3D5-8CAC5BC794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498-4A3E-A3D5-8CAC5BC7945E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498-4A3E-A3D5-8CAC5BC7945E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498-4A3E-A3D5-8CAC5BC7945E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498-4A3E-A3D5-8CAC5BC7945E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498-4A3E-A3D5-8CAC5BC7945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498-4A3E-A3D5-8CAC5BC7945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498-4A3E-A3D5-8CAC5BC7945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498-4A3E-A3D5-8CAC5BC7945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498-4A3E-A3D5-8CAC5BC7945E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498-4A3E-A3D5-8CAC5BC7945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498-4A3E-A3D5-8CAC5BC7945E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498-4A3E-A3D5-8CAC5BC7945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498-4A3E-A3D5-8CAC5BC7945E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498-4A3E-A3D5-8CAC5BC7945E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1498-4A3E-A3D5-8CAC5BC7945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1498-4A3E-A3D5-8CAC5BC7945E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1498-4A3E-A3D5-8CAC5BC7945E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1498-4A3E-A3D5-8CAC5BC7945E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1498-4A3E-A3D5-8CAC5BC7945E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1498-4A3E-A3D5-8CAC5BC7945E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1498-4A3E-A3D5-8CAC5BC7945E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1498-4A3E-A3D5-8CAC5BC7945E}"/>
              </c:ext>
            </c:extLst>
          </c:dPt>
          <c:cat>
            <c:multiLvlStrRef>
              <c:f>'13_15 imports exports by sector'!$C$2:$AV$3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'13_15 imports exports by sector'!$C$4:$AV$4</c:f>
              <c:numCache>
                <c:formatCode>_ * #\ ##0_ ;_ * \-#\ ##0_ ;_ * "-"??_ ;_ @_ </c:formatCode>
                <c:ptCount val="46"/>
                <c:pt idx="0">
                  <c:v>13.178257662947738</c:v>
                </c:pt>
                <c:pt idx="1">
                  <c:v>15.663389898989902</c:v>
                </c:pt>
                <c:pt idx="2">
                  <c:v>15.688955249204669</c:v>
                </c:pt>
                <c:pt idx="3">
                  <c:v>20.421288844221102</c:v>
                </c:pt>
                <c:pt idx="4">
                  <c:v>24.196204247286463</c:v>
                </c:pt>
                <c:pt idx="5">
                  <c:v>24.771181244364293</c:v>
                </c:pt>
                <c:pt idx="6">
                  <c:v>29.531126624203825</c:v>
                </c:pt>
                <c:pt idx="7">
                  <c:v>27.707631290322585</c:v>
                </c:pt>
                <c:pt idx="8">
                  <c:v>27.697243998456198</c:v>
                </c:pt>
                <c:pt idx="9">
                  <c:v>25.011035920177385</c:v>
                </c:pt>
                <c:pt idx="10">
                  <c:v>34.501336412847351</c:v>
                </c:pt>
                <c:pt idx="11">
                  <c:v>33.758875043029256</c:v>
                </c:pt>
                <c:pt idx="12">
                  <c:v>35.872961188246691</c:v>
                </c:pt>
                <c:pt idx="13">
                  <c:v>40.452800000000003</c:v>
                </c:pt>
                <c:pt idx="16">
                  <c:v>92.123079741632424</c:v>
                </c:pt>
                <c:pt idx="17">
                  <c:v>154.72567811447809</c:v>
                </c:pt>
                <c:pt idx="18">
                  <c:v>150.22655821845177</c:v>
                </c:pt>
                <c:pt idx="19">
                  <c:v>156.27434412060302</c:v>
                </c:pt>
                <c:pt idx="20">
                  <c:v>142.69004511562062</c:v>
                </c:pt>
                <c:pt idx="21">
                  <c:v>156.51087538322813</c:v>
                </c:pt>
                <c:pt idx="22">
                  <c:v>163.86721834394905</c:v>
                </c:pt>
                <c:pt idx="23">
                  <c:v>161.66671741935482</c:v>
                </c:pt>
                <c:pt idx="24">
                  <c:v>159.12079938247783</c:v>
                </c:pt>
                <c:pt idx="25">
                  <c:v>163.46353968957874</c:v>
                </c:pt>
                <c:pt idx="26">
                  <c:v>154.68633908336338</c:v>
                </c:pt>
                <c:pt idx="27">
                  <c:v>297.08104316695358</c:v>
                </c:pt>
                <c:pt idx="28">
                  <c:v>284.11855369712623</c:v>
                </c:pt>
                <c:pt idx="29">
                  <c:v>227.66080000000002</c:v>
                </c:pt>
                <c:pt idx="32">
                  <c:v>178.33046247798001</c:v>
                </c:pt>
                <c:pt idx="33">
                  <c:v>140.5804511784512</c:v>
                </c:pt>
                <c:pt idx="34">
                  <c:v>142.03776458112409</c:v>
                </c:pt>
                <c:pt idx="35">
                  <c:v>154.77656924623113</c:v>
                </c:pt>
                <c:pt idx="36">
                  <c:v>198.16740311467677</c:v>
                </c:pt>
                <c:pt idx="37">
                  <c:v>209.73541244364293</c:v>
                </c:pt>
                <c:pt idx="38">
                  <c:v>227.67773452229304</c:v>
                </c:pt>
                <c:pt idx="39">
                  <c:v>205.80400741935483</c:v>
                </c:pt>
                <c:pt idx="40">
                  <c:v>195.76518502508682</c:v>
                </c:pt>
                <c:pt idx="41">
                  <c:v>205.96488869179603</c:v>
                </c:pt>
                <c:pt idx="42">
                  <c:v>134.71770162396245</c:v>
                </c:pt>
                <c:pt idx="43">
                  <c:v>221.17838375215149</c:v>
                </c:pt>
                <c:pt idx="44">
                  <c:v>230.80624010332582</c:v>
                </c:pt>
                <c:pt idx="45">
                  <c:v>246.93590000000003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1498-4A3E-A3D5-8CAC5BC79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Billions of constant (2023)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U.S.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'13_15 imports exports by sector'!$B$8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EB-423D-A9FE-AF15FAE953F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EB-423D-A9FE-AF15FAE953F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EB-423D-A9FE-AF15FAE953F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EB-423D-A9FE-AF15FAE953F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EB-423D-A9FE-AF15FAE953F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EB-423D-A9FE-AF15FAE953F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EB-423D-A9FE-AF15FAE953F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5EB-423D-A9FE-AF15FAE953F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5EB-423D-A9FE-AF15FAE953F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5EB-423D-A9FE-AF15FAE953F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5EB-423D-A9FE-AF15FAE953F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5EB-423D-A9FE-AF15FAE953F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5EB-423D-A9FE-AF15FAE953F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5EB-423D-A9FE-AF15FAE953F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5EB-423D-A9FE-AF15FAE953F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5EB-423D-A9FE-AF15FAE953F5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5EB-423D-A9FE-AF15FAE953F5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5EB-423D-A9FE-AF15FAE953F5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5EB-423D-A9FE-AF15FAE953F5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5EB-423D-A9FE-AF15FAE953F5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45EB-423D-A9FE-AF15FAE953F5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45EB-423D-A9FE-AF15FAE953F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45EB-423D-A9FE-AF15FAE953F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45EB-423D-A9FE-AF15FAE953F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45EB-423D-A9FE-AF15FAE953F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45EB-423D-A9FE-AF15FAE953F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45EB-423D-A9FE-AF15FAE953F5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45EB-423D-A9FE-AF15FAE953F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45EB-423D-A9FE-AF15FAE953F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45EB-423D-A9FE-AF15FAE953F5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45EB-423D-A9FE-AF15FAE953F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45EB-423D-A9FE-AF15FAE953F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45EB-423D-A9FE-AF15FAE953F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45EB-423D-A9FE-AF15FAE953F5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45EB-423D-A9FE-AF15FAE953F5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45EB-423D-A9FE-AF15FAE953F5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45EB-423D-A9FE-AF15FAE953F5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45EB-423D-A9FE-AF15FAE953F5}"/>
              </c:ext>
            </c:extLst>
          </c:dPt>
          <c:cat>
            <c:multiLvlStrRef>
              <c:f>'13_15 imports exports by sector'!$C$6:$AV$7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'13_15 imports exports by sector'!$C$8:$AV$8</c:f>
              <c:numCache>
                <c:formatCode>_ * #\ ##0_ ;_ * \-#\ ##0_ ;_ * "-"??_ ;_ @_ </c:formatCode>
                <c:ptCount val="46"/>
                <c:pt idx="0">
                  <c:v>0.90354105351990333</c:v>
                </c:pt>
                <c:pt idx="1">
                  <c:v>1.2487618428709257</c:v>
                </c:pt>
                <c:pt idx="2">
                  <c:v>1.101171099132177</c:v>
                </c:pt>
                <c:pt idx="3">
                  <c:v>1.2973242087841892</c:v>
                </c:pt>
                <c:pt idx="4">
                  <c:v>1.4780341050674624</c:v>
                </c:pt>
                <c:pt idx="5">
                  <c:v>1.3797497280139122</c:v>
                </c:pt>
                <c:pt idx="6">
                  <c:v>1.4063351658282017</c:v>
                </c:pt>
                <c:pt idx="7">
                  <c:v>1.5886008523462478</c:v>
                </c:pt>
                <c:pt idx="8">
                  <c:v>1.7201934789260553</c:v>
                </c:pt>
                <c:pt idx="9">
                  <c:v>1.4285836357762784</c:v>
                </c:pt>
                <c:pt idx="10">
                  <c:v>1.6313324658658372</c:v>
                </c:pt>
                <c:pt idx="11">
                  <c:v>2.113856452339455</c:v>
                </c:pt>
                <c:pt idx="12">
                  <c:v>2.1667279635196941</c:v>
                </c:pt>
                <c:pt idx="13">
                  <c:v>2.1633010926777612</c:v>
                </c:pt>
                <c:pt idx="16">
                  <c:v>6.2459154184835137</c:v>
                </c:pt>
                <c:pt idx="17">
                  <c:v>12.342592803254115</c:v>
                </c:pt>
                <c:pt idx="18">
                  <c:v>10.592103454791868</c:v>
                </c:pt>
                <c:pt idx="19">
                  <c:v>9.9662067176305431</c:v>
                </c:pt>
                <c:pt idx="20">
                  <c:v>8.7284744447915319</c:v>
                </c:pt>
                <c:pt idx="21">
                  <c:v>8.7331689809575099</c:v>
                </c:pt>
                <c:pt idx="22">
                  <c:v>7.8020444241754303</c:v>
                </c:pt>
                <c:pt idx="23">
                  <c:v>9.2308525649787043</c:v>
                </c:pt>
                <c:pt idx="24">
                  <c:v>9.9113302903913745</c:v>
                </c:pt>
                <c:pt idx="25">
                  <c:v>9.3468248932152136</c:v>
                </c:pt>
                <c:pt idx="26">
                  <c:v>7.3273178267763592</c:v>
                </c:pt>
                <c:pt idx="27">
                  <c:v>18.559692703286483</c:v>
                </c:pt>
                <c:pt idx="28">
                  <c:v>17.178848828927986</c:v>
                </c:pt>
                <c:pt idx="29">
                  <c:v>12.194265157853824</c:v>
                </c:pt>
                <c:pt idx="32">
                  <c:v>12.311052175199114</c:v>
                </c:pt>
                <c:pt idx="33">
                  <c:v>11.212468839910469</c:v>
                </c:pt>
                <c:pt idx="34">
                  <c:v>10.020034775699509</c:v>
                </c:pt>
                <c:pt idx="35">
                  <c:v>9.8781682606739825</c:v>
                </c:pt>
                <c:pt idx="36">
                  <c:v>12.113700126082366</c:v>
                </c:pt>
                <c:pt idx="37">
                  <c:v>11.696731399239289</c:v>
                </c:pt>
                <c:pt idx="38">
                  <c:v>10.860965859647079</c:v>
                </c:pt>
                <c:pt idx="39">
                  <c:v>11.766044113157278</c:v>
                </c:pt>
                <c:pt idx="40">
                  <c:v>12.190284115320354</c:v>
                </c:pt>
                <c:pt idx="41">
                  <c:v>11.784880475852944</c:v>
                </c:pt>
                <c:pt idx="42">
                  <c:v>6.3954745893322</c:v>
                </c:pt>
                <c:pt idx="43">
                  <c:v>13.824008639203266</c:v>
                </c:pt>
                <c:pt idx="44">
                  <c:v>13.956850909038238</c:v>
                </c:pt>
                <c:pt idx="45">
                  <c:v>13.217159805838158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45EB-423D-A9FE-AF15FAE9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U.S. dollars</a:t>
                </a:r>
                <a:endParaRPr lang="en-ZA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constant 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'13_15 imports exports by sector'!$B$12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92-4E8D-A771-61C848AB2E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92-4E8D-A771-61C848AB2EE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92-4E8D-A771-61C848AB2EE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992-4E8D-A771-61C848AB2EE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992-4E8D-A771-61C848AB2EE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992-4E8D-A771-61C848AB2EE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992-4E8D-A771-61C848AB2EE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992-4E8D-A771-61C848AB2EE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992-4E8D-A771-61C848AB2EE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992-4E8D-A771-61C848AB2EE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992-4E8D-A771-61C848AB2E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992-4E8D-A771-61C848AB2E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992-4E8D-A771-61C848AB2E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992-4E8D-A771-61C848AB2EE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992-4E8D-A771-61C848AB2EEA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992-4E8D-A771-61C848AB2EEA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992-4E8D-A771-61C848AB2EEA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992-4E8D-A771-61C848AB2EEA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992-4E8D-A771-61C848AB2EEA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992-4E8D-A771-61C848AB2EEA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992-4E8D-A771-61C848AB2EE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992-4E8D-A771-61C848AB2EE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992-4E8D-A771-61C848AB2EE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992-4E8D-A771-61C848AB2EE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C992-4E8D-A771-61C848AB2EEA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C992-4E8D-A771-61C848AB2EE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C992-4E8D-A771-61C848AB2EEA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C992-4E8D-A771-61C848AB2EE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992-4E8D-A771-61C848AB2EEA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992-4E8D-A771-61C848AB2EEA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992-4E8D-A771-61C848AB2EE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992-4E8D-A771-61C848AB2EE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992-4E8D-A771-61C848AB2EE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992-4E8D-A771-61C848AB2EEA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992-4E8D-A771-61C848AB2EEA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C992-4E8D-A771-61C848AB2EEA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C992-4E8D-A771-61C848AB2EEA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C992-4E8D-A771-61C848AB2EEA}"/>
              </c:ext>
            </c:extLst>
          </c:dPt>
          <c:cat>
            <c:multiLvlStrRef>
              <c:f>'13_15 imports exports by sector'!$C$10:$AV$11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Extractives (mostly oil)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'13_15 imports exports by sector'!$C$12:$AV$12</c:f>
              <c:numCache>
                <c:formatCode>_ * #\ ##0_ ;_ * \-#\ ##0_ ;_ * "-"??_ ;_ @_ </c:formatCode>
                <c:ptCount val="46"/>
                <c:pt idx="0">
                  <c:v>6.2529921315325891</c:v>
                </c:pt>
                <c:pt idx="1">
                  <c:v>8.2231367003366991</c:v>
                </c:pt>
                <c:pt idx="2">
                  <c:v>9.0780878048780487</c:v>
                </c:pt>
                <c:pt idx="3">
                  <c:v>9.6166564824120595</c:v>
                </c:pt>
                <c:pt idx="4">
                  <c:v>11.522430580462485</c:v>
                </c:pt>
                <c:pt idx="5">
                  <c:v>13.387704238052299</c:v>
                </c:pt>
                <c:pt idx="6">
                  <c:v>17.780331210191086</c:v>
                </c:pt>
                <c:pt idx="7">
                  <c:v>13.372083870967742</c:v>
                </c:pt>
                <c:pt idx="8">
                  <c:v>13.516078425318408</c:v>
                </c:pt>
                <c:pt idx="9">
                  <c:v>13.706804434589802</c:v>
                </c:pt>
                <c:pt idx="10">
                  <c:v>14.622048069289065</c:v>
                </c:pt>
                <c:pt idx="11">
                  <c:v>13.293140654044752</c:v>
                </c:pt>
                <c:pt idx="12">
                  <c:v>15.312609880529545</c:v>
                </c:pt>
                <c:pt idx="13">
                  <c:v>16.210999999999999</c:v>
                </c:pt>
                <c:pt idx="16">
                  <c:v>57.847562184380507</c:v>
                </c:pt>
                <c:pt idx="17">
                  <c:v>75.998743434343424</c:v>
                </c:pt>
                <c:pt idx="18">
                  <c:v>87.951384941675528</c:v>
                </c:pt>
                <c:pt idx="19">
                  <c:v>91.895965025125619</c:v>
                </c:pt>
                <c:pt idx="20">
                  <c:v>100.169796696555</c:v>
                </c:pt>
                <c:pt idx="21">
                  <c:v>65.155025788999097</c:v>
                </c:pt>
                <c:pt idx="22">
                  <c:v>55.068066242038221</c:v>
                </c:pt>
                <c:pt idx="23">
                  <c:v>61.752484838709684</c:v>
                </c:pt>
                <c:pt idx="24">
                  <c:v>71.857837746043998</c:v>
                </c:pt>
                <c:pt idx="25">
                  <c:v>79.343109534368082</c:v>
                </c:pt>
                <c:pt idx="26">
                  <c:v>41.565018837964637</c:v>
                </c:pt>
                <c:pt idx="27">
                  <c:v>67.994934526678151</c:v>
                </c:pt>
                <c:pt idx="28">
                  <c:v>122.08576506296419</c:v>
                </c:pt>
                <c:pt idx="29">
                  <c:v>101.9299</c:v>
                </c:pt>
                <c:pt idx="32">
                  <c:v>212.89500739870815</c:v>
                </c:pt>
                <c:pt idx="33">
                  <c:v>224.17665185185186</c:v>
                </c:pt>
                <c:pt idx="34">
                  <c:v>253.6859363732768</c:v>
                </c:pt>
                <c:pt idx="35">
                  <c:v>287.99773748743712</c:v>
                </c:pt>
                <c:pt idx="36">
                  <c:v>284.86710637092972</c:v>
                </c:pt>
                <c:pt idx="37">
                  <c:v>299.16248981064024</c:v>
                </c:pt>
                <c:pt idx="38">
                  <c:v>305.2696478980892</c:v>
                </c:pt>
                <c:pt idx="39">
                  <c:v>286.87362483870965</c:v>
                </c:pt>
                <c:pt idx="40">
                  <c:v>275.62323056734846</c:v>
                </c:pt>
                <c:pt idx="41">
                  <c:v>296.87978980044352</c:v>
                </c:pt>
                <c:pt idx="42">
                  <c:v>232.74293699025625</c:v>
                </c:pt>
                <c:pt idx="43">
                  <c:v>289.51083345955249</c:v>
                </c:pt>
                <c:pt idx="44">
                  <c:v>337.92369570552148</c:v>
                </c:pt>
                <c:pt idx="45">
                  <c:v>386.9049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C992-4E8D-A771-61C848AB2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constant (2023) rand</a:t>
                </a:r>
                <a:endParaRPr lang="en-ZA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U.S.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'13_15 imports exports by sector'!$B$16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05-4F23-AEC1-0D629394519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05-4F23-AEC1-0D629394519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5-4F23-AEC1-0D629394519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05-4F23-AEC1-0D629394519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05-4F23-AEC1-0D629394519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05-4F23-AEC1-0D629394519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905-4F23-AEC1-0D629394519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905-4F23-AEC1-0D629394519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905-4F23-AEC1-0D6293945192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05-4F23-AEC1-0D629394519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905-4F23-AEC1-0D629394519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05-4F23-AEC1-0D629394519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905-4F23-AEC1-0D629394519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905-4F23-AEC1-0D629394519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905-4F23-AEC1-0D629394519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905-4F23-AEC1-0D629394519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905-4F23-AEC1-0D629394519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905-4F23-AEC1-0D6293945192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905-4F23-AEC1-0D6293945192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E905-4F23-AEC1-0D6293945192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E905-4F23-AEC1-0D629394519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E905-4F23-AEC1-0D629394519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E905-4F23-AEC1-0D629394519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E905-4F23-AEC1-0D629394519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905-4F23-AEC1-0D629394519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E905-4F23-AEC1-0D629394519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E905-4F23-AEC1-0D6293945192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E905-4F23-AEC1-0D629394519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E905-4F23-AEC1-0D629394519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E905-4F23-AEC1-0D629394519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E905-4F23-AEC1-0D6293945192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E905-4F23-AEC1-0D629394519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E905-4F23-AEC1-0D629394519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E905-4F23-AEC1-0D6293945192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E905-4F23-AEC1-0D6293945192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E905-4F23-AEC1-0D6293945192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E905-4F23-AEC1-0D6293945192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E905-4F23-AEC1-0D6293945192}"/>
              </c:ext>
            </c:extLst>
          </c:dPt>
          <c:cat>
            <c:multiLvlStrRef>
              <c:f>'13_15 imports exports by sector'!$C$14:$AV$15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Extractives (mostly oil)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'13_15 imports exports by sector'!$C$16:$AV$16</c:f>
              <c:numCache>
                <c:formatCode>_ * #\ ##0_ ;_ * \-#\ ##0_ ;_ * "-"??_ ;_ @_ </c:formatCode>
                <c:ptCount val="46"/>
                <c:pt idx="0">
                  <c:v>0.42923895469009432</c:v>
                </c:pt>
                <c:pt idx="1">
                  <c:v>0.65565760982757026</c:v>
                </c:pt>
                <c:pt idx="2">
                  <c:v>0.64157358766792827</c:v>
                </c:pt>
                <c:pt idx="3">
                  <c:v>0.61405344497375136</c:v>
                </c:pt>
                <c:pt idx="4">
                  <c:v>0.70416072615155734</c:v>
                </c:pt>
                <c:pt idx="5">
                  <c:v>0.74743380685966276</c:v>
                </c:pt>
                <c:pt idx="6">
                  <c:v>0.84785740698060674</c:v>
                </c:pt>
                <c:pt idx="7">
                  <c:v>0.76460042671476214</c:v>
                </c:pt>
                <c:pt idx="8">
                  <c:v>0.84506721439646537</c:v>
                </c:pt>
                <c:pt idx="9">
                  <c:v>0.78528651678067507</c:v>
                </c:pt>
                <c:pt idx="10">
                  <c:v>0.68266908666126369</c:v>
                </c:pt>
                <c:pt idx="11">
                  <c:v>0.83058926791941146</c:v>
                </c:pt>
                <c:pt idx="12">
                  <c:v>0.92809887234558275</c:v>
                </c:pt>
                <c:pt idx="13">
                  <c:v>0.86822970105966257</c:v>
                </c:pt>
                <c:pt idx="16">
                  <c:v>3.9720256569159464</c:v>
                </c:pt>
                <c:pt idx="17">
                  <c:v>6.0657105402582889</c:v>
                </c:pt>
                <c:pt idx="18">
                  <c:v>6.1951820232651773</c:v>
                </c:pt>
                <c:pt idx="19">
                  <c:v>5.8816880151847739</c:v>
                </c:pt>
                <c:pt idx="20">
                  <c:v>6.1322399167480972</c:v>
                </c:pt>
                <c:pt idx="21">
                  <c:v>3.6372034086249609</c:v>
                </c:pt>
                <c:pt idx="22">
                  <c:v>2.6303328033509583</c:v>
                </c:pt>
                <c:pt idx="23">
                  <c:v>3.5216038443144635</c:v>
                </c:pt>
                <c:pt idx="24">
                  <c:v>4.4794437239533185</c:v>
                </c:pt>
                <c:pt idx="25">
                  <c:v>4.538821275512114</c:v>
                </c:pt>
                <c:pt idx="26">
                  <c:v>1.9439887638626356</c:v>
                </c:pt>
                <c:pt idx="27">
                  <c:v>4.2486036916061005</c:v>
                </c:pt>
                <c:pt idx="28">
                  <c:v>7.3837505496910154</c:v>
                </c:pt>
                <c:pt idx="29">
                  <c:v>5.4581271556535604</c:v>
                </c:pt>
                <c:pt idx="32">
                  <c:v>14.620076910979224</c:v>
                </c:pt>
                <c:pt idx="33">
                  <c:v>17.878490591435021</c:v>
                </c:pt>
                <c:pt idx="34">
                  <c:v>17.915161739694142</c:v>
                </c:pt>
                <c:pt idx="35">
                  <c:v>18.390561644493754</c:v>
                </c:pt>
                <c:pt idx="36">
                  <c:v>17.418547228623677</c:v>
                </c:pt>
                <c:pt idx="37">
                  <c:v>16.686690778713206</c:v>
                </c:pt>
                <c:pt idx="38">
                  <c:v>14.572018840710776</c:v>
                </c:pt>
                <c:pt idx="39">
                  <c:v>16.395673472775616</c:v>
                </c:pt>
                <c:pt idx="40">
                  <c:v>17.190746557061086</c:v>
                </c:pt>
                <c:pt idx="41">
                  <c:v>16.987578987478869</c:v>
                </c:pt>
                <c:pt idx="42">
                  <c:v>10.908057589697345</c:v>
                </c:pt>
                <c:pt idx="43">
                  <c:v>18.089611062301813</c:v>
                </c:pt>
                <c:pt idx="44">
                  <c:v>20.446486070477</c:v>
                </c:pt>
                <c:pt idx="45">
                  <c:v>20.716475721028118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E905-4F23-AEC1-0D6293945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U.S. dollars</a:t>
                </a:r>
                <a:endParaRPr lang="en-ZA" sz="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'World mining prices'!$B$5</c:f>
              <c:strCache>
                <c:ptCount val="1"/>
                <c:pt idx="0">
                  <c:v>3 Feb 2020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prices'!$B$6:$B$10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1D2-981D-3668F885148F}"/>
            </c:ext>
          </c:extLst>
        </c:ser>
        <c:ser>
          <c:idx val="1"/>
          <c:order val="1"/>
          <c:tx>
            <c:strRef>
              <c:f>'World mining prices'!$C$5</c:f>
              <c:strCache>
                <c:ptCount val="1"/>
                <c:pt idx="0">
                  <c:v>7 June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prices'!$C$6:$C$10</c:f>
              <c:numCache>
                <c:formatCode>_-* #\ ##0_-;\-* #\ ##0_-;_-* "-"??_-;_-@_-</c:formatCode>
                <c:ptCount val="5"/>
                <c:pt idx="0">
                  <c:v>245.78313253012047</c:v>
                </c:pt>
                <c:pt idx="1">
                  <c:v>120.11385199240988</c:v>
                </c:pt>
                <c:pt idx="2">
                  <c:v>121.55440414507773</c:v>
                </c:pt>
                <c:pt idx="3">
                  <c:v>174.28571428571428</c:v>
                </c:pt>
                <c:pt idx="4">
                  <c:v>135.84905660377359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2-41D2-981D-3668F885148F}"/>
            </c:ext>
          </c:extLst>
        </c:ser>
        <c:ser>
          <c:idx val="3"/>
          <c:order val="3"/>
          <c:tx>
            <c:strRef>
              <c:f>'World mining prices'!$E$5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prices'!$E$6:$E$10</c:f>
              <c:numCache>
                <c:formatCode>_-* #\ ##0_-;\-* #\ ##0_-;_-* "-"??_-;_-@_-</c:formatCode>
                <c:ptCount val="5"/>
                <c:pt idx="0">
                  <c:v>120.48192771084338</c:v>
                </c:pt>
                <c:pt idx="1">
                  <c:v>115.62302340290955</c:v>
                </c:pt>
                <c:pt idx="2">
                  <c:v>100</c:v>
                </c:pt>
                <c:pt idx="3">
                  <c:v>240</c:v>
                </c:pt>
                <c:pt idx="4">
                  <c:v>149.0566037735849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2-41D2-981D-3668F885148F}"/>
            </c:ext>
          </c:extLst>
        </c:ser>
        <c:ser>
          <c:idx val="4"/>
          <c:order val="4"/>
          <c:tx>
            <c:strRef>
              <c:f>'World mining prices'!$F$5</c:f>
              <c:strCache>
                <c:ptCount val="1"/>
                <c:pt idx="0">
                  <c:v>30 Jan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prices'!$F$6:$F$10</c:f>
              <c:numCache>
                <c:formatCode>_-* #\ ##0_-;\-* #\ ##0_-;_-* "-"??_-;_-@_-</c:formatCode>
                <c:ptCount val="5"/>
                <c:pt idx="0">
                  <c:v>170.84337349397592</c:v>
                </c:pt>
                <c:pt idx="1">
                  <c:v>113.34598355471222</c:v>
                </c:pt>
                <c:pt idx="2">
                  <c:v>105.07772020725388</c:v>
                </c:pt>
                <c:pt idx="3">
                  <c:v>318.42857142857144</c:v>
                </c:pt>
                <c:pt idx="4">
                  <c:v>167.9245283018868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1282-41D2-981D-3668F885148F}"/>
            </c:ext>
          </c:extLst>
        </c:ser>
        <c:ser>
          <c:idx val="5"/>
          <c:order val="5"/>
          <c:tx>
            <c:strRef>
              <c:f>'World mining prices'!$G$5</c:f>
              <c:strCache>
                <c:ptCount val="1"/>
                <c:pt idx="0">
                  <c:v>9 March 2022</c:v>
                </c:pt>
              </c:strCache>
            </c:strRef>
          </c:tx>
          <c:spPr>
            <a:solidFill>
              <a:srgbClr val="ED7D31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prices'!$G$6:$G$10</c:f>
              <c:numCache>
                <c:formatCode>_-* #\ ##0_-;\-* #\ ##0_-;_-* "-"??_-;_-@_-</c:formatCode>
                <c:ptCount val="5"/>
                <c:pt idx="0">
                  <c:v>188.55421686746988</c:v>
                </c:pt>
                <c:pt idx="1">
                  <c:v>130.04427577482608</c:v>
                </c:pt>
                <c:pt idx="2">
                  <c:v>121.34715025906735</c:v>
                </c:pt>
                <c:pt idx="3">
                  <c:v>578.57142857142856</c:v>
                </c:pt>
                <c:pt idx="4">
                  <c:v>201.88679245283021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2-41D2-981D-3668F885148F}"/>
            </c:ext>
          </c:extLst>
        </c:ser>
        <c:ser>
          <c:idx val="6"/>
          <c:order val="6"/>
          <c:tx>
            <c:strRef>
              <c:f>'World mining prices'!$H$5</c:f>
              <c:strCache>
                <c:ptCount val="1"/>
                <c:pt idx="0">
                  <c:v>7 June 2022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prices'!$H$6:$H$10</c:f>
              <c:numCache>
                <c:formatCode>_-* #\ ##0_-;\-* #\ ##0_-;_-* "-"??_-;_-@_-</c:formatCode>
                <c:ptCount val="5"/>
                <c:pt idx="0">
                  <c:v>175.90361445783131</c:v>
                </c:pt>
                <c:pt idx="1">
                  <c:v>117.14104996837445</c:v>
                </c:pt>
                <c:pt idx="2">
                  <c:v>104.76683937823834</c:v>
                </c:pt>
                <c:pt idx="3">
                  <c:v>575.71428571428567</c:v>
                </c:pt>
                <c:pt idx="4">
                  <c:v>228.30188679245285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1282-41D2-981D-3668F885148F}"/>
            </c:ext>
          </c:extLst>
        </c:ser>
        <c:ser>
          <c:idx val="8"/>
          <c:order val="8"/>
          <c:tx>
            <c:strRef>
              <c:f>'World mining prices'!$J$5</c:f>
              <c:strCache>
                <c:ptCount val="1"/>
                <c:pt idx="0">
                  <c:v>6 Dec 2022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prices'!$J$6:$J$10</c:f>
              <c:numCache>
                <c:formatCode>_-* #\ ##0_-;\-* #\ ##0_-;_-* "-"??_-;_-@_-</c:formatCode>
                <c:ptCount val="5"/>
                <c:pt idx="0">
                  <c:v>131.92771084337349</c:v>
                </c:pt>
                <c:pt idx="1">
                  <c:v>112.12144212523721</c:v>
                </c:pt>
                <c:pt idx="2">
                  <c:v>102.47150259067357</c:v>
                </c:pt>
                <c:pt idx="3">
                  <c:v>572.14285714285711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282-41D2-981D-3668F885148F}"/>
            </c:ext>
          </c:extLst>
        </c:ser>
        <c:ser>
          <c:idx val="10"/>
          <c:order val="10"/>
          <c:tx>
            <c:strRef>
              <c:f>'World mining prices'!$L$5</c:f>
              <c:strCache>
                <c:ptCount val="1"/>
                <c:pt idx="0">
                  <c:v>1 Sept 2023</c:v>
                </c:pt>
              </c:strCache>
            </c:strRef>
          </c:tx>
          <c:spPr>
            <a:solidFill>
              <a:srgbClr val="FFC000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'World mining prices'!$A$6:$A$10</c:f>
              <c:strCache>
                <c:ptCount val="5"/>
                <c:pt idx="0">
                  <c:v> iron ore </c:v>
                </c:pt>
                <c:pt idx="1">
                  <c:v> gold </c:v>
                </c:pt>
                <c:pt idx="2">
                  <c:v> platinum </c:v>
                </c:pt>
                <c:pt idx="3">
                  <c:v> coal </c:v>
                </c:pt>
                <c:pt idx="4">
                  <c:v> petroleum </c:v>
                </c:pt>
              </c:strCache>
            </c:strRef>
          </c:cat>
          <c:val>
            <c:numRef>
              <c:f>'World mining prices'!$L$6:$L$10</c:f>
              <c:numCache>
                <c:formatCode>_-* #\ ##0_-;\-* #\ ##0_-;_-* "-"??_-;_-@_-</c:formatCode>
                <c:ptCount val="5"/>
                <c:pt idx="0">
                  <c:v>130.55555555555557</c:v>
                </c:pt>
                <c:pt idx="1">
                  <c:v>122.90240811153359</c:v>
                </c:pt>
                <c:pt idx="2">
                  <c:v>97.297850562947801</c:v>
                </c:pt>
                <c:pt idx="3">
                  <c:v>222.85714285714286</c:v>
                </c:pt>
                <c:pt idx="4">
                  <c:v>161.88679245283018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282-41D2-981D-3668F8851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'World mining prices'!$D$5</c15:sqref>
                        </c15:formulaRef>
                      </c:ext>
                    </c:extLst>
                    <c:strCache>
                      <c:ptCount val="1"/>
                      <c:pt idx="0">
                        <c:v>30 Sept 2021</c:v>
                      </c:pt>
                    </c:strCache>
                  </c:strRef>
                </c:tx>
                <c:spPr>
                  <a:solidFill>
                    <a:srgbClr val="4F81BD">
                      <a:lumMod val="60000"/>
                      <a:lumOff val="40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 iron ore </c:v>
                      </c:pt>
                      <c:pt idx="1">
                        <c:v> gold </c:v>
                      </c:pt>
                      <c:pt idx="2">
                        <c:v> platinum </c:v>
                      </c:pt>
                      <c:pt idx="3">
                        <c:v> coal </c:v>
                      </c:pt>
                      <c:pt idx="4">
                        <c:v> petroleum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'World mining prices'!$D$6:$D$10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137.34939759036143</c:v>
                      </c:pt>
                      <c:pt idx="1">
                        <c:v>109.42441492726122</c:v>
                      </c:pt>
                      <c:pt idx="2">
                        <c:v>99.170984455958546</c:v>
                      </c:pt>
                      <c:pt idx="3">
                        <c:v>311.42857142857144</c:v>
                      </c:pt>
                      <c:pt idx="4">
                        <c:v>147.16981132075472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1282-41D2-981D-3668F885148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mining prices'!$I$5</c15:sqref>
                        </c15:formulaRef>
                      </c:ext>
                    </c:extLst>
                    <c:strCache>
                      <c:ptCount val="1"/>
                      <c:pt idx="0">
                        <c:v>7 Sept 2022</c:v>
                      </c:pt>
                    </c:strCache>
                  </c:strRef>
                </c:tx>
                <c:spPr>
                  <a:solidFill>
                    <a:srgbClr val="F79646">
                      <a:lumMod val="60000"/>
                      <a:lumOff val="40000"/>
                    </a:srgb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 iron ore </c:v>
                      </c:pt>
                      <c:pt idx="1">
                        <c:v> gold </c:v>
                      </c:pt>
                      <c:pt idx="2">
                        <c:v> platinum </c:v>
                      </c:pt>
                      <c:pt idx="3">
                        <c:v> coal </c:v>
                      </c:pt>
                      <c:pt idx="4">
                        <c:v> petroleum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mining prices'!$I$6:$I$10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118.67469879518073</c:v>
                      </c:pt>
                      <c:pt idx="1">
                        <c:v>108.96268184693231</c:v>
                      </c:pt>
                      <c:pt idx="2">
                        <c:v>90.362694300518129</c:v>
                      </c:pt>
                      <c:pt idx="3">
                        <c:v>627.14285714285711</c:v>
                      </c:pt>
                      <c:pt idx="4">
                        <c:v>166.98113207547169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282-41D2-981D-3668F885148F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mining prices'!$K$5</c15:sqref>
                        </c15:formulaRef>
                      </c:ext>
                    </c:extLst>
                    <c:strCache>
                      <c:ptCount val="1"/>
                      <c:pt idx="0">
                        <c:v>7 March 2023</c:v>
                      </c:pt>
                    </c:strCache>
                  </c:strRef>
                </c:tx>
                <c:spPr>
                  <a:solidFill>
                    <a:srgbClr val="F79646">
                      <a:lumMod val="75000"/>
                    </a:srgb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mining prices'!$A$6:$A$10</c15:sqref>
                        </c15:formulaRef>
                      </c:ext>
                    </c:extLst>
                    <c:strCache>
                      <c:ptCount val="5"/>
                      <c:pt idx="0">
                        <c:v> iron ore </c:v>
                      </c:pt>
                      <c:pt idx="1">
                        <c:v> gold </c:v>
                      </c:pt>
                      <c:pt idx="2">
                        <c:v> platinum </c:v>
                      </c:pt>
                      <c:pt idx="3">
                        <c:v> coal </c:v>
                      </c:pt>
                      <c:pt idx="4">
                        <c:v> petroleum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'World mining prices'!$K$6:$K$10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5"/>
                      <c:pt idx="0">
                        <c:v>140.55555555555554</c:v>
                      </c:pt>
                      <c:pt idx="1">
                        <c:v>116.34980988593155</c:v>
                      </c:pt>
                      <c:pt idx="2">
                        <c:v>97.338792221084958</c:v>
                      </c:pt>
                      <c:pt idx="3">
                        <c:v>258.57142857142861</c:v>
                      </c:pt>
                      <c:pt idx="4">
                        <c:v>150.9433962264151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282-41D2-981D-3668F885148F}"/>
                  </c:ext>
                </c:extLst>
              </c15:ser>
            </c15:filteredBarSeries>
          </c:ext>
        </c:extLst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3 February 2020 = 100</a:t>
                </a:r>
              </a:p>
            </c:rich>
          </c:tx>
          <c:layout>
            <c:manualLayout>
              <c:xMode val="edge"/>
              <c:yMode val="edge"/>
              <c:x val="1.2296015768161044E-2"/>
              <c:y val="0.3311845908441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Quarterly GDP in R trns'!$C$4</c:f>
              <c:strCache>
                <c:ptCount val="1"/>
                <c:pt idx="0">
                  <c:v>GDP  in constant (2022) R trns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A5-42EC-8516-BC1C19514688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A5-42EC-8516-BC1C19514688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A5-42EC-8516-BC1C19514688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A5-42EC-8516-BC1C19514688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A5-42EC-8516-BC1C19514688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A5-42EC-8516-BC1C19514688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5A5-42EC-8516-BC1C19514688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5A5-42EC-8516-BC1C19514688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5A5-42EC-8516-BC1C19514688}"/>
              </c:ext>
            </c:extLst>
          </c:dPt>
          <c:dPt>
            <c:idx val="5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5A5-42EC-8516-BC1C19514688}"/>
              </c:ext>
            </c:extLst>
          </c:dPt>
          <c:dPt>
            <c:idx val="5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5A5-42EC-8516-BC1C19514688}"/>
              </c:ext>
            </c:extLst>
          </c:dPt>
          <c:dPt>
            <c:idx val="5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5A5-42EC-8516-BC1C19514688}"/>
              </c:ext>
            </c:extLst>
          </c:dPt>
          <c:dPt>
            <c:idx val="5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5A5-42EC-8516-BC1C19514688}"/>
              </c:ext>
            </c:extLst>
          </c:dPt>
          <c:cat>
            <c:multiLvlStrRef>
              <c:f>'2. Quarterly GDP in R trns'!$A$5:$B$58</c:f>
              <c:multiLvlStrCache>
                <c:ptCount val="5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'23</c:v>
                  </c:pt>
                </c:lvl>
              </c:multiLvlStrCache>
            </c:multiLvlStrRef>
          </c:cat>
          <c:val>
            <c:numRef>
              <c:f>'2. Quarterly GDP in R trns'!$C$5:$C$58</c:f>
              <c:numCache>
                <c:formatCode>_(* #,##0.00_);_(* \(#,##0.00\);_(* "-"??_);_(@_)</c:formatCode>
                <c:ptCount val="54"/>
                <c:pt idx="0">
                  <c:v>5.8722542747593778</c:v>
                </c:pt>
                <c:pt idx="1">
                  <c:v>5.9215466805850969</c:v>
                </c:pt>
                <c:pt idx="2">
                  <c:v>5.9742630312995608</c:v>
                </c:pt>
                <c:pt idx="3">
                  <c:v>6.0298703570045538</c:v>
                </c:pt>
                <c:pt idx="4">
                  <c:v>6.089252622316943</c:v>
                </c:pt>
                <c:pt idx="5">
                  <c:v>6.1233324346180096</c:v>
                </c:pt>
                <c:pt idx="6">
                  <c:v>6.1486690155871671</c:v>
                </c:pt>
                <c:pt idx="7">
                  <c:v>6.1907312140180553</c:v>
                </c:pt>
                <c:pt idx="8">
                  <c:v>6.2258229562437739</c:v>
                </c:pt>
                <c:pt idx="9">
                  <c:v>6.2777919874028916</c:v>
                </c:pt>
                <c:pt idx="10">
                  <c:v>6.3033148793688518</c:v>
                </c:pt>
                <c:pt idx="11">
                  <c:v>6.3333780859735551</c:v>
                </c:pt>
                <c:pt idx="12">
                  <c:v>6.3825266652120876</c:v>
                </c:pt>
                <c:pt idx="13">
                  <c:v>6.428951797262707</c:v>
                </c:pt>
                <c:pt idx="14">
                  <c:v>6.4594545760832878</c:v>
                </c:pt>
                <c:pt idx="15">
                  <c:v>6.4942291808641537</c:v>
                </c:pt>
                <c:pt idx="16">
                  <c:v>6.4852713690566839</c:v>
                </c:pt>
                <c:pt idx="17">
                  <c:v>6.510866569039309</c:v>
                </c:pt>
                <c:pt idx="18">
                  <c:v>6.542156443159497</c:v>
                </c:pt>
                <c:pt idx="19">
                  <c:v>6.5911425168285263</c:v>
                </c:pt>
                <c:pt idx="20">
                  <c:v>6.6387537786358406</c:v>
                </c:pt>
                <c:pt idx="21">
                  <c:v>6.5827052613931514</c:v>
                </c:pt>
                <c:pt idx="22">
                  <c:v>6.6123553463825244</c:v>
                </c:pt>
                <c:pt idx="23">
                  <c:v>6.6410176707951667</c:v>
                </c:pt>
                <c:pt idx="24">
                  <c:v>6.6568807215767603</c:v>
                </c:pt>
                <c:pt idx="25">
                  <c:v>6.6632855629737389</c:v>
                </c:pt>
                <c:pt idx="26">
                  <c:v>6.6624737681279171</c:v>
                </c:pt>
                <c:pt idx="27">
                  <c:v>6.6681311119656712</c:v>
                </c:pt>
                <c:pt idx="28">
                  <c:v>6.6996130727315979</c:v>
                </c:pt>
                <c:pt idx="29">
                  <c:v>6.7361462577355269</c:v>
                </c:pt>
                <c:pt idx="30">
                  <c:v>6.7485337598707957</c:v>
                </c:pt>
                <c:pt idx="31">
                  <c:v>6.7750798664642069</c:v>
                </c:pt>
                <c:pt idx="32">
                  <c:v>6.8109217000616669</c:v>
                </c:pt>
                <c:pt idx="33">
                  <c:v>6.7939859539670726</c:v>
                </c:pt>
                <c:pt idx="34">
                  <c:v>6.8775398209994529</c:v>
                </c:pt>
                <c:pt idx="35">
                  <c:v>6.8966246450895126</c:v>
                </c:pt>
                <c:pt idx="36">
                  <c:v>6.836387147370294</c:v>
                </c:pt>
                <c:pt idx="37">
                  <c:v>6.867302029017238</c:v>
                </c:pt>
                <c:pt idx="38">
                  <c:v>6.8745201463305579</c:v>
                </c:pt>
                <c:pt idx="39">
                  <c:v>6.8720307465116823</c:v>
                </c:pt>
                <c:pt idx="40">
                  <c:v>6.8882439017606956</c:v>
                </c:pt>
                <c:pt idx="41">
                  <c:v>5.7248238256259336</c:v>
                </c:pt>
                <c:pt idx="42">
                  <c:v>6.5108443622050407</c:v>
                </c:pt>
                <c:pt idx="43">
                  <c:v>6.6893718422605222</c:v>
                </c:pt>
                <c:pt idx="44">
                  <c:v>6.7322665376919906</c:v>
                </c:pt>
                <c:pt idx="45">
                  <c:v>6.8196420181937274</c:v>
                </c:pt>
                <c:pt idx="46">
                  <c:v>6.6917565318297356</c:v>
                </c:pt>
                <c:pt idx="47">
                  <c:v>6.7836336081811694</c:v>
                </c:pt>
                <c:pt idx="48">
                  <c:v>6.8875640774952371</c:v>
                </c:pt>
                <c:pt idx="49">
                  <c:v>6.8299315531487856</c:v>
                </c:pt>
                <c:pt idx="50">
                  <c:v>6.9510918087762956</c:v>
                </c:pt>
                <c:pt idx="51">
                  <c:v>6.8750424381796931</c:v>
                </c:pt>
                <c:pt idx="52">
                  <c:v>6.9029976396401294</c:v>
                </c:pt>
                <c:pt idx="53">
                  <c:v>6.9446540671193713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A5-42EC-8516-BC1C19514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'16. Investment rate'!$D$7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'16. Investment rate'!$A$8:$C$26</c:f>
              <c:multiLvlStrCache>
                <c:ptCount val="19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'16. Investment rate'!$D$8:$D$26</c:f>
              <c:numCache>
                <c:formatCode>_-* #\ ##0_-;\-* #\ ##0_-;_-* "-"??_-;_-@_-</c:formatCode>
                <c:ptCount val="19"/>
                <c:pt idx="0">
                  <c:v>106.64234247882038</c:v>
                </c:pt>
                <c:pt idx="1">
                  <c:v>127.63117267986203</c:v>
                </c:pt>
                <c:pt idx="2">
                  <c:v>176.18519830850141</c:v>
                </c:pt>
                <c:pt idx="3">
                  <c:v>218.67036941691143</c:v>
                </c:pt>
                <c:pt idx="4">
                  <c:v>176.86863537207759</c:v>
                </c:pt>
                <c:pt idx="5">
                  <c:v>159.25745490248838</c:v>
                </c:pt>
                <c:pt idx="6">
                  <c:v>161.17896932887018</c:v>
                </c:pt>
                <c:pt idx="7">
                  <c:v>166.10262708399995</c:v>
                </c:pt>
                <c:pt idx="8">
                  <c:v>171.90507266385785</c:v>
                </c:pt>
                <c:pt idx="9">
                  <c:v>170.4351090198293</c:v>
                </c:pt>
                <c:pt idx="10">
                  <c:v>165.82831456755264</c:v>
                </c:pt>
                <c:pt idx="11">
                  <c:v>159.21682169672829</c:v>
                </c:pt>
                <c:pt idx="12">
                  <c:v>157.66833268748445</c:v>
                </c:pt>
                <c:pt idx="13">
                  <c:v>161.75816924366802</c:v>
                </c:pt>
                <c:pt idx="14">
                  <c:v>161.97808688552416</c:v>
                </c:pt>
                <c:pt idx="15">
                  <c:v>167.02814617170861</c:v>
                </c:pt>
                <c:pt idx="16">
                  <c:v>168.73772475809233</c:v>
                </c:pt>
                <c:pt idx="17">
                  <c:v>180.96530993421862</c:v>
                </c:pt>
                <c:pt idx="18">
                  <c:v>176.01662130936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5-49C5-A680-AA38801F7E00}"/>
            </c:ext>
          </c:extLst>
        </c:ser>
        <c:ser>
          <c:idx val="1"/>
          <c:order val="1"/>
          <c:tx>
            <c:strRef>
              <c:f>'16. Investment rate'!$E$7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'16. Investment rate'!$A$8:$C$26</c:f>
              <c:multiLvlStrCache>
                <c:ptCount val="19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'16. Investment rate'!$E$8:$E$26</c:f>
              <c:numCache>
                <c:formatCode>_-* #\ ##0_-;\-* #\ ##0_-;_-* "-"??_-;_-@_-</c:formatCode>
                <c:ptCount val="19"/>
                <c:pt idx="0">
                  <c:v>46.188969613044506</c:v>
                </c:pt>
                <c:pt idx="1">
                  <c:v>72.01033457984849</c:v>
                </c:pt>
                <c:pt idx="2">
                  <c:v>158.73191714973822</c:v>
                </c:pt>
                <c:pt idx="3">
                  <c:v>188.32260729124914</c:v>
                </c:pt>
                <c:pt idx="4">
                  <c:v>118.9292610514385</c:v>
                </c:pt>
                <c:pt idx="5">
                  <c:v>107.36665593292854</c:v>
                </c:pt>
                <c:pt idx="6">
                  <c:v>80.401434470573221</c:v>
                </c:pt>
                <c:pt idx="7">
                  <c:v>88.977071765559501</c:v>
                </c:pt>
                <c:pt idx="8">
                  <c:v>92.132153028453743</c:v>
                </c:pt>
                <c:pt idx="9">
                  <c:v>95.157310557846969</c:v>
                </c:pt>
                <c:pt idx="10">
                  <c:v>94.860217863165317</c:v>
                </c:pt>
                <c:pt idx="11">
                  <c:v>95.570521149468377</c:v>
                </c:pt>
                <c:pt idx="12">
                  <c:v>97.732652085577314</c:v>
                </c:pt>
                <c:pt idx="13">
                  <c:v>101.12321135591671</c:v>
                </c:pt>
                <c:pt idx="14">
                  <c:v>102.87208137003476</c:v>
                </c:pt>
                <c:pt idx="15">
                  <c:v>105.22751635768506</c:v>
                </c:pt>
                <c:pt idx="16">
                  <c:v>105.42766717703768</c:v>
                </c:pt>
                <c:pt idx="17">
                  <c:v>106.24055241434424</c:v>
                </c:pt>
                <c:pt idx="18">
                  <c:v>110.68646902600962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5-49C5-A680-AA38801F7E00}"/>
            </c:ext>
          </c:extLst>
        </c:ser>
        <c:ser>
          <c:idx val="2"/>
          <c:order val="2"/>
          <c:tx>
            <c:strRef>
              <c:f>'16. Investment rate'!$F$7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'16. Investment rate'!$A$8:$C$26</c:f>
              <c:multiLvlStrCache>
                <c:ptCount val="19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'16. Investment rate'!$F$8:$F$26</c:f>
              <c:numCache>
                <c:formatCode>_-* #\ ##0_-;\-* #\ ##0_-;_-* "-"??_-;_-@_-</c:formatCode>
                <c:ptCount val="19"/>
                <c:pt idx="0">
                  <c:v>375.55481217604478</c:v>
                </c:pt>
                <c:pt idx="1">
                  <c:v>575.59830557008945</c:v>
                </c:pt>
                <c:pt idx="2">
                  <c:v>642.09935772567212</c:v>
                </c:pt>
                <c:pt idx="3">
                  <c:v>712.03993629170077</c:v>
                </c:pt>
                <c:pt idx="4">
                  <c:v>750.19353294733719</c:v>
                </c:pt>
                <c:pt idx="5">
                  <c:v>727.66838760619351</c:v>
                </c:pt>
                <c:pt idx="6">
                  <c:v>533.56393021462463</c:v>
                </c:pt>
                <c:pt idx="7">
                  <c:v>625.74482894482003</c:v>
                </c:pt>
                <c:pt idx="8">
                  <c:v>658.7564443752176</c:v>
                </c:pt>
                <c:pt idx="9">
                  <c:v>631.84462001786687</c:v>
                </c:pt>
                <c:pt idx="10">
                  <c:v>635.02704347177826</c:v>
                </c:pt>
                <c:pt idx="11">
                  <c:v>639.62478791305148</c:v>
                </c:pt>
                <c:pt idx="12">
                  <c:v>652.39495404528418</c:v>
                </c:pt>
                <c:pt idx="13">
                  <c:v>670.95365437317719</c:v>
                </c:pt>
                <c:pt idx="14">
                  <c:v>672.41792164433161</c:v>
                </c:pt>
                <c:pt idx="15">
                  <c:v>668.78659150667454</c:v>
                </c:pt>
                <c:pt idx="16">
                  <c:v>680.83762655395208</c:v>
                </c:pt>
                <c:pt idx="17">
                  <c:v>685.38354688623315</c:v>
                </c:pt>
                <c:pt idx="18">
                  <c:v>724.12015356913173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15-49C5-A680-AA38801F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'16. Investment rate'!$G$7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2"/>
            <c:spPr>
              <a:solidFill>
                <a:srgbClr val="C0504D">
                  <a:lumMod val="20000"/>
                  <a:lumOff val="80000"/>
                </a:srgbClr>
              </a:solidFill>
              <a:ln w="9525">
                <a:solidFill>
                  <a:sysClr val="windowText" lastClr="000000">
                    <a:lumMod val="95000"/>
                    <a:lumOff val="5000"/>
                  </a:sys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'16. Investment rate'!$A$8:$C$26</c:f>
              <c:multiLvlStrCache>
                <c:ptCount val="19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  <c:pt idx="17">
                    <c:v>Q1</c:v>
                  </c:pt>
                  <c:pt idx="18">
                    <c:v>Q2</c:v>
                  </c:pt>
                </c:lvl>
                <c:lvl>
                  <c:pt idx="5">
                    <c:v>2020</c:v>
                  </c:pt>
                  <c:pt idx="9">
                    <c:v>2021</c:v>
                  </c:pt>
                  <c:pt idx="13">
                    <c:v>2022</c:v>
                  </c:pt>
                  <c:pt idx="17">
                    <c:v>2023</c:v>
                  </c:pt>
                </c:lvl>
                <c:lvl>
                  <c:pt idx="0">
                    <c:v>annual</c:v>
                  </c:pt>
                  <c:pt idx="5">
                    <c:v>quarterly, annualised</c:v>
                  </c:pt>
                </c:lvl>
              </c:multiLvlStrCache>
            </c:multiLvlStrRef>
          </c:cat>
          <c:val>
            <c:numRef>
              <c:f>'16. Investment rate'!$G$8:$G$26</c:f>
              <c:numCache>
                <c:formatCode>0.0%</c:formatCode>
                <c:ptCount val="19"/>
                <c:pt idx="0">
                  <c:v>0.14410222380192023</c:v>
                </c:pt>
                <c:pt idx="1">
                  <c:v>0.16480572399132482</c:v>
                </c:pt>
                <c:pt idx="2">
                  <c:v>0.17717559858972184</c:v>
                </c:pt>
                <c:pt idx="3">
                  <c:v>0.18008952805835612</c:v>
                </c:pt>
                <c:pt idx="4">
                  <c:v>0.15468989660589361</c:v>
                </c:pt>
                <c:pt idx="5">
                  <c:v>0.15337944812736909</c:v>
                </c:pt>
                <c:pt idx="6">
                  <c:v>0.14384047078248574</c:v>
                </c:pt>
                <c:pt idx="7">
                  <c:v>0.14370390559390631</c:v>
                </c:pt>
                <c:pt idx="8">
                  <c:v>0.14652581172703072</c:v>
                </c:pt>
                <c:pt idx="9">
                  <c:v>0.14162986523575266</c:v>
                </c:pt>
                <c:pt idx="10">
                  <c:v>0.13954689334479622</c:v>
                </c:pt>
                <c:pt idx="11">
                  <c:v>0.14201369478861825</c:v>
                </c:pt>
                <c:pt idx="12">
                  <c:v>0.14219218694416247</c:v>
                </c:pt>
                <c:pt idx="13">
                  <c:v>0.1440677042075946</c:v>
                </c:pt>
                <c:pt idx="14">
                  <c:v>0.14582699780473746</c:v>
                </c:pt>
                <c:pt idx="15">
                  <c:v>0.14387463020977104</c:v>
                </c:pt>
                <c:pt idx="16">
                  <c:v>0.14761499828337385</c:v>
                </c:pt>
                <c:pt idx="17">
                  <c:v>0.14971555220987029</c:v>
                </c:pt>
                <c:pt idx="18">
                  <c:v>0.15467125892410732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315-49C5-A680-AA38801F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87600"/>
        <c:axId val="807174288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(2023)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807174288"/>
        <c:scaling>
          <c:orientation val="minMax"/>
          <c:max val="0.30000000000000004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87600"/>
        <c:crosses val="max"/>
        <c:crossBetween val="between"/>
      </c:valAx>
      <c:catAx>
        <c:axId val="80718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717428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'17. Return on assets by sector'!$B$3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'17. Return on assets by sector'!$A$4:$A$14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'17. Return on assets by sector'!$B$4:$B$14</c:f>
              <c:numCache>
                <c:formatCode>0.0%</c:formatCode>
                <c:ptCount val="11"/>
                <c:pt idx="0">
                  <c:v>3.1618977520164383E-2</c:v>
                </c:pt>
                <c:pt idx="1">
                  <c:v>4.2806659543535762E-2</c:v>
                </c:pt>
                <c:pt idx="2">
                  <c:v>-1.9103341586476332E-4</c:v>
                </c:pt>
                <c:pt idx="3">
                  <c:v>-2.553760381118729E-3</c:v>
                </c:pt>
                <c:pt idx="4">
                  <c:v>2.8846313379346962E-2</c:v>
                </c:pt>
                <c:pt idx="5">
                  <c:v>3.6043329818747805E-2</c:v>
                </c:pt>
                <c:pt idx="6">
                  <c:v>4.4232455312383324E-2</c:v>
                </c:pt>
                <c:pt idx="7">
                  <c:v>6.9642964537016613E-2</c:v>
                </c:pt>
                <c:pt idx="8">
                  <c:v>0.16467068043994057</c:v>
                </c:pt>
                <c:pt idx="9">
                  <c:v>0.16692956134494472</c:v>
                </c:pt>
                <c:pt idx="10">
                  <c:v>8.5237343861868584E-2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31-4590-BDC9-2724F776F7AF}"/>
            </c:ext>
          </c:extLst>
        </c:ser>
        <c:ser>
          <c:idx val="3"/>
          <c:order val="1"/>
          <c:tx>
            <c:strRef>
              <c:f>'17. Return on assets by sector'!$C$3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'17. Return on assets by sector'!$A$4:$A$14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'17. Return on assets by sector'!$C$4:$C$14</c:f>
              <c:numCache>
                <c:formatCode>0.0%</c:formatCode>
                <c:ptCount val="11"/>
                <c:pt idx="0">
                  <c:v>0.1044326245953725</c:v>
                </c:pt>
                <c:pt idx="1">
                  <c:v>0.10769255026449465</c:v>
                </c:pt>
                <c:pt idx="2">
                  <c:v>8.0907211850906435E-2</c:v>
                </c:pt>
                <c:pt idx="3">
                  <c:v>7.7051631997824693E-2</c:v>
                </c:pt>
                <c:pt idx="4">
                  <c:v>5.84732614544669E-2</c:v>
                </c:pt>
                <c:pt idx="5">
                  <c:v>6.8576350349408177E-2</c:v>
                </c:pt>
                <c:pt idx="6">
                  <c:v>6.4503074105566091E-2</c:v>
                </c:pt>
                <c:pt idx="7">
                  <c:v>2.6044146757074775E-2</c:v>
                </c:pt>
                <c:pt idx="8">
                  <c:v>5.9198418213887688E-2</c:v>
                </c:pt>
                <c:pt idx="9">
                  <c:v>0.11423396871642866</c:v>
                </c:pt>
                <c:pt idx="10">
                  <c:v>5.6149529088556263E-2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31-4590-BDC9-2724F776F7AF}"/>
            </c:ext>
          </c:extLst>
        </c:ser>
        <c:ser>
          <c:idx val="0"/>
          <c:order val="2"/>
          <c:tx>
            <c:strRef>
              <c:f>'17. Return on assets by sector'!$D$3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'17. Return on assets by sector'!$A$4:$A$14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'17. Return on assets by sector'!$D$4:$D$14</c:f>
              <c:numCache>
                <c:formatCode>0.0%</c:formatCode>
                <c:ptCount val="11"/>
                <c:pt idx="0">
                  <c:v>1.8661674115231307E-2</c:v>
                </c:pt>
                <c:pt idx="1">
                  <c:v>7.194747136071529E-2</c:v>
                </c:pt>
                <c:pt idx="2">
                  <c:v>0.12293764068568036</c:v>
                </c:pt>
                <c:pt idx="3">
                  <c:v>0.13182155808974527</c:v>
                </c:pt>
                <c:pt idx="4">
                  <c:v>3.9655693974644558E-2</c:v>
                </c:pt>
                <c:pt idx="5">
                  <c:v>0.17510905125408943</c:v>
                </c:pt>
                <c:pt idx="6">
                  <c:v>8.8037818580432997E-2</c:v>
                </c:pt>
                <c:pt idx="7">
                  <c:v>3.4850614480844776E-2</c:v>
                </c:pt>
                <c:pt idx="8">
                  <c:v>1.9341238471673253E-2</c:v>
                </c:pt>
                <c:pt idx="9">
                  <c:v>2.7681771633384537E-2</c:v>
                </c:pt>
                <c:pt idx="10">
                  <c:v>0.1369853961541003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31-4590-BDC9-2724F776F7AF}"/>
            </c:ext>
          </c:extLst>
        </c:ser>
        <c:ser>
          <c:idx val="1"/>
          <c:order val="3"/>
          <c:tx>
            <c:strRef>
              <c:f>'17. Return on assets by sector'!$E$3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'17. Return on assets by sector'!$A$4:$A$14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'17. Return on assets by sector'!$E$4:$E$14</c:f>
              <c:numCache>
                <c:formatCode>0.0%</c:formatCode>
                <c:ptCount val="11"/>
                <c:pt idx="0">
                  <c:v>3.8639284760859149E-2</c:v>
                </c:pt>
                <c:pt idx="1">
                  <c:v>4.926227354671258E-2</c:v>
                </c:pt>
                <c:pt idx="2">
                  <c:v>6.8433999604477089E-2</c:v>
                </c:pt>
                <c:pt idx="3">
                  <c:v>4.2555849347296539E-2</c:v>
                </c:pt>
                <c:pt idx="4">
                  <c:v>3.559485690004055E-2</c:v>
                </c:pt>
                <c:pt idx="5">
                  <c:v>4.0066517816702396E-2</c:v>
                </c:pt>
                <c:pt idx="6">
                  <c:v>3.9753774479461303E-2</c:v>
                </c:pt>
                <c:pt idx="7">
                  <c:v>1.401708435409788E-2</c:v>
                </c:pt>
                <c:pt idx="8">
                  <c:v>2.9618442915020814E-2</c:v>
                </c:pt>
                <c:pt idx="9">
                  <c:v>5.1188192713646385E-2</c:v>
                </c:pt>
                <c:pt idx="10">
                  <c:v>4.1207172544996999E-2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31-4590-BDC9-2724F776F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20470431025414"/>
          <c:y val="0.34946190135819183"/>
          <c:w val="0.19874943541474241"/>
          <c:h val="0.4902677127297275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'18. Mining and mfg profits'!$B$3</c:f>
              <c:strCache>
                <c:ptCount val="1"/>
                <c:pt idx="0">
                  <c:v> Mining 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'18. Mining and mfg profits'!$A$4:$A$44</c:f>
              <c:numCache>
                <c:formatCode>General</c:formatCode>
                <c:ptCount val="41"/>
                <c:pt idx="0">
                  <c:v>2013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2017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2020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2021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2023</c:v>
                </c:pt>
              </c:numCache>
            </c:numRef>
          </c:cat>
          <c:val>
            <c:numRef>
              <c:f>'18. Mining and mfg profits'!$B$4:$B$44</c:f>
              <c:numCache>
                <c:formatCode>_ * #\ ##0_ ;_ * \-#\ ##0_ ;_ * "-"??_ ;_ @_ </c:formatCode>
                <c:ptCount val="41"/>
                <c:pt idx="0">
                  <c:v>25.512525458248479</c:v>
                </c:pt>
                <c:pt idx="1">
                  <c:v>11.55491457286432</c:v>
                </c:pt>
                <c:pt idx="2">
                  <c:v>0.15711034141514105</c:v>
                </c:pt>
                <c:pt idx="3">
                  <c:v>-2.3783316977428859</c:v>
                </c:pt>
                <c:pt idx="4">
                  <c:v>30.454442307692307</c:v>
                </c:pt>
                <c:pt idx="5">
                  <c:v>14.459971684756963</c:v>
                </c:pt>
                <c:pt idx="6">
                  <c:v>18.141284916201116</c:v>
                </c:pt>
                <c:pt idx="7">
                  <c:v>5.0654156990246166</c:v>
                </c:pt>
                <c:pt idx="8">
                  <c:v>-0.15264665127020782</c:v>
                </c:pt>
                <c:pt idx="9">
                  <c:v>-17.396375112714157</c:v>
                </c:pt>
                <c:pt idx="10">
                  <c:v>-9.0878399999999999</c:v>
                </c:pt>
                <c:pt idx="11">
                  <c:v>-19.712630646589904</c:v>
                </c:pt>
                <c:pt idx="12">
                  <c:v>-1.7338074588031225</c:v>
                </c:pt>
                <c:pt idx="13">
                  <c:v>14.970038216560509</c:v>
                </c:pt>
                <c:pt idx="14">
                  <c:v>19.480771812080537</c:v>
                </c:pt>
                <c:pt idx="15">
                  <c:v>31.936758104738153</c:v>
                </c:pt>
                <c:pt idx="16">
                  <c:v>18.371447207501021</c:v>
                </c:pt>
                <c:pt idx="17">
                  <c:v>-12.79016129032258</c:v>
                </c:pt>
                <c:pt idx="18">
                  <c:v>15.147226890756302</c:v>
                </c:pt>
                <c:pt idx="19">
                  <c:v>13.388142857142856</c:v>
                </c:pt>
                <c:pt idx="20">
                  <c:v>21.87380877742947</c:v>
                </c:pt>
                <c:pt idx="21">
                  <c:v>-8.1031262060980325</c:v>
                </c:pt>
                <c:pt idx="22">
                  <c:v>29.708231707317079</c:v>
                </c:pt>
                <c:pt idx="23">
                  <c:v>10.950317700453859</c:v>
                </c:pt>
                <c:pt idx="24">
                  <c:v>25.695795411808952</c:v>
                </c:pt>
                <c:pt idx="25">
                  <c:v>25.844567627494456</c:v>
                </c:pt>
                <c:pt idx="26">
                  <c:v>21.29007320644217</c:v>
                </c:pt>
                <c:pt idx="27">
                  <c:v>23.978126139263583</c:v>
                </c:pt>
                <c:pt idx="28">
                  <c:v>40.517494600431981</c:v>
                </c:pt>
                <c:pt idx="29">
                  <c:v>24.395294117647055</c:v>
                </c:pt>
                <c:pt idx="30">
                  <c:v>67.809886363636352</c:v>
                </c:pt>
                <c:pt idx="31">
                  <c:v>79.232310954063607</c:v>
                </c:pt>
                <c:pt idx="32">
                  <c:v>102.57661194551171</c:v>
                </c:pt>
                <c:pt idx="33">
                  <c:v>109.61349397590362</c:v>
                </c:pt>
                <c:pt idx="34">
                  <c:v>57.940372502539788</c:v>
                </c:pt>
                <c:pt idx="35">
                  <c:v>36.617211796246657</c:v>
                </c:pt>
                <c:pt idx="36">
                  <c:v>97.384042272126806</c:v>
                </c:pt>
                <c:pt idx="37">
                  <c:v>83.811068776235075</c:v>
                </c:pt>
                <c:pt idx="38">
                  <c:v>78.111620006291304</c:v>
                </c:pt>
                <c:pt idx="39">
                  <c:v>72.717528861154449</c:v>
                </c:pt>
                <c:pt idx="40">
                  <c:v>49.05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2-4E9E-B43C-70BC4E7E231E}"/>
            </c:ext>
          </c:extLst>
        </c:ser>
        <c:ser>
          <c:idx val="0"/>
          <c:order val="1"/>
          <c:tx>
            <c:strRef>
              <c:f>'18. Mining and mfg profits'!$C$3</c:f>
              <c:strCache>
                <c:ptCount val="1"/>
                <c:pt idx="0">
                  <c:v> Manufacturing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'18. Mining and mfg profits'!$A$4:$A$44</c:f>
              <c:numCache>
                <c:formatCode>General</c:formatCode>
                <c:ptCount val="41"/>
                <c:pt idx="0">
                  <c:v>2013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2017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2020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2021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2023</c:v>
                </c:pt>
              </c:numCache>
            </c:numRef>
          </c:cat>
          <c:val>
            <c:numRef>
              <c:f>'18. Mining and mfg profits'!$C$4:$C$44</c:f>
              <c:numCache>
                <c:formatCode>_ * #\ ##0_ ;_ * \-#\ ##0_ ;_ * "-"??_ ;_ @_ </c:formatCode>
                <c:ptCount val="41"/>
                <c:pt idx="0">
                  <c:v>63.387861507128321</c:v>
                </c:pt>
                <c:pt idx="1">
                  <c:v>55.360040201005013</c:v>
                </c:pt>
                <c:pt idx="2">
                  <c:v>79.582800593765484</c:v>
                </c:pt>
                <c:pt idx="3">
                  <c:v>67.281668302257117</c:v>
                </c:pt>
                <c:pt idx="4">
                  <c:v>63.835788461538471</c:v>
                </c:pt>
                <c:pt idx="5">
                  <c:v>47.133666823973584</c:v>
                </c:pt>
                <c:pt idx="6">
                  <c:v>61.302067039106134</c:v>
                </c:pt>
                <c:pt idx="7">
                  <c:v>50.545805852299118</c:v>
                </c:pt>
                <c:pt idx="8">
                  <c:v>51.608036951501148</c:v>
                </c:pt>
                <c:pt idx="9">
                  <c:v>64.421659152389537</c:v>
                </c:pt>
                <c:pt idx="10">
                  <c:v>62.300160000000005</c:v>
                </c:pt>
                <c:pt idx="11">
                  <c:v>45.833516386182467</c:v>
                </c:pt>
                <c:pt idx="12">
                  <c:v>51.758508239375544</c:v>
                </c:pt>
                <c:pt idx="13">
                  <c:v>59.426140127388535</c:v>
                </c:pt>
                <c:pt idx="14">
                  <c:v>118.00721476510067</c:v>
                </c:pt>
                <c:pt idx="15">
                  <c:v>54.577705735660849</c:v>
                </c:pt>
                <c:pt idx="16">
                  <c:v>39.326441092539746</c:v>
                </c:pt>
                <c:pt idx="17">
                  <c:v>60.504387096774188</c:v>
                </c:pt>
                <c:pt idx="18">
                  <c:v>73.376470588235307</c:v>
                </c:pt>
                <c:pt idx="19">
                  <c:v>68.176285714285711</c:v>
                </c:pt>
                <c:pt idx="20">
                  <c:v>39.220250783699065</c:v>
                </c:pt>
                <c:pt idx="21">
                  <c:v>35.663759166345038</c:v>
                </c:pt>
                <c:pt idx="22">
                  <c:v>64.044329268292685</c:v>
                </c:pt>
                <c:pt idx="23">
                  <c:v>50.011679273827539</c:v>
                </c:pt>
                <c:pt idx="24">
                  <c:v>38.453523881158333</c:v>
                </c:pt>
                <c:pt idx="25">
                  <c:v>38.276541019955651</c:v>
                </c:pt>
                <c:pt idx="26">
                  <c:v>36.74530014641288</c:v>
                </c:pt>
                <c:pt idx="27">
                  <c:v>27.763835216915787</c:v>
                </c:pt>
                <c:pt idx="28">
                  <c:v>15.437235421166312</c:v>
                </c:pt>
                <c:pt idx="29">
                  <c:v>-4.7459978347167091</c:v>
                </c:pt>
                <c:pt idx="30">
                  <c:v>47.718664772727266</c:v>
                </c:pt>
                <c:pt idx="31">
                  <c:v>59.444268551236746</c:v>
                </c:pt>
                <c:pt idx="32">
                  <c:v>36.728676213761794</c:v>
                </c:pt>
                <c:pt idx="33">
                  <c:v>58.157163511187612</c:v>
                </c:pt>
                <c:pt idx="34">
                  <c:v>56.950707754825601</c:v>
                </c:pt>
                <c:pt idx="35">
                  <c:v>49.782426273458455</c:v>
                </c:pt>
                <c:pt idx="36">
                  <c:v>65.195904887714661</c:v>
                </c:pt>
                <c:pt idx="37">
                  <c:v>61.966961575718436</c:v>
                </c:pt>
                <c:pt idx="38">
                  <c:v>54.715130544196292</c:v>
                </c:pt>
                <c:pt idx="39">
                  <c:v>48.370521060842435</c:v>
                </c:pt>
                <c:pt idx="40">
                  <c:v>32.456000000000003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2-4E9E-B43C-70BC4E7E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of constant (2022Q3) rand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Growth by sector 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Growth by sector '!$A$7:$A$14</c:f>
              <c:strCache>
                <c:ptCount val="8"/>
                <c:pt idx="0">
                  <c:v>Agriculture (3%)</c:v>
                </c:pt>
                <c:pt idx="1">
                  <c:v>Mining (5%)</c:v>
                </c:pt>
                <c:pt idx="2">
                  <c:v>Manufacturing (13%)</c:v>
                </c:pt>
                <c:pt idx="3">
                  <c:v>Utilities (2%)</c:v>
                </c:pt>
                <c:pt idx="4">
                  <c:v>Construction (3%)</c:v>
                </c:pt>
                <c:pt idx="5">
                  <c:v>Logistics (9%)</c:v>
                </c:pt>
                <c:pt idx="6">
                  <c:v>Retail &amp; accommo-
dation (13%)</c:v>
                </c:pt>
                <c:pt idx="7">
                  <c:v>Business, gov't &amp; personal services (53%)</c:v>
                </c:pt>
              </c:strCache>
            </c:strRef>
          </c:cat>
          <c:val>
            <c:numRef>
              <c:f>'3. Growth by sector '!$B$7:$B$14</c:f>
              <c:numCache>
                <c:formatCode>0%</c:formatCode>
                <c:ptCount val="8"/>
                <c:pt idx="0">
                  <c:v>0.15204994699253382</c:v>
                </c:pt>
                <c:pt idx="1">
                  <c:v>-0.34162085010560006</c:v>
                </c:pt>
                <c:pt idx="2">
                  <c:v>-0.33389419100687046</c:v>
                </c:pt>
                <c:pt idx="3">
                  <c:v>-0.15036518643998142</c:v>
                </c:pt>
                <c:pt idx="4">
                  <c:v>-0.3042976291184365</c:v>
                </c:pt>
                <c:pt idx="5">
                  <c:v>-0.27062903436871377</c:v>
                </c:pt>
                <c:pt idx="6">
                  <c:v>-0.28346219541305606</c:v>
                </c:pt>
                <c:pt idx="7">
                  <c:v>-4.0626886707556209E-2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7-4905-A9CE-A26C00B05625}"/>
            </c:ext>
          </c:extLst>
        </c:ser>
        <c:ser>
          <c:idx val="1"/>
          <c:order val="1"/>
          <c:tx>
            <c:strRef>
              <c:f>'3. Growth by sector 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Growth by sector '!$A$7:$A$14</c:f>
              <c:strCache>
                <c:ptCount val="8"/>
                <c:pt idx="0">
                  <c:v>Agriculture (3%)</c:v>
                </c:pt>
                <c:pt idx="1">
                  <c:v>Mining (5%)</c:v>
                </c:pt>
                <c:pt idx="2">
                  <c:v>Manufacturing (13%)</c:v>
                </c:pt>
                <c:pt idx="3">
                  <c:v>Utilities (2%)</c:v>
                </c:pt>
                <c:pt idx="4">
                  <c:v>Construction (3%)</c:v>
                </c:pt>
                <c:pt idx="5">
                  <c:v>Logistics (9%)</c:v>
                </c:pt>
                <c:pt idx="6">
                  <c:v>Retail &amp; accommo-
dation (13%)</c:v>
                </c:pt>
                <c:pt idx="7">
                  <c:v>Business, gov't &amp; personal services (53%)</c:v>
                </c:pt>
              </c:strCache>
            </c:strRef>
          </c:cat>
          <c:val>
            <c:numRef>
              <c:f>'3. Growth by sector '!$C$7:$C$14</c:f>
              <c:numCache>
                <c:formatCode>0%</c:formatCode>
                <c:ptCount val="8"/>
                <c:pt idx="0">
                  <c:v>0.26869768250687787</c:v>
                </c:pt>
                <c:pt idx="1">
                  <c:v>0.52382247558252537</c:v>
                </c:pt>
                <c:pt idx="2">
                  <c:v>0.41221474556494675</c:v>
                </c:pt>
                <c:pt idx="3">
                  <c:v>0.12879889295715174</c:v>
                </c:pt>
                <c:pt idx="4">
                  <c:v>0.15914022058111499</c:v>
                </c:pt>
                <c:pt idx="5">
                  <c:v>0.22992130881288242</c:v>
                </c:pt>
                <c:pt idx="6">
                  <c:v>0.32804745956643733</c:v>
                </c:pt>
                <c:pt idx="7">
                  <c:v>7.5935137949677989E-2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7-4905-A9CE-A26C00B05625}"/>
            </c:ext>
          </c:extLst>
        </c:ser>
        <c:ser>
          <c:idx val="2"/>
          <c:order val="2"/>
          <c:tx>
            <c:strRef>
              <c:f>'3. Growth by sector 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'3. Growth by sector '!$A$7:$A$14</c:f>
              <c:strCache>
                <c:ptCount val="8"/>
                <c:pt idx="0">
                  <c:v>Agriculture (3%)</c:v>
                </c:pt>
                <c:pt idx="1">
                  <c:v>Mining (5%)</c:v>
                </c:pt>
                <c:pt idx="2">
                  <c:v>Manufacturing (13%)</c:v>
                </c:pt>
                <c:pt idx="3">
                  <c:v>Utilities (2%)</c:v>
                </c:pt>
                <c:pt idx="4">
                  <c:v>Construction (3%)</c:v>
                </c:pt>
                <c:pt idx="5">
                  <c:v>Logistics (9%)</c:v>
                </c:pt>
                <c:pt idx="6">
                  <c:v>Retail &amp; accommo-
dation (13%)</c:v>
                </c:pt>
                <c:pt idx="7">
                  <c:v>Business, gov't &amp; personal services (53%)</c:v>
                </c:pt>
              </c:strCache>
            </c:strRef>
          </c:cat>
          <c:val>
            <c:numRef>
              <c:f>'3. Growth by sector '!$D$7:$D$14</c:f>
              <c:numCache>
                <c:formatCode>0%</c:formatCode>
                <c:ptCount val="8"/>
                <c:pt idx="0">
                  <c:v>-0.25228649340927789</c:v>
                </c:pt>
                <c:pt idx="1">
                  <c:v>-9.7860734975832253E-2</c:v>
                </c:pt>
                <c:pt idx="2">
                  <c:v>-3.341820572629195E-2</c:v>
                </c:pt>
                <c:pt idx="3">
                  <c:v>-1.7844964193589385E-2</c:v>
                </c:pt>
                <c:pt idx="4">
                  <c:v>-6.8821085150106431E-2</c:v>
                </c:pt>
                <c:pt idx="5">
                  <c:v>5.1198098212981602E-2</c:v>
                </c:pt>
                <c:pt idx="6">
                  <c:v>9.9573886843804527E-3</c:v>
                </c:pt>
                <c:pt idx="7">
                  <c:v>3.2403896483348849E-2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7-4905-A9CE-A26C00B05625}"/>
            </c:ext>
          </c:extLst>
        </c:ser>
        <c:ser>
          <c:idx val="3"/>
          <c:order val="3"/>
          <c:tx>
            <c:strRef>
              <c:f>'3. Growth by sector '!$E$6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'3. Growth by sector '!$A$7:$A$14</c:f>
              <c:strCache>
                <c:ptCount val="8"/>
                <c:pt idx="0">
                  <c:v>Agriculture (3%)</c:v>
                </c:pt>
                <c:pt idx="1">
                  <c:v>Mining (5%)</c:v>
                </c:pt>
                <c:pt idx="2">
                  <c:v>Manufacturing (13%)</c:v>
                </c:pt>
                <c:pt idx="3">
                  <c:v>Utilities (2%)</c:v>
                </c:pt>
                <c:pt idx="4">
                  <c:v>Construction (3%)</c:v>
                </c:pt>
                <c:pt idx="5">
                  <c:v>Logistics (9%)</c:v>
                </c:pt>
                <c:pt idx="6">
                  <c:v>Retail &amp; accommo-
dation (13%)</c:v>
                </c:pt>
                <c:pt idx="7">
                  <c:v>Business, gov't &amp; personal services (53%)</c:v>
                </c:pt>
              </c:strCache>
            </c:strRef>
          </c:cat>
          <c:val>
            <c:numRef>
              <c:f>'3. Growth by sector '!$E$7:$E$14</c:f>
              <c:numCache>
                <c:formatCode>0%</c:formatCode>
                <c:ptCount val="8"/>
                <c:pt idx="0">
                  <c:v>0.17770196876513156</c:v>
                </c:pt>
                <c:pt idx="1">
                  <c:v>1.497324280769341E-2</c:v>
                </c:pt>
                <c:pt idx="2">
                  <c:v>4.1933035668473728E-2</c:v>
                </c:pt>
                <c:pt idx="3">
                  <c:v>-6.2547120945543822E-2</c:v>
                </c:pt>
                <c:pt idx="4">
                  <c:v>5.2389618044018427E-2</c:v>
                </c:pt>
                <c:pt idx="5">
                  <c:v>3.5102767988680839E-2</c:v>
                </c:pt>
                <c:pt idx="6">
                  <c:v>-7.7995881820797086E-3</c:v>
                </c:pt>
                <c:pt idx="7">
                  <c:v>6.556984771816321E-3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D7-4905-A9CE-A26C00B0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4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Total manufacturing sales '!$A$6</c:f>
              <c:strCache>
                <c:ptCount val="1"/>
                <c:pt idx="0">
                  <c:v>Total manufacturing sales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D5-4E95-AD94-EE017D0A0740}"/>
              </c:ext>
            </c:extLst>
          </c:dPt>
          <c:dPt>
            <c:idx val="1"/>
            <c:invertIfNegative val="0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D5-4E95-AD94-EE017D0A0740}"/>
              </c:ext>
            </c:extLst>
          </c:dPt>
          <c:dPt>
            <c:idx val="2"/>
            <c:invertIfNegative val="0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D5-4E95-AD94-EE017D0A0740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D5-4E95-AD94-EE017D0A0740}"/>
              </c:ext>
            </c:extLst>
          </c:dPt>
          <c:cat>
            <c:multiLvlStrRef>
              <c:f>'4. Total manufacturing sales '!$B$4:$AQ$5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'4. Total manufacturing sales '!$B$6:$AQ$6</c:f>
              <c:numCache>
                <c:formatCode>0.0</c:formatCode>
                <c:ptCount val="42"/>
                <c:pt idx="0">
                  <c:v>252.36057915342761</c:v>
                </c:pt>
                <c:pt idx="1">
                  <c:v>254.07927294827587</c:v>
                </c:pt>
                <c:pt idx="2">
                  <c:v>233.57630873039741</c:v>
                </c:pt>
                <c:pt idx="3">
                  <c:v>124.0084282937365</c:v>
                </c:pt>
                <c:pt idx="4">
                  <c:v>174.93187053913044</c:v>
                </c:pt>
                <c:pt idx="5">
                  <c:v>208.07860528216216</c:v>
                </c:pt>
                <c:pt idx="6">
                  <c:v>220.70163500106722</c:v>
                </c:pt>
                <c:pt idx="7">
                  <c:v>229.76798398083065</c:v>
                </c:pt>
                <c:pt idx="8">
                  <c:v>238.9253127893617</c:v>
                </c:pt>
                <c:pt idx="9">
                  <c:v>246.96495448568399</c:v>
                </c:pt>
                <c:pt idx="10">
                  <c:v>248.62170840509012</c:v>
                </c:pt>
                <c:pt idx="11">
                  <c:v>247.69158559322031</c:v>
                </c:pt>
                <c:pt idx="12">
                  <c:v>244.71973938607599</c:v>
                </c:pt>
                <c:pt idx="13">
                  <c:v>252.19774971698112</c:v>
                </c:pt>
                <c:pt idx="14">
                  <c:v>262.82555784599379</c:v>
                </c:pt>
                <c:pt idx="15">
                  <c:v>259.78357185729055</c:v>
                </c:pt>
                <c:pt idx="16">
                  <c:v>255.62337342768595</c:v>
                </c:pt>
                <c:pt idx="17">
                  <c:v>253.93101771340204</c:v>
                </c:pt>
                <c:pt idx="18">
                  <c:v>221.07879669724772</c:v>
                </c:pt>
                <c:pt idx="19">
                  <c:v>240.87329407918781</c:v>
                </c:pt>
                <c:pt idx="20">
                  <c:v>246.67863014589665</c:v>
                </c:pt>
                <c:pt idx="21">
                  <c:v>235.34711561818182</c:v>
                </c:pt>
                <c:pt idx="22">
                  <c:v>253.06314066398389</c:v>
                </c:pt>
                <c:pt idx="23">
                  <c:v>255.735500616</c:v>
                </c:pt>
                <c:pt idx="24">
                  <c:v>263.68754581437128</c:v>
                </c:pt>
                <c:pt idx="25">
                  <c:v>266.60246180357143</c:v>
                </c:pt>
                <c:pt idx="26">
                  <c:v>268.39033323772105</c:v>
                </c:pt>
                <c:pt idx="27">
                  <c:v>256.20789580664058</c:v>
                </c:pt>
                <c:pt idx="28">
                  <c:v>266.15126487875847</c:v>
                </c:pt>
                <c:pt idx="29">
                  <c:v>260.68607991362762</c:v>
                </c:pt>
                <c:pt idx="30">
                  <c:v>256.63869182041589</c:v>
                </c:pt>
                <c:pt idx="31">
                  <c:v>259.40485137735845</c:v>
                </c:pt>
                <c:pt idx="32">
                  <c:v>268.96063449952874</c:v>
                </c:pt>
                <c:pt idx="33">
                  <c:v>255.65098659718308</c:v>
                </c:pt>
                <c:pt idx="34">
                  <c:v>262.43238884831459</c:v>
                </c:pt>
                <c:pt idx="35">
                  <c:v>266.87358903358211</c:v>
                </c:pt>
                <c:pt idx="36">
                  <c:v>267.33282704201679</c:v>
                </c:pt>
                <c:pt idx="37">
                  <c:v>270.47272018721031</c:v>
                </c:pt>
                <c:pt idx="38">
                  <c:v>278.43602880550458</c:v>
                </c:pt>
                <c:pt idx="39">
                  <c:v>275.87067234186469</c:v>
                </c:pt>
                <c:pt idx="40">
                  <c:v>267.67602617518247</c:v>
                </c:pt>
                <c:pt idx="41">
                  <c:v>265.75293399999998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D5-4E95-AD94-EE017D0A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20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'5. Mfg sales by industry '!$C$4</c:f>
              <c:strCache>
                <c:ptCount val="1"/>
                <c:pt idx="0">
                  <c:v> Q2 2020 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'5. Mfg sales by industry '!$A$5:$A$18</c15:sqref>
                  </c15:fullRef>
                </c:ext>
              </c:extLst>
              <c:f>('5. Mfg sales by industry '!$A$5:$A$8,'5. Mfg sales by industry '!$A$10:$A$13,'5. Mfg sales by industry '!$A$15)</c:f>
              <c:strCache>
                <c:ptCount val="9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Glass/non-
metallic mineral </c:v>
                </c:pt>
                <c:pt idx="7">
                  <c:v> Clothing/textiles/
leather/footwear </c:v>
                </c:pt>
                <c:pt idx="8">
                  <c:v> electrical 
machinery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Mfg sales by industry '!$C$5:$C$18</c15:sqref>
                  </c15:fullRef>
                </c:ext>
              </c:extLst>
              <c:f>('5. Mfg sales by industry '!$C$5:$C$8,'5. Mfg sales by industry '!$C$10:$C$13,'5. Mfg sales by industry '!$C$15)</c:f>
              <c:numCache>
                <c:formatCode>0</c:formatCode>
                <c:ptCount val="9"/>
                <c:pt idx="0">
                  <c:v>149.53412614363046</c:v>
                </c:pt>
                <c:pt idx="1">
                  <c:v>81.202347706964986</c:v>
                </c:pt>
                <c:pt idx="2">
                  <c:v>87.02134117935762</c:v>
                </c:pt>
                <c:pt idx="3">
                  <c:v>46.6442977437748</c:v>
                </c:pt>
                <c:pt idx="4">
                  <c:v>24.58658540310357</c:v>
                </c:pt>
                <c:pt idx="5">
                  <c:v>30.597321128834352</c:v>
                </c:pt>
                <c:pt idx="6">
                  <c:v>11.789475819559723</c:v>
                </c:pt>
                <c:pt idx="7">
                  <c:v>10.298987805124503</c:v>
                </c:pt>
                <c:pt idx="8">
                  <c:v>12.047297261638395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1-4A55-AE7F-91C227E1BA5D}"/>
            </c:ext>
          </c:extLst>
        </c:ser>
        <c:ser>
          <c:idx val="5"/>
          <c:order val="5"/>
          <c:tx>
            <c:strRef>
              <c:f>'5. Mfg sales by industry '!$G$4</c:f>
              <c:strCache>
                <c:ptCount val="1"/>
                <c:pt idx="0">
                  <c:v> Q2 2021 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BACC6">
                  <a:lumMod val="75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91-4A55-AE7F-91C227E1BA5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'5. Mfg sales by industry '!$A$5:$A$18</c15:sqref>
                  </c15:fullRef>
                </c:ext>
              </c:extLst>
              <c:f>('5. Mfg sales by industry '!$A$5:$A$8,'5. Mfg sales by industry '!$A$10:$A$13,'5. Mfg sales by industry '!$A$15)</c:f>
              <c:strCache>
                <c:ptCount val="9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Glass/non-
metallic mineral </c:v>
                </c:pt>
                <c:pt idx="7">
                  <c:v> Clothing/textiles/
leather/footwear </c:v>
                </c:pt>
                <c:pt idx="8">
                  <c:v> electrical 
machinery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Mfg sales by industry '!$G$5:$G$18</c15:sqref>
                  </c15:fullRef>
                </c:ext>
              </c:extLst>
              <c:f>('5. Mfg sales by industry '!$G$5:$G$8,'5. Mfg sales by industry '!$G$10:$G$13,'5. Mfg sales by industry '!$G$15)</c:f>
              <c:numCache>
                <c:formatCode>0</c:formatCode>
                <c:ptCount val="9"/>
                <c:pt idx="0">
                  <c:v>185.06854003993115</c:v>
                </c:pt>
                <c:pt idx="1">
                  <c:v>137.96859877177278</c:v>
                </c:pt>
                <c:pt idx="2">
                  <c:v>104.21159126746987</c:v>
                </c:pt>
                <c:pt idx="3">
                  <c:v>116.49789086127366</c:v>
                </c:pt>
                <c:pt idx="4">
                  <c:v>37.631616132185883</c:v>
                </c:pt>
                <c:pt idx="5">
                  <c:v>44.646886141135965</c:v>
                </c:pt>
                <c:pt idx="6">
                  <c:v>24.617035290877798</c:v>
                </c:pt>
                <c:pt idx="7">
                  <c:v>17.153489208950084</c:v>
                </c:pt>
                <c:pt idx="8">
                  <c:v>16.844256487435455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91-4A55-AE7F-91C227E1BA5D}"/>
            </c:ext>
          </c:extLst>
        </c:ser>
        <c:ser>
          <c:idx val="9"/>
          <c:order val="9"/>
          <c:tx>
            <c:strRef>
              <c:f>'5. Mfg sales by industry '!$K$4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91-4A55-AE7F-91C227E1BA5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'5. Mfg sales by industry '!$A$5:$A$18</c15:sqref>
                  </c15:fullRef>
                </c:ext>
              </c:extLst>
              <c:f>('5. Mfg sales by industry '!$A$5:$A$8,'5. Mfg sales by industry '!$A$10:$A$13,'5. Mfg sales by industry '!$A$15)</c:f>
              <c:strCache>
                <c:ptCount val="9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Glass/non-
metallic mineral </c:v>
                </c:pt>
                <c:pt idx="7">
                  <c:v> Clothing/textiles/
leather/footwear </c:v>
                </c:pt>
                <c:pt idx="8">
                  <c:v> electrical 
machinery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Mfg sales by industry '!$K$5:$K$18</c15:sqref>
                  </c15:fullRef>
                </c:ext>
              </c:extLst>
              <c:f>('5. Mfg sales by industry '!$K$5:$K$8,'5. Mfg sales by industry '!$K$10:$K$13,'5. Mfg sales by industry '!$K$15)</c:f>
              <c:numCache>
                <c:formatCode>0</c:formatCode>
                <c:ptCount val="9"/>
                <c:pt idx="0">
                  <c:v>189.1720945766871</c:v>
                </c:pt>
                <c:pt idx="1">
                  <c:v>143.44901688085241</c:v>
                </c:pt>
                <c:pt idx="2">
                  <c:v>115.69794546722633</c:v>
                </c:pt>
                <c:pt idx="3">
                  <c:v>101.00469838682595</c:v>
                </c:pt>
                <c:pt idx="4">
                  <c:v>39.7578961549887</c:v>
                </c:pt>
                <c:pt idx="5">
                  <c:v>50.167362296415881</c:v>
                </c:pt>
                <c:pt idx="6">
                  <c:v>24.432648123990958</c:v>
                </c:pt>
                <c:pt idx="7">
                  <c:v>16.821970686470777</c:v>
                </c:pt>
                <c:pt idx="8">
                  <c:v>18.257307432999674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91-4A55-AE7F-91C227E1BA5D}"/>
            </c:ext>
          </c:extLst>
        </c:ser>
        <c:ser>
          <c:idx val="12"/>
          <c:order val="12"/>
          <c:tx>
            <c:strRef>
              <c:f>'5. Mfg sales by industry '!$N$4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ln w="63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B91-4A55-AE7F-91C227E1BA5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'5. Mfg sales by industry '!$A$5:$A$18</c15:sqref>
                  </c15:fullRef>
                </c:ext>
              </c:extLst>
              <c:f>('5. Mfg sales by industry '!$A$5:$A$8,'5. Mfg sales by industry '!$A$10:$A$13,'5. Mfg sales by industry '!$A$15)</c:f>
              <c:strCache>
                <c:ptCount val="9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Glass/non-
metallic mineral </c:v>
                </c:pt>
                <c:pt idx="7">
                  <c:v> Clothing/textiles/
leather/footwear </c:v>
                </c:pt>
                <c:pt idx="8">
                  <c:v> electrical 
machinery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Mfg sales by industry '!$N$5:$N$18</c15:sqref>
                  </c15:fullRef>
                </c:ext>
              </c:extLst>
              <c:f>('5. Mfg sales by industry '!$N$5:$N$8,'5. Mfg sales by industry '!$N$10:$N$13,'5. Mfg sales by industry '!$N$15)</c:f>
              <c:numCache>
                <c:formatCode>0</c:formatCode>
                <c:ptCount val="9"/>
                <c:pt idx="0">
                  <c:v>196.10939994814814</c:v>
                </c:pt>
                <c:pt idx="1">
                  <c:v>128.99240277037038</c:v>
                </c:pt>
                <c:pt idx="2">
                  <c:v>110.49944762222222</c:v>
                </c:pt>
                <c:pt idx="3">
                  <c:v>130.92813767407407</c:v>
                </c:pt>
                <c:pt idx="4">
                  <c:v>40.240442718518523</c:v>
                </c:pt>
                <c:pt idx="5">
                  <c:v>58.46558113333333</c:v>
                </c:pt>
                <c:pt idx="6">
                  <c:v>24.680068977777779</c:v>
                </c:pt>
                <c:pt idx="7">
                  <c:v>17.5930742</c:v>
                </c:pt>
                <c:pt idx="8">
                  <c:v>19.339543096296296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91-4A55-AE7F-91C227E1BA5D}"/>
            </c:ext>
          </c:extLst>
        </c:ser>
        <c:ser>
          <c:idx val="13"/>
          <c:order val="13"/>
          <c:tx>
            <c:strRef>
              <c:f>'5. Mfg sales by industry '!$O$4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'5. Mfg sales by industry '!$A$5:$A$18</c15:sqref>
                  </c15:fullRef>
                </c:ext>
              </c:extLst>
              <c:f>('5. Mfg sales by industry '!$A$5:$A$8,'5. Mfg sales by industry '!$A$10:$A$13,'5. Mfg sales by industry '!$A$15)</c:f>
              <c:strCache>
                <c:ptCount val="9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machinery </c:v>
                </c:pt>
                <c:pt idx="5">
                  <c:v> petroleum 
refineries </c:v>
                </c:pt>
                <c:pt idx="6">
                  <c:v> Glass/non-
metallic mineral </c:v>
                </c:pt>
                <c:pt idx="7">
                  <c:v> Clothing/textiles/
leather/footwear </c:v>
                </c:pt>
                <c:pt idx="8">
                  <c:v> electrical 
machinery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 Mfg sales by industry '!$O$5:$O$18</c15:sqref>
                  </c15:fullRef>
                </c:ext>
              </c:extLst>
              <c:f>('5. Mfg sales by industry '!$O$5:$O$8,'5. Mfg sales by industry '!$O$10:$O$13,'5. Mfg sales by industry '!$O$15)</c:f>
              <c:numCache>
                <c:formatCode>0</c:formatCode>
                <c:ptCount val="9"/>
                <c:pt idx="0">
                  <c:v>198.15577400000001</c:v>
                </c:pt>
                <c:pt idx="1">
                  <c:v>127.575594</c:v>
                </c:pt>
                <c:pt idx="2">
                  <c:v>108.75881799999999</c:v>
                </c:pt>
                <c:pt idx="3">
                  <c:v>120.40087</c:v>
                </c:pt>
                <c:pt idx="4">
                  <c:v>43.720383000000005</c:v>
                </c:pt>
                <c:pt idx="5">
                  <c:v>55.767975</c:v>
                </c:pt>
                <c:pt idx="6">
                  <c:v>24.397411000000002</c:v>
                </c:pt>
                <c:pt idx="7">
                  <c:v>18.127130000000001</c:v>
                </c:pt>
                <c:pt idx="8">
                  <c:v>21.379104999999999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91-4A55-AE7F-91C227E1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35"/>
        <c:axId val="2102045503"/>
        <c:axId val="210205007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Mfg sales by industry '!$B$4</c15:sqref>
                        </c15:formulaRef>
                      </c:ext>
                    </c:extLst>
                    <c:strCache>
                      <c:ptCount val="1"/>
                      <c:pt idx="0">
                        <c:v>Q1 2020</c:v>
                      </c:pt>
                    </c:strCache>
                  </c:strRef>
                </c:tx>
                <c:spPr>
                  <a:solidFill>
                    <a:srgbClr val="1F497D">
                      <a:lumMod val="50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'5. Mfg sales by industry '!$B$5:$B$18</c15:sqref>
                        </c15:fullRef>
                        <c15:formulaRef>
                          <c15:sqref>('5. Mfg sales by industry '!$B$5:$B$8,'5. Mfg sales by industry '!$B$10:$B$13,'5. Mfg sales by industry '!$B$15)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172.75242070842336</c:v>
                      </c:pt>
                      <c:pt idx="1">
                        <c:v>114.04075883369332</c:v>
                      </c:pt>
                      <c:pt idx="2">
                        <c:v>100.07749631965444</c:v>
                      </c:pt>
                      <c:pt idx="3">
                        <c:v>105.84179587904968</c:v>
                      </c:pt>
                      <c:pt idx="4">
                        <c:v>36.927041546436293</c:v>
                      </c:pt>
                      <c:pt idx="5">
                        <c:v>69.187459490280787</c:v>
                      </c:pt>
                      <c:pt idx="6">
                        <c:v>22.442365909287258</c:v>
                      </c:pt>
                      <c:pt idx="7">
                        <c:v>17.820577701943847</c:v>
                      </c:pt>
                      <c:pt idx="8">
                        <c:v>16.348640233261342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2B91-4A55-AE7F-91C227E1BA5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'!$D$4</c15:sqref>
                        </c15:formulaRef>
                      </c:ext>
                    </c:extLst>
                    <c:strCache>
                      <c:ptCount val="1"/>
                      <c:pt idx="0">
                        <c:v>Q3 2020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solidFill>
                      <a:sysClr val="windowText" lastClr="000000">
                        <a:lumMod val="85000"/>
                        <a:lumOff val="15000"/>
                      </a:sysClr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'!$D$5:$D$18</c15:sqref>
                        </c15:fullRef>
                        <c15:formulaRef>
                          <c15:sqref>('5. Mfg sales by industry '!$D$5:$D$8,'5. Mfg sales by industry '!$D$10:$D$13,'5. Mfg sales by industry '!$D$15)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167.24377321874999</c:v>
                      </c:pt>
                      <c:pt idx="1">
                        <c:v>112.05057271022726</c:v>
                      </c:pt>
                      <c:pt idx="2">
                        <c:v>98.856409014204544</c:v>
                      </c:pt>
                      <c:pt idx="3">
                        <c:v>98.185290383522712</c:v>
                      </c:pt>
                      <c:pt idx="4">
                        <c:v>35.000331485795449</c:v>
                      </c:pt>
                      <c:pt idx="5">
                        <c:v>47.078577639204539</c:v>
                      </c:pt>
                      <c:pt idx="6">
                        <c:v>23.196315741477271</c:v>
                      </c:pt>
                      <c:pt idx="7">
                        <c:v>16.789672261363638</c:v>
                      </c:pt>
                      <c:pt idx="8">
                        <c:v>16.479028653409088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B91-4A55-AE7F-91C227E1BA5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'!$E$4</c15:sqref>
                        </c15:formulaRef>
                      </c:ext>
                    </c:extLst>
                    <c:strCache>
                      <c:ptCount val="1"/>
                      <c:pt idx="0">
                        <c:v> Q4 2020 </c:v>
                      </c:pt>
                    </c:strCache>
                  </c:strRef>
                </c:tx>
                <c:spPr>
                  <a:solidFill>
                    <a:srgbClr val="4BACC6">
                      <a:lumMod val="40000"/>
                      <a:lumOff val="60000"/>
                    </a:srgb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'!$E$5:$E$18</c15:sqref>
                        </c15:fullRef>
                        <c15:formulaRef>
                          <c15:sqref>('5. Mfg sales by industry '!$E$5:$E$8,'5. Mfg sales by industry '!$E$10:$E$13,'5. Mfg sales by industry '!$E$15)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180.58669619787986</c:v>
                      </c:pt>
                      <c:pt idx="1">
                        <c:v>121.04438436466431</c:v>
                      </c:pt>
                      <c:pt idx="2">
                        <c:v>103.54694497526502</c:v>
                      </c:pt>
                      <c:pt idx="3">
                        <c:v>113.69155428127209</c:v>
                      </c:pt>
                      <c:pt idx="4">
                        <c:v>36.737320104593636</c:v>
                      </c:pt>
                      <c:pt idx="5">
                        <c:v>43.535335624028264</c:v>
                      </c:pt>
                      <c:pt idx="6">
                        <c:v>25.000941201413426</c:v>
                      </c:pt>
                      <c:pt idx="7">
                        <c:v>17.465384293992933</c:v>
                      </c:pt>
                      <c:pt idx="8">
                        <c:v>18.029971072791522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B91-4A55-AE7F-91C227E1BA5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'!$F$4</c15:sqref>
                        </c15:formulaRef>
                      </c:ext>
                    </c:extLst>
                    <c:strCache>
                      <c:ptCount val="1"/>
                      <c:pt idx="0">
                        <c:v> Q1 2021 </c:v>
                      </c:pt>
                    </c:strCache>
                  </c:strRef>
                </c:tx>
                <c:spPr>
                  <a:solidFill>
                    <a:srgbClr val="4BACC6">
                      <a:lumMod val="20000"/>
                      <a:lumOff val="80000"/>
                    </a:srgb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'!$F$5:$F$18</c15:sqref>
                        </c15:fullRef>
                        <c15:formulaRef>
                          <c15:sqref>('5. Mfg sales by industry '!$F$5:$F$8,'5. Mfg sales by industry '!$F$10:$F$13,'5. Mfg sales by industry '!$F$15)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178.92790913587146</c:v>
                      </c:pt>
                      <c:pt idx="1">
                        <c:v>136.64335172336712</c:v>
                      </c:pt>
                      <c:pt idx="2">
                        <c:v>103.80561796996159</c:v>
                      </c:pt>
                      <c:pt idx="3">
                        <c:v>112.18553788333917</c:v>
                      </c:pt>
                      <c:pt idx="4">
                        <c:v>37.424219274886489</c:v>
                      </c:pt>
                      <c:pt idx="5">
                        <c:v>45.119778106880894</c:v>
                      </c:pt>
                      <c:pt idx="6">
                        <c:v>25.412724607754107</c:v>
                      </c:pt>
                      <c:pt idx="7">
                        <c:v>17.853987001047852</c:v>
                      </c:pt>
                      <c:pt idx="8">
                        <c:v>17.367052920712542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B91-4A55-AE7F-91C227E1BA5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'!$H$4</c15:sqref>
                        </c15:formulaRef>
                      </c:ext>
                    </c:extLst>
                    <c:strCache>
                      <c:ptCount val="1"/>
                      <c:pt idx="0">
                        <c:v> Q3 2021 </c:v>
                      </c:pt>
                    </c:strCache>
                  </c:strRef>
                </c:tx>
                <c:spPr>
                  <a:solidFill>
                    <a:srgbClr val="5B9BD5"/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'!$H$5:$H$18</c15:sqref>
                        </c15:fullRef>
                        <c15:formulaRef>
                          <c15:sqref>('5. Mfg sales by industry '!$H$5:$H$8,'5. Mfg sales by industry '!$H$10:$H$13,'5. Mfg sales by industry '!$H$15)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177.397961709448</c:v>
                      </c:pt>
                      <c:pt idx="1">
                        <c:v>138.23282222011511</c:v>
                      </c:pt>
                      <c:pt idx="2">
                        <c:v>98.554447420250597</c:v>
                      </c:pt>
                      <c:pt idx="3">
                        <c:v>75.420432381984426</c:v>
                      </c:pt>
                      <c:pt idx="4">
                        <c:v>36.888105403318662</c:v>
                      </c:pt>
                      <c:pt idx="5">
                        <c:v>41.919231978327126</c:v>
                      </c:pt>
                      <c:pt idx="6">
                        <c:v>23.952013320690821</c:v>
                      </c:pt>
                      <c:pt idx="7">
                        <c:v>16.337613261090418</c:v>
                      </c:pt>
                      <c:pt idx="8">
                        <c:v>17.337257676938705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91-4A55-AE7F-91C227E1BA5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'!$I$4</c15:sqref>
                        </c15:formulaRef>
                      </c:ext>
                    </c:extLst>
                    <c:strCache>
                      <c:ptCount val="1"/>
                      <c:pt idx="0">
                        <c:v>Q4 2021</c:v>
                      </c:pt>
                    </c:strCache>
                  </c:strRef>
                </c:tx>
                <c:spPr>
                  <a:solidFill>
                    <a:srgbClr val="4F81BD">
                      <a:lumMod val="75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'!$I$5:$I$18</c15:sqref>
                        </c15:fullRef>
                        <c15:formulaRef>
                          <c15:sqref>('5. Mfg sales by industry '!$I$5:$I$8,'5. Mfg sales by industry '!$I$10:$I$13,'5. Mfg sales by industry '!$I$15)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182.63789911528153</c:v>
                      </c:pt>
                      <c:pt idx="1">
                        <c:v>137.81615638069707</c:v>
                      </c:pt>
                      <c:pt idx="2">
                        <c:v>102.97921348793567</c:v>
                      </c:pt>
                      <c:pt idx="3">
                        <c:v>85.816860603217165</c:v>
                      </c:pt>
                      <c:pt idx="4">
                        <c:v>36.795133109919576</c:v>
                      </c:pt>
                      <c:pt idx="5">
                        <c:v>49.823690967828426</c:v>
                      </c:pt>
                      <c:pt idx="6">
                        <c:v>24.158240621983914</c:v>
                      </c:pt>
                      <c:pt idx="7">
                        <c:v>17.90705293029491</c:v>
                      </c:pt>
                      <c:pt idx="8">
                        <c:v>18.114809573726543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91-4A55-AE7F-91C227E1BA5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'!$J$4</c15:sqref>
                        </c15:formulaRef>
                      </c:ext>
                    </c:extLst>
                    <c:strCache>
                      <c:ptCount val="1"/>
                      <c:pt idx="0">
                        <c:v>Q1 2022</c:v>
                      </c:pt>
                    </c:strCache>
                  </c:strRef>
                </c:tx>
                <c:spPr>
                  <a:solidFill>
                    <a:srgbClr val="1F497D">
                      <a:lumMod val="60000"/>
                      <a:lumOff val="40000"/>
                    </a:srgbClr>
                  </a:solidFill>
                  <a:ln w="12700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'!$J$5:$J$18</c15:sqref>
                        </c15:fullRef>
                        <c15:formulaRef>
                          <c15:sqref>('5. Mfg sales by industry '!$J$5:$J$8,'5. Mfg sales by industry '!$J$10:$J$13,'5. Mfg sales by industry '!$J$15)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187.14644480845442</c:v>
                      </c:pt>
                      <c:pt idx="1">
                        <c:v>154.13924546631441</c:v>
                      </c:pt>
                      <c:pt idx="2">
                        <c:v>111.65290174636723</c:v>
                      </c:pt>
                      <c:pt idx="3">
                        <c:v>102.28973755085865</c:v>
                      </c:pt>
                      <c:pt idx="4">
                        <c:v>39.088344483487454</c:v>
                      </c:pt>
                      <c:pt idx="5">
                        <c:v>53.426106087186263</c:v>
                      </c:pt>
                      <c:pt idx="6">
                        <c:v>25.171584784676355</c:v>
                      </c:pt>
                      <c:pt idx="7">
                        <c:v>18.534070517833552</c:v>
                      </c:pt>
                      <c:pt idx="8">
                        <c:v>19.38528029326288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91-4A55-AE7F-91C227E1BA5D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'!$L$4</c15:sqref>
                        </c15:formulaRef>
                      </c:ext>
                    </c:extLst>
                    <c:strCache>
                      <c:ptCount val="1"/>
                      <c:pt idx="0">
                        <c:v>Q3 2022</c:v>
                      </c:pt>
                    </c:strCache>
                  </c:strRef>
                </c:tx>
                <c:spPr>
                  <a:solidFill>
                    <a:schemeClr val="accent1">
                      <a:tint val="42000"/>
                    </a:schemeClr>
                  </a:solidFill>
                  <a:ln w="158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'!$L$5:$L$18</c15:sqref>
                        </c15:fullRef>
                        <c15:formulaRef>
                          <c15:sqref>('5. Mfg sales by industry '!$L$5:$L$8,'5. Mfg sales by industry '!$L$10:$L$13,'5. Mfg sales by industry '!$L$15)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191.09922297829505</c:v>
                      </c:pt>
                      <c:pt idx="1">
                        <c:v>133.90072196036488</c:v>
                      </c:pt>
                      <c:pt idx="2">
                        <c:v>112.36359795910664</c:v>
                      </c:pt>
                      <c:pt idx="3">
                        <c:v>114.2923000767537</c:v>
                      </c:pt>
                      <c:pt idx="4">
                        <c:v>40.260976661843351</c:v>
                      </c:pt>
                      <c:pt idx="5">
                        <c:v>44.809084303240013</c:v>
                      </c:pt>
                      <c:pt idx="6">
                        <c:v>25.060347872916012</c:v>
                      </c:pt>
                      <c:pt idx="7">
                        <c:v>17.220406127713119</c:v>
                      </c:pt>
                      <c:pt idx="8">
                        <c:v>17.969836378735454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91-4A55-AE7F-91C227E1BA5D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'5. Mfg sales by industry '!$M$4</c15:sqref>
                        </c15:formulaRef>
                      </c:ext>
                    </c:extLst>
                    <c:strCache>
                      <c:ptCount val="1"/>
                      <c:pt idx="0">
                        <c:v>Q4 2022</c:v>
                      </c:pt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 w="15875"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'!$A$5:$A$18</c15:sqref>
                        </c15:fullRef>
                        <c15:formulaRef>
                          <c15:sqref>('5. Mfg sales by industry '!$A$5:$A$8,'5. Mfg sales by industry '!$A$10:$A$13,'5. Mfg sales by industry '!$A$15)</c15:sqref>
                        </c15:formulaRef>
                      </c:ext>
                    </c:extLst>
                    <c:strCache>
                      <c:ptCount val="9"/>
                      <c:pt idx="0">
                        <c:v> food/
beverages </c:v>
                      </c:pt>
                      <c:pt idx="1">
                        <c:v> metals </c:v>
                      </c:pt>
                      <c:pt idx="2">
                        <c:v> chemicals/
plastics </c:v>
                      </c:pt>
                      <c:pt idx="3">
                        <c:v> transport 
equipment </c:v>
                      </c:pt>
                      <c:pt idx="4">
                        <c:v> machinery </c:v>
                      </c:pt>
                      <c:pt idx="5">
                        <c:v> petroleum 
refineries </c:v>
                      </c:pt>
                      <c:pt idx="6">
                        <c:v> Glass/non-
metallic mineral </c:v>
                      </c:pt>
                      <c:pt idx="7">
                        <c:v> Clothing/textiles/
leather/footwear </c:v>
                      </c:pt>
                      <c:pt idx="8">
                        <c:v> electrical 
machinery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'5. Mfg sales by industry '!$M$5:$M$18</c15:sqref>
                        </c15:fullRef>
                        <c15:formulaRef>
                          <c15:sqref>('5. Mfg sales by industry '!$M$5:$M$8,'5. Mfg sales by industry '!$M$10:$M$13,'5. Mfg sales by industry '!$M$15)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>
                        <c:v>185.68525937971918</c:v>
                      </c:pt>
                      <c:pt idx="1">
                        <c:v>125.47192148517941</c:v>
                      </c:pt>
                      <c:pt idx="2">
                        <c:v>111.21916884617784</c:v>
                      </c:pt>
                      <c:pt idx="3">
                        <c:v>124.51599062714509</c:v>
                      </c:pt>
                      <c:pt idx="4">
                        <c:v>39.634582000624029</c:v>
                      </c:pt>
                      <c:pt idx="5">
                        <c:v>48.577740924804992</c:v>
                      </c:pt>
                      <c:pt idx="6">
                        <c:v>25.888202905460219</c:v>
                      </c:pt>
                      <c:pt idx="7">
                        <c:v>17.954287630577223</c:v>
                      </c:pt>
                      <c:pt idx="8">
                        <c:v>18.295782080499222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91-4A55-AE7F-91C227E1BA5D}"/>
                  </c:ext>
                </c:extLst>
              </c15:ser>
            </c15:filteredBarSeries>
          </c:ext>
        </c:extLst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'Electricity supply'!$D$4</c:f>
              <c:strCache>
                <c:ptCount val="1"/>
                <c:pt idx="0">
                  <c:v> Private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'Electricity supply'!$A$5:$B$46</c:f>
              <c:multiLvlStrCache>
                <c:ptCount val="42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  <c:pt idx="37">
                    <c:v>Feb-23</c:v>
                  </c:pt>
                  <c:pt idx="38">
                    <c:v>Mar-23</c:v>
                  </c:pt>
                  <c:pt idx="39">
                    <c:v>Apr-23</c:v>
                  </c:pt>
                  <c:pt idx="40">
                    <c:v>May-23</c:v>
                  </c:pt>
                  <c:pt idx="41">
                    <c:v>Jun-23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'Electricity supply'!$D$5:$D$46</c:f>
              <c:numCache>
                <c:formatCode>_-* #\ ##0.0_-;\-* #\ ##0.0_-;_-* "-"??_-;_-@_-</c:formatCode>
                <c:ptCount val="42"/>
                <c:pt idx="0">
                  <c:v>0.76458333333333339</c:v>
                </c:pt>
                <c:pt idx="1">
                  <c:v>0.68333333333333335</c:v>
                </c:pt>
                <c:pt idx="2">
                  <c:v>0.83016666666666661</c:v>
                </c:pt>
                <c:pt idx="3">
                  <c:v>0.86858333333333337</c:v>
                </c:pt>
                <c:pt idx="4">
                  <c:v>0.8663333333333334</c:v>
                </c:pt>
                <c:pt idx="5">
                  <c:v>0.88683333333333336</c:v>
                </c:pt>
                <c:pt idx="6">
                  <c:v>0.77366666666666661</c:v>
                </c:pt>
                <c:pt idx="7">
                  <c:v>0.80941666666666667</c:v>
                </c:pt>
                <c:pt idx="8">
                  <c:v>0.7909166666666666</c:v>
                </c:pt>
                <c:pt idx="9">
                  <c:v>0.63700000000000001</c:v>
                </c:pt>
                <c:pt idx="10">
                  <c:v>0.63024999999999998</c:v>
                </c:pt>
                <c:pt idx="11">
                  <c:v>0.83225000000000005</c:v>
                </c:pt>
                <c:pt idx="12">
                  <c:v>0.79616666666666658</c:v>
                </c:pt>
                <c:pt idx="13">
                  <c:v>0.87508333333333332</c:v>
                </c:pt>
                <c:pt idx="14">
                  <c:v>1.1234999999999999</c:v>
                </c:pt>
                <c:pt idx="15">
                  <c:v>1.3227500000000001</c:v>
                </c:pt>
                <c:pt idx="16">
                  <c:v>1.5188333333333333</c:v>
                </c:pt>
                <c:pt idx="17">
                  <c:v>1.6965833333333333</c:v>
                </c:pt>
                <c:pt idx="18">
                  <c:v>1.8632500000000001</c:v>
                </c:pt>
                <c:pt idx="19">
                  <c:v>1.9319166666666667</c:v>
                </c:pt>
                <c:pt idx="20">
                  <c:v>1.9514166666666668</c:v>
                </c:pt>
                <c:pt idx="21">
                  <c:v>2.1375833333333336</c:v>
                </c:pt>
                <c:pt idx="22">
                  <c:v>2.1265384615384617</c:v>
                </c:pt>
                <c:pt idx="24">
                  <c:v>2.0329999999999999</c:v>
                </c:pt>
                <c:pt idx="25">
                  <c:v>1.696</c:v>
                </c:pt>
                <c:pt idx="26">
                  <c:v>1.9019999999999999</c:v>
                </c:pt>
                <c:pt idx="27">
                  <c:v>1.8979999999999999</c:v>
                </c:pt>
                <c:pt idx="28">
                  <c:v>1.855</c:v>
                </c:pt>
                <c:pt idx="29">
                  <c:v>2.0139999999999998</c:v>
                </c:pt>
                <c:pt idx="30">
                  <c:v>2.1419999999999999</c:v>
                </c:pt>
                <c:pt idx="31">
                  <c:v>2.395</c:v>
                </c:pt>
                <c:pt idx="32">
                  <c:v>2.1459999999999999</c:v>
                </c:pt>
                <c:pt idx="33">
                  <c:v>2.2210000000000001</c:v>
                </c:pt>
                <c:pt idx="34">
                  <c:v>2.343</c:v>
                </c:pt>
                <c:pt idx="35">
                  <c:v>2.4940000000000002</c:v>
                </c:pt>
                <c:pt idx="36">
                  <c:v>2.5059999999999998</c:v>
                </c:pt>
                <c:pt idx="37">
                  <c:v>2.2050000000000001</c:v>
                </c:pt>
                <c:pt idx="38">
                  <c:v>2.4289999999999998</c:v>
                </c:pt>
                <c:pt idx="39">
                  <c:v>2.1560000000000001</c:v>
                </c:pt>
                <c:pt idx="40">
                  <c:v>2.1320000000000001</c:v>
                </c:pt>
                <c:pt idx="41">
                  <c:v>2.5110000000000001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C-491C-8583-7F2DF142D0CE}"/>
            </c:ext>
          </c:extLst>
        </c:ser>
        <c:ser>
          <c:idx val="0"/>
          <c:order val="1"/>
          <c:tx>
            <c:strRef>
              <c:f>'Electricity supply'!$C$4</c:f>
              <c:strCache>
                <c:ptCount val="1"/>
                <c:pt idx="0">
                  <c:v> Eskom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'Electricity supply'!$A$5:$B$46</c:f>
              <c:multiLvlStrCache>
                <c:ptCount val="42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  <c:pt idx="37">
                    <c:v>Feb-23</c:v>
                  </c:pt>
                  <c:pt idx="38">
                    <c:v>Mar-23</c:v>
                  </c:pt>
                  <c:pt idx="39">
                    <c:v>Apr-23</c:v>
                  </c:pt>
                  <c:pt idx="40">
                    <c:v>May-23</c:v>
                  </c:pt>
                  <c:pt idx="41">
                    <c:v>Jun-23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'Electricity supply'!$C$5:$C$46</c:f>
              <c:numCache>
                <c:formatCode>_-* #\ ##0.0_-;\-* #\ ##0.0_-;_-* "-"??_-;_-@_-</c:formatCode>
                <c:ptCount val="42"/>
                <c:pt idx="0">
                  <c:v>15.540416666666665</c:v>
                </c:pt>
                <c:pt idx="1">
                  <c:v>15.655250000000001</c:v>
                </c:pt>
                <c:pt idx="2">
                  <c:v>16.338166666666666</c:v>
                </c:pt>
                <c:pt idx="3">
                  <c:v>16.919750000000001</c:v>
                </c:pt>
                <c:pt idx="4">
                  <c:v>17.628583333333331</c:v>
                </c:pt>
                <c:pt idx="5">
                  <c:v>17.717749999999999</c:v>
                </c:pt>
                <c:pt idx="6">
                  <c:v>18.503250000000001</c:v>
                </c:pt>
                <c:pt idx="7">
                  <c:v>19.288083333333333</c:v>
                </c:pt>
                <c:pt idx="8">
                  <c:v>18.86941666666667</c:v>
                </c:pt>
                <c:pt idx="9">
                  <c:v>18.49625</c:v>
                </c:pt>
                <c:pt idx="10">
                  <c:v>19.225750000000001</c:v>
                </c:pt>
                <c:pt idx="11">
                  <c:v>19.211749999999999</c:v>
                </c:pt>
                <c:pt idx="12">
                  <c:v>18.718333333333334</c:v>
                </c:pt>
                <c:pt idx="13">
                  <c:v>18.555666666666667</c:v>
                </c:pt>
                <c:pt idx="14">
                  <c:v>18.345749999999999</c:v>
                </c:pt>
                <c:pt idx="15">
                  <c:v>17.915333333333333</c:v>
                </c:pt>
                <c:pt idx="16">
                  <c:v>17.526666666666667</c:v>
                </c:pt>
                <c:pt idx="17">
                  <c:v>17.442499999999999</c:v>
                </c:pt>
                <c:pt idx="18">
                  <c:v>17.453833333333332</c:v>
                </c:pt>
                <c:pt idx="19">
                  <c:v>17.01275</c:v>
                </c:pt>
                <c:pt idx="20">
                  <c:v>16.049416666666666</c:v>
                </c:pt>
                <c:pt idx="21">
                  <c:v>16.281583333333334</c:v>
                </c:pt>
                <c:pt idx="22">
                  <c:v>15.675307692307692</c:v>
                </c:pt>
                <c:pt idx="24">
                  <c:v>15.941000000000001</c:v>
                </c:pt>
                <c:pt idx="25">
                  <c:v>15.119</c:v>
                </c:pt>
                <c:pt idx="26">
                  <c:v>16.506</c:v>
                </c:pt>
                <c:pt idx="27">
                  <c:v>15.811</c:v>
                </c:pt>
                <c:pt idx="28">
                  <c:v>17.042000000000002</c:v>
                </c:pt>
                <c:pt idx="29">
                  <c:v>16.824000000000002</c:v>
                </c:pt>
                <c:pt idx="30">
                  <c:v>16.672000000000001</c:v>
                </c:pt>
                <c:pt idx="31">
                  <c:v>16.824999999999999</c:v>
                </c:pt>
                <c:pt idx="32">
                  <c:v>14.711</c:v>
                </c:pt>
                <c:pt idx="33">
                  <c:v>15.563000000000001</c:v>
                </c:pt>
                <c:pt idx="34">
                  <c:v>14.938000000000001</c:v>
                </c:pt>
                <c:pt idx="35">
                  <c:v>13.675000000000001</c:v>
                </c:pt>
                <c:pt idx="36">
                  <c:v>14.151999999999999</c:v>
                </c:pt>
                <c:pt idx="37">
                  <c:v>13.2</c:v>
                </c:pt>
                <c:pt idx="38">
                  <c:v>15.2</c:v>
                </c:pt>
                <c:pt idx="39">
                  <c:v>14.1</c:v>
                </c:pt>
                <c:pt idx="40">
                  <c:v>15.301</c:v>
                </c:pt>
                <c:pt idx="41">
                  <c:v>15.728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C-491C-8583-7F2DF142D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2"/>
          <c:order val="2"/>
          <c:tx>
            <c:strRef>
              <c:f>'Electricity supply'!$E$4</c:f>
              <c:strCache>
                <c:ptCount val="1"/>
                <c:pt idx="0">
                  <c:v> %Eskom (right axis) </c:v>
                </c:pt>
              </c:strCache>
            </c:strRef>
          </c:tx>
          <c:spPr>
            <a:ln w="41275" cap="rnd">
              <a:solidFill>
                <a:srgbClr val="C0504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multiLvlStrRef>
              <c:f>'Electricity supply'!$A$5:$B$46</c:f>
              <c:multiLvlStrCache>
                <c:ptCount val="42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4">
                    <c:v>Jan-22</c:v>
                  </c:pt>
                  <c:pt idx="25">
                    <c:v>Feb-22</c:v>
                  </c:pt>
                  <c:pt idx="26">
                    <c:v>Mar-22</c:v>
                  </c:pt>
                  <c:pt idx="27">
                    <c:v>Apr-22</c:v>
                  </c:pt>
                  <c:pt idx="28">
                    <c:v>May-22</c:v>
                  </c:pt>
                  <c:pt idx="29">
                    <c:v>Jun-22</c:v>
                  </c:pt>
                  <c:pt idx="30">
                    <c:v>Jul-22</c:v>
                  </c:pt>
                  <c:pt idx="31">
                    <c:v>Aug-22</c:v>
                  </c:pt>
                  <c:pt idx="32">
                    <c:v>Sep-22</c:v>
                  </c:pt>
                  <c:pt idx="33">
                    <c:v>Oct-22</c:v>
                  </c:pt>
                  <c:pt idx="34">
                    <c:v>Nov-22</c:v>
                  </c:pt>
                  <c:pt idx="35">
                    <c:v>Dec-22</c:v>
                  </c:pt>
                  <c:pt idx="36">
                    <c:v>Jan-23</c:v>
                  </c:pt>
                  <c:pt idx="37">
                    <c:v>Feb-23</c:v>
                  </c:pt>
                  <c:pt idx="38">
                    <c:v>Mar-23</c:v>
                  </c:pt>
                  <c:pt idx="39">
                    <c:v>Apr-23</c:v>
                  </c:pt>
                  <c:pt idx="40">
                    <c:v>May-23</c:v>
                  </c:pt>
                  <c:pt idx="41">
                    <c:v>Jun-23</c:v>
                  </c:pt>
                </c:lvl>
                <c:lvl>
                  <c:pt idx="0">
                    <c:v>average per month</c:v>
                  </c:pt>
                  <c:pt idx="23">
                    <c:v> </c:v>
                  </c:pt>
                  <c:pt idx="24">
                    <c:v>actual monthly</c:v>
                  </c:pt>
                </c:lvl>
              </c:multiLvlStrCache>
            </c:multiLvlStrRef>
          </c:cat>
          <c:val>
            <c:numRef>
              <c:f>'Electricity supply'!$E$5:$E$46</c:f>
              <c:numCache>
                <c:formatCode>0%</c:formatCode>
                <c:ptCount val="42"/>
                <c:pt idx="0">
                  <c:v>0.95310743125830522</c:v>
                </c:pt>
                <c:pt idx="1">
                  <c:v>0.95817670850695957</c:v>
                </c:pt>
                <c:pt idx="2">
                  <c:v>0.95164547131346466</c:v>
                </c:pt>
                <c:pt idx="3">
                  <c:v>0.95117117961210529</c:v>
                </c:pt>
                <c:pt idx="4">
                  <c:v>0.95315830025367332</c:v>
                </c:pt>
                <c:pt idx="5">
                  <c:v>0.95233253454569899</c:v>
                </c:pt>
                <c:pt idx="6">
                  <c:v>0.95986564241342187</c:v>
                </c:pt>
                <c:pt idx="7">
                  <c:v>0.95972550483061736</c:v>
                </c:pt>
                <c:pt idx="8">
                  <c:v>0.95977094318509348</c:v>
                </c:pt>
                <c:pt idx="9">
                  <c:v>0.96670717206956469</c:v>
                </c:pt>
                <c:pt idx="10">
                  <c:v>0.96825896454472204</c:v>
                </c:pt>
                <c:pt idx="11">
                  <c:v>0.95847884653761728</c:v>
                </c:pt>
                <c:pt idx="12">
                  <c:v>0.95920127768240704</c:v>
                </c:pt>
                <c:pt idx="13">
                  <c:v>0.95496399607151894</c:v>
                </c:pt>
                <c:pt idx="14">
                  <c:v>0.94229361685735202</c:v>
                </c:pt>
                <c:pt idx="15">
                  <c:v>0.93124315052175155</c:v>
                </c:pt>
                <c:pt idx="16">
                  <c:v>0.92025237807706106</c:v>
                </c:pt>
                <c:pt idx="17">
                  <c:v>0.91135503703155407</c:v>
                </c:pt>
                <c:pt idx="18">
                  <c:v>0.9035439270076141</c:v>
                </c:pt>
                <c:pt idx="19">
                  <c:v>0.89802319034380829</c:v>
                </c:pt>
                <c:pt idx="20">
                  <c:v>0.89159298180639779</c:v>
                </c:pt>
                <c:pt idx="21">
                  <c:v>0.88394788037822913</c:v>
                </c:pt>
                <c:pt idx="22">
                  <c:v>0.88054393667035402</c:v>
                </c:pt>
                <c:pt idx="24">
                  <c:v>0.88689217758985206</c:v>
                </c:pt>
                <c:pt idx="25">
                  <c:v>0.89913767469521255</c:v>
                </c:pt>
                <c:pt idx="26">
                  <c:v>0.89667535853976532</c:v>
                </c:pt>
                <c:pt idx="27">
                  <c:v>0.8928228584335649</c:v>
                </c:pt>
                <c:pt idx="28">
                  <c:v>0.90183627030745617</c:v>
                </c:pt>
                <c:pt idx="29">
                  <c:v>0.89308843826308526</c:v>
                </c:pt>
                <c:pt idx="30">
                  <c:v>0.88614861273519718</c:v>
                </c:pt>
                <c:pt idx="31">
                  <c:v>0.87539021852237253</c:v>
                </c:pt>
                <c:pt idx="32">
                  <c:v>0.872693836388444</c:v>
                </c:pt>
                <c:pt idx="33">
                  <c:v>0.87511246063877657</c:v>
                </c:pt>
                <c:pt idx="34">
                  <c:v>0.86441756842775308</c:v>
                </c:pt>
                <c:pt idx="35">
                  <c:v>0.84575422104026221</c:v>
                </c:pt>
                <c:pt idx="36">
                  <c:v>0.8495617721215033</c:v>
                </c:pt>
                <c:pt idx="37">
                  <c:v>0.85686465433300874</c:v>
                </c:pt>
                <c:pt idx="38">
                  <c:v>0.86221566736627153</c:v>
                </c:pt>
                <c:pt idx="39">
                  <c:v>0.86737204724409445</c:v>
                </c:pt>
                <c:pt idx="40">
                  <c:v>0.87770320656226697</c:v>
                </c:pt>
                <c:pt idx="41">
                  <c:v>0.86232797850759357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BEC-491C-8583-7F2DF142D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420800"/>
        <c:axId val="5693979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000 gigawatt-hours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2"/>
      </c:valAx>
      <c:valAx>
        <c:axId val="569397920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420800"/>
        <c:crosses val="max"/>
        <c:crossBetween val="between"/>
      </c:valAx>
      <c:catAx>
        <c:axId val="56942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93979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Empl trends and ratio'!$A$6</c:f>
              <c:strCache>
                <c:ptCount val="1"/>
                <c:pt idx="0">
                  <c:v> Formal 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ratio'!$B$6:$Q$6</c:f>
              <c:numCache>
                <c:formatCode>_ * #\ ##0.0_ ;_ * \-#\ ##0.0_ ;_ * "-"??_ ;_ @_ </c:formatCode>
                <c:ptCount val="16"/>
                <c:pt idx="0">
                  <c:v>10.06496169925987</c:v>
                </c:pt>
                <c:pt idx="1">
                  <c:v>10.076235258882162</c:v>
                </c:pt>
                <c:pt idx="2">
                  <c:v>9.6103108782281623</c:v>
                </c:pt>
                <c:pt idx="3">
                  <c:v>9.7730488134954872</c:v>
                </c:pt>
                <c:pt idx="4">
                  <c:v>10.191574678958201</c:v>
                </c:pt>
                <c:pt idx="5">
                  <c:v>10.373992749082662</c:v>
                </c:pt>
                <c:pt idx="6">
                  <c:v>10.75516502149998</c:v>
                </c:pt>
                <c:pt idx="7">
                  <c:v>10.835205864022448</c:v>
                </c:pt>
                <c:pt idx="8">
                  <c:v>10.917255499433622</c:v>
                </c:pt>
                <c:pt idx="9">
                  <c:v>11.192620126664863</c:v>
                </c:pt>
                <c:pt idx="10">
                  <c:v>11.319615571306658</c:v>
                </c:pt>
                <c:pt idx="11">
                  <c:v>11.171552831333472</c:v>
                </c:pt>
                <c:pt idx="12">
                  <c:v>10.063736137285515</c:v>
                </c:pt>
                <c:pt idx="13">
                  <c:v>10.199842657346291</c:v>
                </c:pt>
                <c:pt idx="14">
                  <c:v>10.599386501227618</c:v>
                </c:pt>
                <c:pt idx="15">
                  <c:v>11.329184403678939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3-426D-BC44-C5ABCD1D0EB9}"/>
            </c:ext>
          </c:extLst>
        </c:ser>
        <c:ser>
          <c:idx val="1"/>
          <c:order val="1"/>
          <c:tx>
            <c:strRef>
              <c:f>'6. Empl trends and ratio'!$A$7</c:f>
              <c:strCache>
                <c:ptCount val="1"/>
                <c:pt idx="0">
                  <c:v> Informal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ratio'!$B$7:$Q$7</c:f>
              <c:numCache>
                <c:formatCode>_ * #\ ##0.0_ ;_ * \-#\ ##0.0_ ;_ * "-"??_ ;_ @_ </c:formatCode>
                <c:ptCount val="16"/>
                <c:pt idx="0">
                  <c:v>2.4439007047013011</c:v>
                </c:pt>
                <c:pt idx="1">
                  <c:v>2.2424620792343961</c:v>
                </c:pt>
                <c:pt idx="2">
                  <c:v>2.2921747902426954</c:v>
                </c:pt>
                <c:pt idx="3">
                  <c:v>2.3069544234225985</c:v>
                </c:pt>
                <c:pt idx="4">
                  <c:v>2.2087342130117009</c:v>
                </c:pt>
                <c:pt idx="5">
                  <c:v>2.3598518891547631</c:v>
                </c:pt>
                <c:pt idx="6">
                  <c:v>2.3790970259032016</c:v>
                </c:pt>
                <c:pt idx="7">
                  <c:v>2.6606998016885011</c:v>
                </c:pt>
                <c:pt idx="8">
                  <c:v>2.5066055746263061</c:v>
                </c:pt>
                <c:pt idx="9">
                  <c:v>2.7605135481603016</c:v>
                </c:pt>
                <c:pt idx="10">
                  <c:v>2.8284459660299976</c:v>
                </c:pt>
                <c:pt idx="11">
                  <c:v>3.0476758312933967</c:v>
                </c:pt>
                <c:pt idx="12">
                  <c:v>2.2802870018563173</c:v>
                </c:pt>
                <c:pt idx="13">
                  <c:v>2.6858220259854151</c:v>
                </c:pt>
                <c:pt idx="14">
                  <c:v>2.9647721181738325</c:v>
                </c:pt>
                <c:pt idx="15">
                  <c:v>3.0291631327719877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3-426D-BC44-C5ABCD1D0EB9}"/>
            </c:ext>
          </c:extLst>
        </c:ser>
        <c:ser>
          <c:idx val="2"/>
          <c:order val="2"/>
          <c:tx>
            <c:strRef>
              <c:f>'6. Empl trends and ratio'!$A$8</c:f>
              <c:strCache>
                <c:ptCount val="1"/>
                <c:pt idx="0">
                  <c:v> Domestic 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ratio'!$B$8:$Q$8</c:f>
              <c:numCache>
                <c:formatCode>_ * #\ ##0.0_ ;_ * \-#\ ##0.0_ ;_ * "-"??_ ;_ @_ </c:formatCode>
                <c:ptCount val="16"/>
                <c:pt idx="0">
                  <c:v>1.2554274226532978</c:v>
                </c:pt>
                <c:pt idx="1">
                  <c:v>1.2860156796633004</c:v>
                </c:pt>
                <c:pt idx="2">
                  <c:v>1.2514992590932994</c:v>
                </c:pt>
                <c:pt idx="3">
                  <c:v>1.2161867060383003</c:v>
                </c:pt>
                <c:pt idx="4">
                  <c:v>1.2553078863473999</c:v>
                </c:pt>
                <c:pt idx="5">
                  <c:v>1.2154474209415769</c:v>
                </c:pt>
                <c:pt idx="6">
                  <c:v>1.2902691171940011</c:v>
                </c:pt>
                <c:pt idx="7">
                  <c:v>1.2917544127658009</c:v>
                </c:pt>
                <c:pt idx="8">
                  <c:v>1.296096703368498</c:v>
                </c:pt>
                <c:pt idx="9">
                  <c:v>1.3113572928803989</c:v>
                </c:pt>
                <c:pt idx="10">
                  <c:v>1.2962703914747</c:v>
                </c:pt>
                <c:pt idx="11">
                  <c:v>1.2514154663576995</c:v>
                </c:pt>
                <c:pt idx="12">
                  <c:v>1.0051591300470124</c:v>
                </c:pt>
                <c:pt idx="13">
                  <c:v>1.1942743413437875</c:v>
                </c:pt>
                <c:pt idx="14">
                  <c:v>1.123879019633752</c:v>
                </c:pt>
                <c:pt idx="15">
                  <c:v>1.0934006885376331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3-426D-BC44-C5ABCD1D0EB9}"/>
            </c:ext>
          </c:extLst>
        </c:ser>
        <c:ser>
          <c:idx val="3"/>
          <c:order val="3"/>
          <c:tx>
            <c:strRef>
              <c:f>'6. Empl trends and ratio'!$A$9</c:f>
              <c:strCache>
                <c:ptCount val="1"/>
                <c:pt idx="0">
                  <c:v> Agriculture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ratio'!$B$9:$Q$9</c:f>
              <c:numCache>
                <c:formatCode>_ * #\ ##0.0_ ;_ * \-#\ ##0.0_ ;_ * "-"??_ ;_ @_ </c:formatCode>
                <c:ptCount val="16"/>
                <c:pt idx="0">
                  <c:v>0.82</c:v>
                </c:pt>
                <c:pt idx="1">
                  <c:v>0.75</c:v>
                </c:pt>
                <c:pt idx="2">
                  <c:v>0.65</c:v>
                </c:pt>
                <c:pt idx="3">
                  <c:v>0.63</c:v>
                </c:pt>
                <c:pt idx="4">
                  <c:v>0.67</c:v>
                </c:pt>
                <c:pt idx="5">
                  <c:v>0.74</c:v>
                </c:pt>
                <c:pt idx="6">
                  <c:v>0.67</c:v>
                </c:pt>
                <c:pt idx="7">
                  <c:v>0.87</c:v>
                </c:pt>
                <c:pt idx="8">
                  <c:v>0.94</c:v>
                </c:pt>
                <c:pt idx="9">
                  <c:v>0.84</c:v>
                </c:pt>
                <c:pt idx="10">
                  <c:v>0.84</c:v>
                </c:pt>
                <c:pt idx="11">
                  <c:v>0.95</c:v>
                </c:pt>
                <c:pt idx="12">
                  <c:v>0.8</c:v>
                </c:pt>
                <c:pt idx="13">
                  <c:v>0.86</c:v>
                </c:pt>
                <c:pt idx="14">
                  <c:v>0.87</c:v>
                </c:pt>
                <c:pt idx="15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3-426D-BC44-C5ABCD1D0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57"/>
        <c:axId val="2102045503"/>
        <c:axId val="2102050079"/>
      </c:barChart>
      <c:lineChart>
        <c:grouping val="standard"/>
        <c:varyColors val="0"/>
        <c:ser>
          <c:idx val="4"/>
          <c:order val="4"/>
          <c:tx>
            <c:strRef>
              <c:f>'6. Empl trends and ratio'!$A$10</c:f>
              <c:strCache>
                <c:ptCount val="1"/>
                <c:pt idx="0">
                  <c:v> % informal
 (right axis) 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ratio'!$B$10:$Q$10</c:f>
              <c:numCache>
                <c:formatCode>0%</c:formatCode>
                <c:ptCount val="16"/>
                <c:pt idx="0">
                  <c:v>0.16757077195774689</c:v>
                </c:pt>
                <c:pt idx="1">
                  <c:v>0.1562178273056985</c:v>
                </c:pt>
                <c:pt idx="2">
                  <c:v>0.16605167292421633</c:v>
                </c:pt>
                <c:pt idx="3">
                  <c:v>0.16565582064241585</c:v>
                </c:pt>
                <c:pt idx="4">
                  <c:v>0.15418074119885405</c:v>
                </c:pt>
                <c:pt idx="5">
                  <c:v>0.16065116546444769</c:v>
                </c:pt>
                <c:pt idx="6">
                  <c:v>0.15761317790930482</c:v>
                </c:pt>
                <c:pt idx="7">
                  <c:v>0.16992959282248937</c:v>
                </c:pt>
                <c:pt idx="8">
                  <c:v>0.16006464450620786</c:v>
                </c:pt>
                <c:pt idx="9">
                  <c:v>0.17141265462509661</c:v>
                </c:pt>
                <c:pt idx="10">
                  <c:v>0.17369124987103202</c:v>
                </c:pt>
                <c:pt idx="11">
                  <c:v>0.18560026070559885</c:v>
                </c:pt>
                <c:pt idx="12">
                  <c:v>0.1611603383484467</c:v>
                </c:pt>
                <c:pt idx="13">
                  <c:v>0.17977463104430264</c:v>
                </c:pt>
                <c:pt idx="14">
                  <c:v>0.19056208674641609</c:v>
                </c:pt>
                <c:pt idx="15">
                  <c:v>0.18536346852658159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C93-426D-BC44-C5ABCD1D0EB9}"/>
            </c:ext>
          </c:extLst>
        </c:ser>
        <c:ser>
          <c:idx val="5"/>
          <c:order val="5"/>
          <c:tx>
            <c:strRef>
              <c:f>'6. Empl trends and ratio'!$A$11</c:f>
              <c:strCache>
                <c:ptCount val="1"/>
                <c:pt idx="0">
                  <c:v> % domestic
 (right axis) 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ratio'!$B$11:$Q$11</c:f>
              <c:numCache>
                <c:formatCode>0%</c:formatCode>
                <c:ptCount val="16"/>
                <c:pt idx="0">
                  <c:v>8.6080805961652157E-2</c:v>
                </c:pt>
                <c:pt idx="1">
                  <c:v>8.9588393586861076E-2</c:v>
                </c:pt>
                <c:pt idx="2">
                  <c:v>9.0662172239428712E-2</c:v>
                </c:pt>
                <c:pt idx="3">
                  <c:v>8.7330900341010029E-2</c:v>
                </c:pt>
                <c:pt idx="4">
                  <c:v>8.7626795116241371E-2</c:v>
                </c:pt>
                <c:pt idx="5">
                  <c:v>8.2743771180046194E-2</c:v>
                </c:pt>
                <c:pt idx="6">
                  <c:v>8.547924431201992E-2</c:v>
                </c:pt>
                <c:pt idx="7">
                  <c:v>8.2499837542230559E-2</c:v>
                </c:pt>
                <c:pt idx="8">
                  <c:v>8.276501902429359E-2</c:v>
                </c:pt>
                <c:pt idx="9">
                  <c:v>8.1428049822255918E-2</c:v>
                </c:pt>
                <c:pt idx="10">
                  <c:v>7.9602307122053295E-2</c:v>
                </c:pt>
                <c:pt idx="11">
                  <c:v>7.6209888998738415E-2</c:v>
                </c:pt>
                <c:pt idx="12">
                  <c:v>7.10400863402431E-2</c:v>
                </c:pt>
                <c:pt idx="13">
                  <c:v>7.9938367845495822E-2</c:v>
                </c:pt>
                <c:pt idx="14">
                  <c:v>7.2237839097003695E-2</c:v>
                </c:pt>
                <c:pt idx="15">
                  <c:v>6.6908428246721344E-2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C93-426D-BC44-C5ABCD1D0EB9}"/>
            </c:ext>
          </c:extLst>
        </c:ser>
        <c:ser>
          <c:idx val="6"/>
          <c:order val="6"/>
          <c:tx>
            <c:strRef>
              <c:f>'6. Empl trends and ratio'!$A$12</c:f>
              <c:strCache>
                <c:ptCount val="1"/>
                <c:pt idx="0">
                  <c:v> employment ratio 
(a) (right axis) </c:v>
                </c:pt>
              </c:strCache>
            </c:strRef>
          </c:tx>
          <c:spPr>
            <a:ln w="3492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'6. Empl trends and ratio'!$B$4:$Q$5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2021 </c:v>
                  </c:pt>
                  <c:pt idx="14">
                    <c:v> 2022 </c:v>
                  </c:pt>
                  <c:pt idx="15">
                    <c:v> 2023 </c:v>
                  </c:pt>
                </c:lvl>
                <c:lvl>
                  <c:pt idx="0">
                    <c:v> global financial crisis </c:v>
                  </c:pt>
                  <c:pt idx="3">
                    <c:v> pre-pandemic </c:v>
                  </c:pt>
                  <c:pt idx="13">
                    <c:v> pandemic recovery </c:v>
                  </c:pt>
                </c:lvl>
              </c:multiLvlStrCache>
            </c:multiLvlStrRef>
          </c:cat>
          <c:val>
            <c:numRef>
              <c:f>'6. Empl trends and ratio'!$B$12:$Q$12</c:f>
              <c:numCache>
                <c:formatCode>0%</c:formatCode>
                <c:ptCount val="16"/>
                <c:pt idx="0">
                  <c:v>0.47498094208156555</c:v>
                </c:pt>
                <c:pt idx="1">
                  <c:v>0.46186335321042021</c:v>
                </c:pt>
                <c:pt idx="2">
                  <c:v>0.43963135537960307</c:v>
                </c:pt>
                <c:pt idx="3">
                  <c:v>0.4293568658226109</c:v>
                </c:pt>
                <c:pt idx="4">
                  <c:v>0.43538938024852752</c:v>
                </c:pt>
                <c:pt idx="5">
                  <c:v>0.42317619437597948</c:v>
                </c:pt>
                <c:pt idx="6">
                  <c:v>0.42721983370873945</c:v>
                </c:pt>
                <c:pt idx="7">
                  <c:v>0.43547935136912114</c:v>
                </c:pt>
                <c:pt idx="8">
                  <c:v>0.42797293808391207</c:v>
                </c:pt>
                <c:pt idx="9">
                  <c:v>0.43271867608097275</c:v>
                </c:pt>
                <c:pt idx="10">
                  <c:v>0.43043803998761243</c:v>
                </c:pt>
                <c:pt idx="11">
                  <c:v>0.42725376965067952</c:v>
                </c:pt>
                <c:pt idx="12">
                  <c:v>0.36260429689625701</c:v>
                </c:pt>
                <c:pt idx="13">
                  <c:v>0.37728071478258274</c:v>
                </c:pt>
                <c:pt idx="14">
                  <c:v>0.38723741541267892</c:v>
                </c:pt>
                <c:pt idx="15">
                  <c:v>0.40106386455084081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C93-426D-BC44-C5ABCD1D0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80208"/>
        <c:axId val="461783568"/>
      </c:line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0"/>
        <c:noMultiLvlLbl val="0"/>
      </c:catAx>
      <c:valAx>
        <c:axId val="2102050079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  <c:majorUnit val="1"/>
      </c:valAx>
      <c:valAx>
        <c:axId val="461783568"/>
        <c:scaling>
          <c:orientation val="minMax"/>
          <c:max val="0.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80208"/>
        <c:crosses val="max"/>
        <c:crossBetween val="between"/>
        <c:majorUnit val="0.1"/>
      </c:valAx>
      <c:catAx>
        <c:axId val="46178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783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Employment by occupation'!$C$2</c:f>
              <c:strCache>
                <c:ptCount val="1"/>
                <c:pt idx="0">
                  <c:v> Q2 2019 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'7.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'7. Employment by occupation'!$C$3:$C$8</c:f>
              <c:numCache>
                <c:formatCode>_-* #\ ##0.0_-;\-* #\ ##0.0_-;_-* "-"??_-;_-@_-</c:formatCode>
                <c:ptCount val="6"/>
                <c:pt idx="0">
                  <c:v>3.4936765018695004</c:v>
                </c:pt>
                <c:pt idx="1">
                  <c:v>3.6243945480907969</c:v>
                </c:pt>
                <c:pt idx="2">
                  <c:v>2.428383700978701</c:v>
                </c:pt>
                <c:pt idx="3">
                  <c:v>2.4648139711787036</c:v>
                </c:pt>
                <c:pt idx="4">
                  <c:v>3.2496656840420006</c:v>
                </c:pt>
                <c:pt idx="5">
                  <c:v>1.2733582552397014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8-43EA-A15B-9BAC0D9AFBA8}"/>
            </c:ext>
          </c:extLst>
        </c:ser>
        <c:ser>
          <c:idx val="1"/>
          <c:order val="1"/>
          <c:tx>
            <c:strRef>
              <c:f>'7. Employment by occupation'!$D$2</c:f>
              <c:strCache>
                <c:ptCount val="1"/>
                <c:pt idx="0">
                  <c:v> Q2 2020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'7. Employment by occupation'!$D$3:$D$8</c:f>
              <c:numCache>
                <c:formatCode>_-* #\ ##0.0_-;\-* #\ ##0.0_-;_-* "-"??_-;_-@_-</c:formatCode>
                <c:ptCount val="6"/>
                <c:pt idx="0">
                  <c:v>3.4258509970528586</c:v>
                </c:pt>
                <c:pt idx="1">
                  <c:v>3.2566949879580527</c:v>
                </c:pt>
                <c:pt idx="2">
                  <c:v>1.9555468010971662</c:v>
                </c:pt>
                <c:pt idx="3">
                  <c:v>2.1862436526289373</c:v>
                </c:pt>
                <c:pt idx="4">
                  <c:v>2.2802870018557191</c:v>
                </c:pt>
                <c:pt idx="5">
                  <c:v>1.0051591300473217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8-43EA-A15B-9BAC0D9AFBA8}"/>
            </c:ext>
          </c:extLst>
        </c:ser>
        <c:ser>
          <c:idx val="2"/>
          <c:order val="2"/>
          <c:tx>
            <c:strRef>
              <c:f>'7. Employment by occupation'!$E$2</c:f>
              <c:strCache>
                <c:ptCount val="1"/>
                <c:pt idx="0">
                  <c:v> Q2 2021 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'7. Employment by occupation'!$E$3:$E$8</c:f>
              <c:numCache>
                <c:formatCode>_-* #\ ##0.0_-;\-* #\ ##0.0_-;_-* "-"??_-;_-@_-</c:formatCode>
                <c:ptCount val="6"/>
                <c:pt idx="0">
                  <c:v>3.4399199999999999</c:v>
                </c:pt>
                <c:pt idx="1">
                  <c:v>3.2184699999999999</c:v>
                </c:pt>
                <c:pt idx="2">
                  <c:v>1.9561139999999999</c:v>
                </c:pt>
                <c:pt idx="3">
                  <c:v>2.4091420000000001</c:v>
                </c:pt>
                <c:pt idx="4">
                  <c:v>2.8605079999999998</c:v>
                </c:pt>
                <c:pt idx="5">
                  <c:v>1.194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8-43EA-A15B-9BAC0D9AFBA8}"/>
            </c:ext>
          </c:extLst>
        </c:ser>
        <c:ser>
          <c:idx val="4"/>
          <c:order val="3"/>
          <c:tx>
            <c:strRef>
              <c:f>'7. Employment by occupation'!$F$2</c:f>
              <c:strCache>
                <c:ptCount val="1"/>
                <c:pt idx="0">
                  <c:v> Q2 2022 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'7. Employment by occupation'!$F$3:$F$8</c:f>
              <c:numCache>
                <c:formatCode>_-* #\ ##0.0_-;\-* #\ ##0.0_-;_-* "-"??_-;_-@_-</c:formatCode>
                <c:ptCount val="6"/>
                <c:pt idx="0">
                  <c:v>3.4629089999999998</c:v>
                </c:pt>
                <c:pt idx="1">
                  <c:v>3.4324690000000002</c:v>
                </c:pt>
                <c:pt idx="2">
                  <c:v>2.0642290000000001</c:v>
                </c:pt>
                <c:pt idx="3">
                  <c:v>2.3699460000000001</c:v>
                </c:pt>
                <c:pt idx="4">
                  <c:v>3.108422</c:v>
                </c:pt>
                <c:pt idx="5">
                  <c:v>1.122959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D8-43EA-A15B-9BAC0D9AFBA8}"/>
            </c:ext>
          </c:extLst>
        </c:ser>
        <c:ser>
          <c:idx val="3"/>
          <c:order val="4"/>
          <c:tx>
            <c:strRef>
              <c:f>'7. Employment by occupation'!$G$2</c:f>
              <c:strCache>
                <c:ptCount val="1"/>
                <c:pt idx="0">
                  <c:v> Q2 2023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'7. Employment by occupation'!$A$3:$B$8</c:f>
              <c:multiLvlStrCache>
                <c:ptCount val="6"/>
                <c:lvl>
                  <c:pt idx="0">
                    <c:v> managers/profes-
sionals/technicians </c:v>
                  </c:pt>
                  <c:pt idx="1">
                    <c:v> clerical/service
 workers </c:v>
                  </c:pt>
                  <c:pt idx="2">
                    <c:v> skilled produc-
tion workers </c:v>
                  </c:pt>
                  <c:pt idx="3">
                    <c:v> elementary
 workers </c:v>
                  </c:pt>
                  <c:pt idx="4">
                    <c:v> total </c:v>
                  </c:pt>
                  <c:pt idx="5">
                    <c:v> total </c:v>
                  </c:pt>
                </c:lvl>
                <c:lvl>
                  <c:pt idx="0">
                    <c:v> formal </c:v>
                  </c:pt>
                  <c:pt idx="4">
                    <c:v> informal </c:v>
                  </c:pt>
                  <c:pt idx="5">
                    <c:v> domestic </c:v>
                  </c:pt>
                </c:lvl>
              </c:multiLvlStrCache>
            </c:multiLvlStrRef>
          </c:cat>
          <c:val>
            <c:numRef>
              <c:f>'7. Employment by occupation'!$G$3:$G$8</c:f>
              <c:numCache>
                <c:formatCode>_-* #\ ##0.0_-;\-* #\ ##0.0_-;_-* "-"??_-;_-@_-</c:formatCode>
                <c:ptCount val="6"/>
                <c:pt idx="0">
                  <c:v>3.5018523016731748</c:v>
                </c:pt>
                <c:pt idx="1">
                  <c:v>3.8783743602444547</c:v>
                </c:pt>
                <c:pt idx="2">
                  <c:v>1.9634235005212572</c:v>
                </c:pt>
                <c:pt idx="3">
                  <c:v>2.7414212022000322</c:v>
                </c:pt>
                <c:pt idx="4">
                  <c:v>3.1638772787835623</c:v>
                </c:pt>
                <c:pt idx="5">
                  <c:v>1.0934006885376331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D8-43EA-A15B-9BAC0D9A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00621967567406"/>
          <c:y val="0.23750067177495024"/>
          <c:w val="0.79889632436151381"/>
          <c:h val="0.60202885074138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Employment by sector'!$A$4</c:f>
              <c:strCache>
                <c:ptCount val="1"/>
                <c:pt idx="0">
                  <c:v> Agriculture 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lIns="0" anchor="ctr" anchorCtr="1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'8. Employment by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Q1 2023</c:v>
                </c:pt>
                <c:pt idx="16">
                  <c:v>Q2 2023</c:v>
                </c:pt>
              </c:strCache>
            </c:strRef>
          </c:cat>
          <c:val>
            <c:numRef>
              <c:f>'8. Employment by sector'!$B$4:$R$4</c:f>
              <c:numCache>
                <c:formatCode>0</c:formatCode>
                <c:ptCount val="17"/>
                <c:pt idx="0" formatCode="_ * #\ ##0_ ;_ * \-#\ ##0_ ;_ * &quot;-&quot;??_ ;_ @_ ">
                  <c:v>820</c:v>
                </c:pt>
                <c:pt idx="1">
                  <c:v>750</c:v>
                </c:pt>
                <c:pt idx="2" formatCode="_ * #\ ##0_ ;_ * \-#\ ##0_ ;_ * &quot;-&quot;??_ ;_ @_ ">
                  <c:v>650</c:v>
                </c:pt>
                <c:pt idx="3" formatCode="_ * #\ ##0_ ;_ * \-#\ ##0_ ;_ * &quot;-&quot;??_ ;_ @_ ">
                  <c:v>630</c:v>
                </c:pt>
                <c:pt idx="4" formatCode="_ * #\ ##0_ ;_ * \-#\ ##0_ ;_ * &quot;-&quot;??_ ;_ @_ ">
                  <c:v>670</c:v>
                </c:pt>
                <c:pt idx="5">
                  <c:v>740</c:v>
                </c:pt>
                <c:pt idx="6">
                  <c:v>670</c:v>
                </c:pt>
                <c:pt idx="7">
                  <c:v>870</c:v>
                </c:pt>
                <c:pt idx="8">
                  <c:v>940</c:v>
                </c:pt>
                <c:pt idx="9">
                  <c:v>840</c:v>
                </c:pt>
                <c:pt idx="10">
                  <c:v>840</c:v>
                </c:pt>
                <c:pt idx="11">
                  <c:v>950</c:v>
                </c:pt>
                <c:pt idx="12">
                  <c:v>800</c:v>
                </c:pt>
                <c:pt idx="13">
                  <c:v>860</c:v>
                </c:pt>
                <c:pt idx="14" formatCode="General">
                  <c:v>870</c:v>
                </c:pt>
                <c:pt idx="15" formatCode="General">
                  <c:v>890</c:v>
                </c:pt>
                <c:pt idx="16" formatCode="General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5-45D4-AA08-0CE5F0973C2D}"/>
            </c:ext>
          </c:extLst>
        </c:ser>
        <c:ser>
          <c:idx val="1"/>
          <c:order val="1"/>
          <c:tx>
            <c:strRef>
              <c:f>'8. Employment by sector'!$A$5</c:f>
              <c:strCache>
                <c:ptCount val="1"/>
                <c:pt idx="0">
                  <c:v> Manufacturing 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Employment by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Q1 2023</c:v>
                </c:pt>
                <c:pt idx="16">
                  <c:v>Q2 2023</c:v>
                </c:pt>
              </c:strCache>
            </c:strRef>
          </c:cat>
          <c:val>
            <c:numRef>
              <c:f>'8. Employment by sector'!$B$5:$R$5</c:f>
              <c:numCache>
                <c:formatCode>0</c:formatCode>
                <c:ptCount val="17"/>
                <c:pt idx="0" formatCode="_ * #\ ##0_ ;_ * \-#\ ##0_ ;_ * &quot;-&quot;??_ ;_ @_ ">
                  <c:v>2100</c:v>
                </c:pt>
                <c:pt idx="1">
                  <c:v>2030</c:v>
                </c:pt>
                <c:pt idx="2" formatCode="_ * #\ ##0_ ;_ * \-#\ ##0_ ;_ * &quot;-&quot;??_ ;_ @_ ">
                  <c:v>1810</c:v>
                </c:pt>
                <c:pt idx="3" formatCode="_ * #\ ##0_ ;_ * \-#\ ##0_ ;_ * &quot;-&quot;??_ ;_ @_ ">
                  <c:v>1830</c:v>
                </c:pt>
                <c:pt idx="4" formatCode="_ * #\ ##0_ ;_ * \-#\ ##0_ ;_ * &quot;-&quot;??_ ;_ @_ ">
                  <c:v>1780</c:v>
                </c:pt>
                <c:pt idx="5" formatCode="_ * #\ ##0_ ;_ * \-#\ ##0_ ;_ * &quot;-&quot;??_ ;_ @_ ">
                  <c:v>1840</c:v>
                </c:pt>
                <c:pt idx="6" formatCode="_ * #\ ##0_ ;_ * \-#\ ##0_ ;_ * &quot;-&quot;??_ ;_ @_ ">
                  <c:v>1740</c:v>
                </c:pt>
                <c:pt idx="7" formatCode="_ * #\ ##0_ ;_ * \-#\ ##0_ ;_ * &quot;-&quot;??_ ;_ @_ ">
                  <c:v>1760</c:v>
                </c:pt>
                <c:pt idx="8" formatCode="_ * #\ ##0_ ;_ * \-#\ ##0_ ;_ * &quot;-&quot;??_ ;_ @_ ">
                  <c:v>1810</c:v>
                </c:pt>
                <c:pt idx="9">
                  <c:v>1800</c:v>
                </c:pt>
                <c:pt idx="10">
                  <c:v>1740</c:v>
                </c:pt>
                <c:pt idx="11">
                  <c:v>1830</c:v>
                </c:pt>
                <c:pt idx="12">
                  <c:v>1460</c:v>
                </c:pt>
                <c:pt idx="13">
                  <c:v>1410</c:v>
                </c:pt>
                <c:pt idx="14" formatCode="General">
                  <c:v>1510</c:v>
                </c:pt>
                <c:pt idx="15" formatCode="General">
                  <c:v>1650</c:v>
                </c:pt>
                <c:pt idx="16" formatCode="General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5-45D4-AA08-0CE5F0973C2D}"/>
            </c:ext>
          </c:extLst>
        </c:ser>
        <c:ser>
          <c:idx val="2"/>
          <c:order val="2"/>
          <c:tx>
            <c:strRef>
              <c:f>'8. Employment by sector'!$A$6</c:f>
              <c:strCache>
                <c:ptCount val="1"/>
                <c:pt idx="0">
                  <c:v> Utilities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Employment by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Q1 2023</c:v>
                </c:pt>
                <c:pt idx="16">
                  <c:v>Q2 2023</c:v>
                </c:pt>
              </c:strCache>
            </c:strRef>
          </c:cat>
          <c:val>
            <c:numRef>
              <c:f>'8. Employment by sector'!$B$6:$R$6</c:f>
              <c:numCache>
                <c:formatCode>0</c:formatCode>
                <c:ptCount val="17"/>
                <c:pt idx="0" formatCode="_ * #\ ##0_ ;_ * \-#\ ##0_ ;_ * &quot;-&quot;??_ ;_ @_ ">
                  <c:v>110</c:v>
                </c:pt>
                <c:pt idx="1">
                  <c:v>100</c:v>
                </c:pt>
                <c:pt idx="2" formatCode="_ * #\ ##0_ ;_ * \-#\ ##0_ ;_ * &quot;-&quot;??_ ;_ @_ ">
                  <c:v>100</c:v>
                </c:pt>
                <c:pt idx="3" formatCode="_ * #\ ##0_ ;_ * \-#\ ##0_ ;_ * &quot;-&quot;??_ ;_ @_ ">
                  <c:v>100</c:v>
                </c:pt>
                <c:pt idx="4" formatCode="_ * #\ ##0_ ;_ * \-#\ ##0_ ;_ * &quot;-&quot;??_ ;_ @_ ">
                  <c:v>100</c:v>
                </c:pt>
                <c:pt idx="5">
                  <c:v>120</c:v>
                </c:pt>
                <c:pt idx="6">
                  <c:v>120</c:v>
                </c:pt>
                <c:pt idx="7">
                  <c:v>140</c:v>
                </c:pt>
                <c:pt idx="8">
                  <c:v>120</c:v>
                </c:pt>
                <c:pt idx="9">
                  <c:v>150</c:v>
                </c:pt>
                <c:pt idx="10">
                  <c:v>160</c:v>
                </c:pt>
                <c:pt idx="11">
                  <c:v>140</c:v>
                </c:pt>
                <c:pt idx="12">
                  <c:v>110</c:v>
                </c:pt>
                <c:pt idx="13">
                  <c:v>120</c:v>
                </c:pt>
                <c:pt idx="14" formatCode="General">
                  <c:v>100</c:v>
                </c:pt>
                <c:pt idx="15" formatCode="General">
                  <c:v>130</c:v>
                </c:pt>
                <c:pt idx="16" formatCode="General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5-45D4-AA08-0CE5F0973C2D}"/>
            </c:ext>
          </c:extLst>
        </c:ser>
        <c:ser>
          <c:idx val="3"/>
          <c:order val="3"/>
          <c:tx>
            <c:strRef>
              <c:f>'8. Employment by sector'!$A$7</c:f>
              <c:strCache>
                <c:ptCount val="1"/>
                <c:pt idx="0">
                  <c:v> Construction 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'8. Employment by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Q1 2023</c:v>
                </c:pt>
                <c:pt idx="16">
                  <c:v>Q2 2023</c:v>
                </c:pt>
              </c:strCache>
            </c:strRef>
          </c:cat>
          <c:val>
            <c:numRef>
              <c:f>'8. Employment by sector'!$B$7:$R$7</c:f>
              <c:numCache>
                <c:formatCode>0</c:formatCode>
                <c:ptCount val="17"/>
                <c:pt idx="0" formatCode="_ * #\ ##0_ ;_ * \-#\ ##0_ ;_ * &quot;-&quot;??_ ;_ @_ ">
                  <c:v>1220</c:v>
                </c:pt>
                <c:pt idx="1">
                  <c:v>1210</c:v>
                </c:pt>
                <c:pt idx="2" formatCode="_ * #\ ##0_ ;_ * \-#\ ##0_ ;_ * &quot;-&quot;??_ ;_ @_ ">
                  <c:v>1100</c:v>
                </c:pt>
                <c:pt idx="3" formatCode="_ * #\ ##0_ ;_ * \-#\ ##0_ ;_ * &quot;-&quot;??_ ;_ @_ ">
                  <c:v>1100</c:v>
                </c:pt>
                <c:pt idx="4" formatCode="_ * #\ ##0_ ;_ * \-#\ ##0_ ;_ * &quot;-&quot;??_ ;_ @_ ">
                  <c:v>1070</c:v>
                </c:pt>
                <c:pt idx="5">
                  <c:v>1150</c:v>
                </c:pt>
                <c:pt idx="6">
                  <c:v>1180</c:v>
                </c:pt>
                <c:pt idx="7">
                  <c:v>1400</c:v>
                </c:pt>
                <c:pt idx="8">
                  <c:v>1530</c:v>
                </c:pt>
                <c:pt idx="9">
                  <c:v>1400</c:v>
                </c:pt>
                <c:pt idx="10">
                  <c:v>1480</c:v>
                </c:pt>
                <c:pt idx="11">
                  <c:v>1420</c:v>
                </c:pt>
                <c:pt idx="12">
                  <c:v>1070</c:v>
                </c:pt>
                <c:pt idx="13">
                  <c:v>1220</c:v>
                </c:pt>
                <c:pt idx="14" formatCode="General">
                  <c:v>1180</c:v>
                </c:pt>
                <c:pt idx="15" formatCode="General">
                  <c:v>1200</c:v>
                </c:pt>
                <c:pt idx="16" formatCode="General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5-45D4-AA08-0CE5F0973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01651200"/>
        <c:axId val="101652736"/>
      </c:barChart>
      <c:lineChart>
        <c:grouping val="standard"/>
        <c:varyColors val="0"/>
        <c:ser>
          <c:idx val="4"/>
          <c:order val="4"/>
          <c:tx>
            <c:strRef>
              <c:f>'8. Employment by sector'!$A$8</c:f>
              <c:strCache>
                <c:ptCount val="1"/>
                <c:pt idx="0">
                  <c:v> Other (in millions - right axis)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  <a:effectLst/>
          </c:spPr>
          <c:marker>
            <c:symbol val="none"/>
          </c:marker>
          <c:cat>
            <c:strRef>
              <c:f>'8. Employment by sector'!$B$3:$R$3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Q1 2023</c:v>
                </c:pt>
                <c:pt idx="16">
                  <c:v>Q2 2023</c:v>
                </c:pt>
              </c:strCache>
            </c:strRef>
          </c:cat>
          <c:val>
            <c:numRef>
              <c:f>'8. Employment by sector'!$B$8:$R$8</c:f>
              <c:numCache>
                <c:formatCode>0</c:formatCode>
                <c:ptCount val="17"/>
                <c:pt idx="0" formatCode="_ * #\ ##0_ ;_ * \-#\ ##0_ ;_ * &quot;-&quot;??_ ;_ @_ ">
                  <c:v>10.333817999999999</c:v>
                </c:pt>
                <c:pt idx="1">
                  <c:v>10.26221</c:v>
                </c:pt>
                <c:pt idx="2" formatCode="_ * #\ ##0_ ;_ * \-#\ ##0_ ;_ * &quot;-&quot;??_ ;_ @_ ">
                  <c:v>10.146561</c:v>
                </c:pt>
                <c:pt idx="3" formatCode="_ * #\ ##0_ ;_ * \-#\ ##0_ ;_ * &quot;-&quot;??_ ;_ @_ ">
                  <c:v>10.268661</c:v>
                </c:pt>
                <c:pt idx="4" formatCode="_ * #\ ##0_ ;_ * \-#\ ##0_ ;_ * &quot;-&quot;??_ ;_ @_ ">
                  <c:v>10.698311</c:v>
                </c:pt>
                <c:pt idx="5" formatCode="_ * #\ ##0_ ;_ * \-#\ ##0_ ;_ * &quot;-&quot;??_ ;_ @_ ">
                  <c:v>10.839298999999999</c:v>
                </c:pt>
                <c:pt idx="6" formatCode="_ * #\ ##0_ ;_ * \-#\ ##0_ ;_ * &quot;-&quot;??_ ;_ @_ ">
                  <c:v>11.380154999999998</c:v>
                </c:pt>
                <c:pt idx="7" formatCode="_ * #\ ##0_ ;_ * \-#\ ##0_ ;_ * &quot;-&quot;??_ ;_ @_ ">
                  <c:v>11.494892</c:v>
                </c:pt>
                <c:pt idx="8" formatCode="_ * #\ ##0_ ;_ * \-#\ ##0_ ;_ * &quot;-&quot;??_ ;_ @_ ">
                  <c:v>12.974</c:v>
                </c:pt>
                <c:pt idx="9">
                  <c:v>11.896543919969721</c:v>
                </c:pt>
                <c:pt idx="10">
                  <c:v>12.064073</c:v>
                </c:pt>
                <c:pt idx="11">
                  <c:v>11.949811</c:v>
                </c:pt>
                <c:pt idx="12">
                  <c:v>10.714606999999999</c:v>
                </c:pt>
                <c:pt idx="13">
                  <c:v>11.324824</c:v>
                </c:pt>
                <c:pt idx="14">
                  <c:v>11.9</c:v>
                </c:pt>
                <c:pt idx="15">
                  <c:v>12.314860000000001</c:v>
                </c:pt>
                <c:pt idx="16">
                  <c:v>12.42224947981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A25-45D4-AA08-0CE5F0973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6832"/>
        <c:axId val="101654912"/>
      </c:lineChart>
      <c:catAx>
        <c:axId val="1016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01652736"/>
        <c:crosses val="autoZero"/>
        <c:auto val="0"/>
        <c:lblAlgn val="ctr"/>
        <c:lblOffset val="100"/>
        <c:noMultiLvlLbl val="0"/>
      </c:catAx>
      <c:valAx>
        <c:axId val="101652736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thousands 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1651200"/>
        <c:crosses val="autoZero"/>
        <c:crossBetween val="between"/>
      </c:valAx>
      <c:valAx>
        <c:axId val="101654912"/>
        <c:scaling>
          <c:orientation val="minMax"/>
          <c:max val="1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millions 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1656832"/>
        <c:crosses val="max"/>
        <c:crossBetween val="between"/>
      </c:valAx>
      <c:catAx>
        <c:axId val="1016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65491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41259" y="1047452"/>
    <xdr:ext cx="12750800" cy="69298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32EC28-5DEC-4A24-82D5-54E9CD7991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0.80281</cdr:x>
      <cdr:y>0.23832</cdr:y>
    </cdr:from>
    <cdr:to>
      <cdr:x>0.85594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471765" y="1450075"/>
          <a:ext cx="494481" cy="4634552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660769" y="3260481"/>
    <xdr:ext cx="9289143" cy="5348654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D66353-54E1-4162-8BAF-53C8A828EF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0.11028</cdr:x>
      <cdr:y>0.51477</cdr:y>
    </cdr:from>
    <cdr:to>
      <cdr:x>0.97386</cdr:x>
      <cdr:y>0.51477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ABBE344-A31B-1DC9-3AF0-FAEF62F73C17}"/>
            </a:ext>
          </a:extLst>
        </cdr:cNvPr>
        <cdr:cNvCxnSpPr/>
      </cdr:nvCxnSpPr>
      <cdr:spPr>
        <a:xfrm xmlns:a="http://schemas.openxmlformats.org/drawingml/2006/main">
          <a:off x="1024371" y="2753333"/>
          <a:ext cx="8021918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lumMod val="95000"/>
              <a:lumOff val="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433286" y="2694215"/>
    <xdr:ext cx="8838738" cy="43784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28E5C5-C726-4FE5-80CD-C2B76977D5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3115233" y="858220"/>
    <xdr:ext cx="10152531" cy="58688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689D6A-B37C-4334-A0B5-32AC7F13FC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264035" y="11938605"/>
    <xdr:ext cx="7994785" cy="4199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6331A0-5B79-4F8E-96DB-7586A2F9D6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526785" y="11921056"/>
    <xdr:ext cx="7946683" cy="422266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84B629-07BC-4830-83F8-15E2A0DB29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</xdr:colOff>
      <xdr:row>16</xdr:row>
      <xdr:rowOff>173355</xdr:rowOff>
    </xdr:from>
    <xdr:to>
      <xdr:col>12</xdr:col>
      <xdr:colOff>245745</xdr:colOff>
      <xdr:row>37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63E24-671F-4756-8627-9C03A66BE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17</xdr:row>
      <xdr:rowOff>15241</xdr:rowOff>
    </xdr:from>
    <xdr:to>
      <xdr:col>29</xdr:col>
      <xdr:colOff>559594</xdr:colOff>
      <xdr:row>37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80138C-D29A-4CA4-85E5-C62850F45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321944</xdr:colOff>
      <xdr:row>38</xdr:row>
      <xdr:rowOff>179070</xdr:rowOff>
    </xdr:from>
    <xdr:to>
      <xdr:col>12</xdr:col>
      <xdr:colOff>219074</xdr:colOff>
      <xdr:row>58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1660BF-4B23-4D37-A0CD-C0E441A9B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22859</xdr:colOff>
      <xdr:row>40</xdr:row>
      <xdr:rowOff>7620</xdr:rowOff>
    </xdr:from>
    <xdr:to>
      <xdr:col>29</xdr:col>
      <xdr:colOff>595313</xdr:colOff>
      <xdr:row>61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6F2052-9301-4AF7-B2A0-3C13AE3AD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814916" y="2796016"/>
    <xdr:ext cx="9295694" cy="45055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2527EF-BD26-4B4C-98B9-B8D3DBD68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5723668" y="403174"/>
    <xdr:ext cx="9305494" cy="53017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C86445-0749-49CB-A266-D91459A140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149224</xdr:rowOff>
    </xdr:from>
    <xdr:to>
      <xdr:col>10</xdr:col>
      <xdr:colOff>165100</xdr:colOff>
      <xdr:row>35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C5ED6-C63E-403B-B680-13BB00DB6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134347" y="1059704"/>
    <xdr:ext cx="9395262" cy="45158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097ABC-C725-4690-BED6-1F901373AC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14</xdr:col>
      <xdr:colOff>238125</xdr:colOff>
      <xdr:row>25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B25072-AED3-4B09-9063-0F4D34680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553137" y="684805"/>
    <xdr:ext cx="9299937" cy="5329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1CBFC0-2D89-4224-AAD8-EE51DF26DF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87982" y="1642311"/>
    <xdr:ext cx="9299937" cy="46854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5F9F10-F8CF-43C8-830D-235CE78BE6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4734649"/>
    <xdr:ext cx="9299937" cy="51297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EC94A3-7ACF-454E-9465-CA77C13C5F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158795" y="841728"/>
    <xdr:ext cx="11341806" cy="6321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2771DB-20A2-4A4F-B750-7F45E13069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4438752"/>
    <xdr:ext cx="9299937" cy="52829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9509DE-AC60-4F97-8C52-F5719A20E0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669636" y="3255819"/>
    <xdr:ext cx="9295694" cy="50453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29B98A-95D2-495D-8215-EF1FEE581F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2235200"/>
    <xdr:ext cx="9307015" cy="608462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CF70D7-62DD-4E6F-9262-F9D2ED33A0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real%20economy%20bulletin\REB%20Q2%202023\manf_prod_sales_Q2%202023%20wendy%20august%202023.xlsx" TargetMode="External"/><Relationship Id="rId1" Type="http://schemas.openxmlformats.org/officeDocument/2006/relationships/externalLinkPath" Target="manf_prod_sales_Q2%202023%20wendy%20august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real%20economy%20bulletin\REB%20Q2%202023\REB%20Q2%202023%20-%20trade%20data%20for%20display%20-%20Nokwanda%2028082023.xlsx" TargetMode="External"/><Relationship Id="rId1" Type="http://schemas.openxmlformats.org/officeDocument/2006/relationships/externalLinkPath" Target="REB%20Q2%202023%20-%20trade%20data%20for%20display%20-%20Nokwanda%202808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real%20economy%20bulletin\REB%20Q2%202023\profitability%20q1%203023%20wendy%20august%202023.xlsx" TargetMode="External"/><Relationship Id="rId1" Type="http://schemas.openxmlformats.org/officeDocument/2006/relationships/externalLinkPath" Target="profitability%20q1%203023%20wendy%20augus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NA/Publication/2014-05/SUT/SU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Users/neva.TIPSHQ/AppData/Local/Microsoft/Windows/Temporary%20Internet%20Files/Content.Outlook/Z7DA1ZHD/trends%20from%2020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Documents%20and%20Settings/ndivhuwog.000/Desktop/Malera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wnloads/Data_for_The_Real_Economy_Bulletin_Q3_2022_(compiled_in_December__2022)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real%20economy%20bulletin\REB%20Q2%202023\gdp%20data%20sept%202023.xlsx" TargetMode="External"/><Relationship Id="rId1" Type="http://schemas.openxmlformats.org/officeDocument/2006/relationships/externalLinkPath" Target="gdp%20data%20sep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nufac sales by industry "/>
      <sheetName val="Chart3"/>
      <sheetName val="Value of sales deflated "/>
      <sheetName val="Value of sales "/>
      <sheetName val="CPI"/>
      <sheetName val="Excel table from 1998 (2)"/>
      <sheetName val="Excel table from 1998"/>
    </sheetNames>
    <sheetDataSet>
      <sheetData sheetId="0" refreshError="1"/>
      <sheetData sheetId="1">
        <row r="1">
          <cell r="B1" t="str">
            <v>Q1 2020</v>
          </cell>
          <cell r="C1" t="str">
            <v xml:space="preserve"> Q2 2020 </v>
          </cell>
          <cell r="D1" t="str">
            <v>Q3 2020</v>
          </cell>
          <cell r="E1" t="str">
            <v xml:space="preserve"> Q4 2020 </v>
          </cell>
          <cell r="F1" t="str">
            <v xml:space="preserve"> Q1 2021 </v>
          </cell>
          <cell r="G1" t="str">
            <v xml:space="preserve"> Q2 2021 </v>
          </cell>
          <cell r="H1" t="str">
            <v xml:space="preserve"> Q3 2021 </v>
          </cell>
          <cell r="I1" t="str">
            <v>Q4 2021</v>
          </cell>
          <cell r="J1" t="str">
            <v>Q1 2022</v>
          </cell>
          <cell r="K1" t="str">
            <v>Q2 2022</v>
          </cell>
          <cell r="L1" t="str">
            <v>Q3 2022</v>
          </cell>
          <cell r="M1" t="str">
            <v>Q4 2022</v>
          </cell>
          <cell r="N1" t="str">
            <v>Q1 2023</v>
          </cell>
          <cell r="O1" t="str">
            <v>Q2 2023</v>
          </cell>
        </row>
        <row r="2">
          <cell r="A2" t="str">
            <v xml:space="preserve"> food/
beverages </v>
          </cell>
          <cell r="B2">
            <v>172.75242070842336</v>
          </cell>
          <cell r="C2">
            <v>149.53412614363046</v>
          </cell>
          <cell r="D2">
            <v>167.24377321874999</v>
          </cell>
          <cell r="E2">
            <v>180.58669619787986</v>
          </cell>
          <cell r="F2">
            <v>178.92790913587146</v>
          </cell>
          <cell r="G2">
            <v>185.06854003993115</v>
          </cell>
          <cell r="H2">
            <v>177.397961709448</v>
          </cell>
          <cell r="I2">
            <v>182.63789911528153</v>
          </cell>
          <cell r="J2">
            <v>187.14644480845442</v>
          </cell>
          <cell r="K2">
            <v>189.1720945766871</v>
          </cell>
          <cell r="L2">
            <v>191.09922297829505</v>
          </cell>
          <cell r="M2">
            <v>185.68525937971918</v>
          </cell>
          <cell r="N2">
            <v>196.10939994814814</v>
          </cell>
          <cell r="O2">
            <v>198.15577400000001</v>
          </cell>
        </row>
        <row r="3">
          <cell r="A3" t="str">
            <v xml:space="preserve"> metals </v>
          </cell>
          <cell r="B3">
            <v>114.04075883369332</v>
          </cell>
          <cell r="C3">
            <v>81.202347706964986</v>
          </cell>
          <cell r="D3">
            <v>112.05057271022726</v>
          </cell>
          <cell r="E3">
            <v>121.04438436466431</v>
          </cell>
          <cell r="F3">
            <v>136.64335172336712</v>
          </cell>
          <cell r="G3">
            <v>137.96859877177278</v>
          </cell>
          <cell r="H3">
            <v>138.23282222011511</v>
          </cell>
          <cell r="I3">
            <v>137.81615638069707</v>
          </cell>
          <cell r="J3">
            <v>154.13924546631441</v>
          </cell>
          <cell r="K3">
            <v>143.44901688085241</v>
          </cell>
          <cell r="L3">
            <v>133.90072196036488</v>
          </cell>
          <cell r="M3">
            <v>125.47192148517941</v>
          </cell>
          <cell r="N3">
            <v>128.99240277037038</v>
          </cell>
          <cell r="O3">
            <v>127.575594</v>
          </cell>
        </row>
        <row r="4">
          <cell r="A4" t="str">
            <v xml:space="preserve"> chemicals/
plastics </v>
          </cell>
          <cell r="B4">
            <v>100.07749631965444</v>
          </cell>
          <cell r="C4">
            <v>87.02134117935762</v>
          </cell>
          <cell r="D4">
            <v>98.856409014204544</v>
          </cell>
          <cell r="E4">
            <v>103.54694497526502</v>
          </cell>
          <cell r="F4">
            <v>103.80561796996159</v>
          </cell>
          <cell r="G4">
            <v>104.21159126746987</v>
          </cell>
          <cell r="H4">
            <v>98.554447420250597</v>
          </cell>
          <cell r="I4">
            <v>102.97921348793567</v>
          </cell>
          <cell r="J4">
            <v>111.65290174636723</v>
          </cell>
          <cell r="K4">
            <v>115.69794546722633</v>
          </cell>
          <cell r="L4">
            <v>112.36359795910664</v>
          </cell>
          <cell r="M4">
            <v>111.21916884617784</v>
          </cell>
          <cell r="N4">
            <v>110.49944762222222</v>
          </cell>
          <cell r="O4">
            <v>108.75881799999999</v>
          </cell>
        </row>
        <row r="5">
          <cell r="A5" t="str">
            <v xml:space="preserve"> transport 
equipment </v>
          </cell>
          <cell r="B5">
            <v>105.84179587904968</v>
          </cell>
          <cell r="C5">
            <v>46.6442977437748</v>
          </cell>
          <cell r="D5">
            <v>98.185290383522712</v>
          </cell>
          <cell r="E5">
            <v>113.69155428127209</v>
          </cell>
          <cell r="F5">
            <v>112.18553788333917</v>
          </cell>
          <cell r="G5">
            <v>116.49789086127366</v>
          </cell>
          <cell r="H5">
            <v>75.420432381984426</v>
          </cell>
          <cell r="I5">
            <v>85.816860603217165</v>
          </cell>
          <cell r="J5">
            <v>102.28973755085865</v>
          </cell>
          <cell r="K5">
            <v>101.00469838682595</v>
          </cell>
          <cell r="L5">
            <v>114.2923000767537</v>
          </cell>
          <cell r="M5">
            <v>124.51599062714509</v>
          </cell>
          <cell r="N5">
            <v>130.92813767407407</v>
          </cell>
          <cell r="O5">
            <v>120.40087</v>
          </cell>
        </row>
        <row r="6">
          <cell r="A6" t="str">
            <v xml:space="preserve"> wood and paper </v>
          </cell>
          <cell r="B6">
            <v>33.887687965442765</v>
          </cell>
          <cell r="C6">
            <v>28.552145971851314</v>
          </cell>
          <cell r="D6">
            <v>33.757385752840904</v>
          </cell>
          <cell r="E6">
            <v>33.542411168904593</v>
          </cell>
          <cell r="F6">
            <v>34.80808182186518</v>
          </cell>
          <cell r="G6">
            <v>36.049798380722891</v>
          </cell>
          <cell r="H6">
            <v>32.960547649170337</v>
          </cell>
          <cell r="I6">
            <v>36.090159024128695</v>
          </cell>
          <cell r="J6">
            <v>36.112384153236462</v>
          </cell>
          <cell r="K6">
            <v>32.225979959961251</v>
          </cell>
          <cell r="L6">
            <v>36.058206243472789</v>
          </cell>
          <cell r="M6">
            <v>37.526287675507021</v>
          </cell>
          <cell r="N6">
            <v>36.562817762962965</v>
          </cell>
          <cell r="O6">
            <v>36.432386999999999</v>
          </cell>
        </row>
        <row r="7">
          <cell r="A7" t="str">
            <v xml:space="preserve"> machinery </v>
          </cell>
          <cell r="B7">
            <v>36.927041546436293</v>
          </cell>
          <cell r="C7">
            <v>24.58658540310357</v>
          </cell>
          <cell r="D7">
            <v>35.000331485795449</v>
          </cell>
          <cell r="E7">
            <v>36.737320104593636</v>
          </cell>
          <cell r="F7">
            <v>37.424219274886489</v>
          </cell>
          <cell r="G7">
            <v>37.631616132185883</v>
          </cell>
          <cell r="H7">
            <v>36.888105403318662</v>
          </cell>
          <cell r="I7">
            <v>36.795133109919576</v>
          </cell>
          <cell r="J7">
            <v>39.088344483487454</v>
          </cell>
          <cell r="K7">
            <v>39.7578961549887</v>
          </cell>
          <cell r="L7">
            <v>40.260976661843351</v>
          </cell>
          <cell r="M7">
            <v>39.634582000624029</v>
          </cell>
          <cell r="N7">
            <v>40.240442718518523</v>
          </cell>
          <cell r="O7">
            <v>43.720383000000005</v>
          </cell>
        </row>
        <row r="8">
          <cell r="A8" t="str">
            <v xml:space="preserve"> petroleum 
refineries </v>
          </cell>
          <cell r="B8">
            <v>69.187459490280787</v>
          </cell>
          <cell r="C8">
            <v>30.597321128834352</v>
          </cell>
          <cell r="D8">
            <v>47.078577639204539</v>
          </cell>
          <cell r="E8">
            <v>43.535335624028264</v>
          </cell>
          <cell r="F8">
            <v>45.119778106880894</v>
          </cell>
          <cell r="G8">
            <v>44.646886141135965</v>
          </cell>
          <cell r="H8">
            <v>41.919231978327126</v>
          </cell>
          <cell r="I8">
            <v>49.823690967828426</v>
          </cell>
          <cell r="J8">
            <v>53.426106087186263</v>
          </cell>
          <cell r="K8">
            <v>50.167362296415881</v>
          </cell>
          <cell r="L8">
            <v>44.809084303240013</v>
          </cell>
          <cell r="M8">
            <v>48.577740924804992</v>
          </cell>
          <cell r="N8">
            <v>58.46558113333333</v>
          </cell>
          <cell r="O8">
            <v>55.767975</v>
          </cell>
        </row>
        <row r="9">
          <cell r="A9" t="str">
            <v xml:space="preserve"> Glass/non-
metallic mineral </v>
          </cell>
          <cell r="B9">
            <v>22.442365909287258</v>
          </cell>
          <cell r="C9">
            <v>11.789475819559723</v>
          </cell>
          <cell r="D9">
            <v>23.196315741477271</v>
          </cell>
          <cell r="E9">
            <v>25.000941201413426</v>
          </cell>
          <cell r="F9">
            <v>25.412724607754107</v>
          </cell>
          <cell r="G9">
            <v>24.617035290877798</v>
          </cell>
          <cell r="H9">
            <v>23.952013320690821</v>
          </cell>
          <cell r="I9">
            <v>24.158240621983914</v>
          </cell>
          <cell r="J9">
            <v>25.171584784676355</v>
          </cell>
          <cell r="K9">
            <v>24.432648123990958</v>
          </cell>
          <cell r="L9">
            <v>25.060347872916012</v>
          </cell>
          <cell r="M9">
            <v>25.888202905460219</v>
          </cell>
          <cell r="N9">
            <v>24.680068977777779</v>
          </cell>
          <cell r="O9">
            <v>24.397411000000002</v>
          </cell>
        </row>
        <row r="10">
          <cell r="A10" t="str">
            <v xml:space="preserve"> Clothing/textiles/
leather/footwear </v>
          </cell>
          <cell r="B10">
            <v>17.820577701943847</v>
          </cell>
          <cell r="C10">
            <v>10.298987805124503</v>
          </cell>
          <cell r="D10">
            <v>16.789672261363638</v>
          </cell>
          <cell r="E10">
            <v>17.465384293992933</v>
          </cell>
          <cell r="F10">
            <v>17.853987001047852</v>
          </cell>
          <cell r="G10">
            <v>17.153489208950084</v>
          </cell>
          <cell r="H10">
            <v>16.337613261090418</v>
          </cell>
          <cell r="I10">
            <v>17.90705293029491</v>
          </cell>
          <cell r="J10">
            <v>18.534070517833552</v>
          </cell>
          <cell r="K10">
            <v>16.821970686470777</v>
          </cell>
          <cell r="L10">
            <v>17.220406127713119</v>
          </cell>
          <cell r="M10">
            <v>17.954287630577223</v>
          </cell>
          <cell r="N10">
            <v>17.5930742</v>
          </cell>
          <cell r="O10">
            <v>18.127130000000001</v>
          </cell>
        </row>
        <row r="11">
          <cell r="A11" t="str">
            <v xml:space="preserve"> Other manu-
facturing </v>
          </cell>
          <cell r="B11">
            <v>22.064263663066956</v>
          </cell>
          <cell r="C11">
            <v>9.4772642771562605</v>
          </cell>
          <cell r="D11">
            <v>17.657107610795453</v>
          </cell>
          <cell r="E11">
            <v>22.145396853710245</v>
          </cell>
          <cell r="F11">
            <v>23.410661063220399</v>
          </cell>
          <cell r="G11">
            <v>22.134971062306366</v>
          </cell>
          <cell r="H11">
            <v>23.477923359295634</v>
          </cell>
          <cell r="I11">
            <v>24.682455144772121</v>
          </cell>
          <cell r="J11">
            <v>24.205832512549538</v>
          </cell>
          <cell r="K11">
            <v>24.957118628350017</v>
          </cell>
          <cell r="L11">
            <v>24.392173317395407</v>
          </cell>
          <cell r="M11">
            <v>23.938919543213729</v>
          </cell>
          <cell r="N11">
            <v>24.333263118518516</v>
          </cell>
          <cell r="O11">
            <v>25.853375</v>
          </cell>
        </row>
        <row r="12">
          <cell r="A12" t="str">
            <v xml:space="preserve"> electrical 
machinery </v>
          </cell>
          <cell r="B12">
            <v>16.348640233261342</v>
          </cell>
          <cell r="C12">
            <v>12.047297261638395</v>
          </cell>
          <cell r="D12">
            <v>16.479028653409088</v>
          </cell>
          <cell r="E12">
            <v>18.029971072791522</v>
          </cell>
          <cell r="F12">
            <v>17.367052920712542</v>
          </cell>
          <cell r="G12">
            <v>16.844256487435455</v>
          </cell>
          <cell r="H12">
            <v>17.337257676938705</v>
          </cell>
          <cell r="I12">
            <v>18.114809573726543</v>
          </cell>
          <cell r="J12">
            <v>19.38528029326288</v>
          </cell>
          <cell r="K12">
            <v>18.257307432999674</v>
          </cell>
          <cell r="L12">
            <v>17.969836378735454</v>
          </cell>
          <cell r="M12">
            <v>18.295782080499222</v>
          </cell>
          <cell r="N12">
            <v>19.339543096296296</v>
          </cell>
          <cell r="O12">
            <v>21.379104999999999</v>
          </cell>
        </row>
        <row r="13">
          <cell r="A13" t="str">
            <v xml:space="preserve"> publishing  </v>
          </cell>
          <cell r="B13">
            <v>14.111291161987044</v>
          </cell>
          <cell r="C13">
            <v>7.2777489050884148</v>
          </cell>
          <cell r="D13">
            <v>10.407651417613636</v>
          </cell>
          <cell r="E13">
            <v>13.706755310247349</v>
          </cell>
          <cell r="F13">
            <v>13.32095703248341</v>
          </cell>
          <cell r="G13">
            <v>13.168185335628227</v>
          </cell>
          <cell r="H13">
            <v>13.068731093802912</v>
          </cell>
          <cell r="I13">
            <v>12.793691742627349</v>
          </cell>
          <cell r="J13">
            <v>12.823436718626155</v>
          </cell>
          <cell r="K13">
            <v>13.342271899257344</v>
          </cell>
          <cell r="L13">
            <v>13.742436471846492</v>
          </cell>
          <cell r="M13">
            <v>13.244571819032762</v>
          </cell>
          <cell r="N13">
            <v>13.94478551111111</v>
          </cell>
          <cell r="O13">
            <v>14.072986</v>
          </cell>
        </row>
        <row r="14">
          <cell r="A14" t="str">
            <v xml:space="preserve"> ICT </v>
          </cell>
          <cell r="B14">
            <v>8.0432907127429818</v>
          </cell>
          <cell r="C14">
            <v>5.4451403969686023</v>
          </cell>
          <cell r="D14">
            <v>7.5351187073863635</v>
          </cell>
          <cell r="E14">
            <v>8.2502983971731449</v>
          </cell>
          <cell r="F14">
            <v>7.728869499126791</v>
          </cell>
          <cell r="G14">
            <v>7.738837135972461</v>
          </cell>
          <cell r="H14">
            <v>7.082908721977649</v>
          </cell>
          <cell r="I14">
            <v>8.0448776380697069</v>
          </cell>
          <cell r="J14">
            <v>8.0783163011889023</v>
          </cell>
          <cell r="K14">
            <v>7.646548169195996</v>
          </cell>
          <cell r="L14">
            <v>8.1017106058508972</v>
          </cell>
          <cell r="M14">
            <v>7.5975503101404058</v>
          </cell>
          <cell r="N14">
            <v>7.8678775259259259</v>
          </cell>
          <cell r="O14">
            <v>7.9709589999999997</v>
          </cell>
        </row>
        <row r="15">
          <cell r="A15" t="str">
            <v xml:space="preserve"> Furniture </v>
          </cell>
          <cell r="B15">
            <v>5.0256002937365016</v>
          </cell>
          <cell r="C15">
            <v>1.5406445499819557</v>
          </cell>
          <cell r="D15">
            <v>3.9310188409090907</v>
          </cell>
          <cell r="E15">
            <v>4.6409051109540629</v>
          </cell>
          <cell r="F15">
            <v>4.4740745092560257</v>
          </cell>
          <cell r="G15">
            <v>4.1962938712564535</v>
          </cell>
          <cell r="H15">
            <v>4.7925678672536405</v>
          </cell>
          <cell r="I15">
            <v>5.2273293941018775</v>
          </cell>
          <cell r="J15">
            <v>5.2083277331571987</v>
          </cell>
          <cell r="K15">
            <v>4.715107722311914</v>
          </cell>
          <cell r="L15">
            <v>4.3196231871657753</v>
          </cell>
          <cell r="M15">
            <v>4.0132373915756627</v>
          </cell>
          <cell r="N15">
            <v>5.2976763407407406</v>
          </cell>
          <cell r="O15">
            <v>5.1943010000000003</v>
          </cell>
        </row>
      </sheetData>
      <sheetData sheetId="2" refreshError="1"/>
      <sheetData sheetId="3">
        <row r="118">
          <cell r="W118">
            <v>172.75242070842336</v>
          </cell>
          <cell r="X118">
            <v>149.53412614363046</v>
          </cell>
          <cell r="Y118">
            <v>167.24377321874999</v>
          </cell>
          <cell r="Z118">
            <v>180.58669619787986</v>
          </cell>
          <cell r="AA118">
            <v>178.92790913587146</v>
          </cell>
          <cell r="AB118">
            <v>185.06854003993115</v>
          </cell>
          <cell r="AC118">
            <v>177.397961709448</v>
          </cell>
          <cell r="AD118">
            <v>182.63789911528153</v>
          </cell>
          <cell r="AE118">
            <v>187.14644480845442</v>
          </cell>
          <cell r="AF118">
            <v>189.1720945766871</v>
          </cell>
          <cell r="AG118">
            <v>191.09922297829505</v>
          </cell>
          <cell r="AH118">
            <v>185.68525937971918</v>
          </cell>
          <cell r="AI118">
            <v>196.10939994814814</v>
          </cell>
          <cell r="AJ118">
            <v>198.15577400000001</v>
          </cell>
        </row>
        <row r="119">
          <cell r="W119">
            <v>114.04075883369332</v>
          </cell>
          <cell r="X119">
            <v>81.202347706964986</v>
          </cell>
          <cell r="Y119">
            <v>112.05057271022726</v>
          </cell>
          <cell r="Z119">
            <v>121.04438436466431</v>
          </cell>
          <cell r="AA119">
            <v>136.64335172336712</v>
          </cell>
          <cell r="AB119">
            <v>137.96859877177278</v>
          </cell>
          <cell r="AC119">
            <v>138.23282222011511</v>
          </cell>
          <cell r="AD119">
            <v>137.81615638069707</v>
          </cell>
          <cell r="AE119">
            <v>154.13924546631441</v>
          </cell>
          <cell r="AF119">
            <v>143.44901688085241</v>
          </cell>
          <cell r="AG119">
            <v>133.90072196036488</v>
          </cell>
          <cell r="AH119">
            <v>125.47192148517941</v>
          </cell>
          <cell r="AI119">
            <v>128.99240277037038</v>
          </cell>
          <cell r="AJ119">
            <v>127.575594</v>
          </cell>
        </row>
        <row r="120">
          <cell r="W120">
            <v>100.07749631965444</v>
          </cell>
          <cell r="X120">
            <v>87.02134117935762</v>
          </cell>
          <cell r="Y120">
            <v>98.856409014204544</v>
          </cell>
          <cell r="Z120">
            <v>103.54694497526502</v>
          </cell>
          <cell r="AA120">
            <v>103.80561796996159</v>
          </cell>
          <cell r="AB120">
            <v>104.21159126746987</v>
          </cell>
          <cell r="AC120">
            <v>98.554447420250597</v>
          </cell>
          <cell r="AD120">
            <v>102.97921348793567</v>
          </cell>
          <cell r="AE120">
            <v>111.65290174636723</v>
          </cell>
          <cell r="AF120">
            <v>115.69794546722633</v>
          </cell>
          <cell r="AG120">
            <v>112.36359795910664</v>
          </cell>
          <cell r="AH120">
            <v>111.21916884617784</v>
          </cell>
          <cell r="AI120">
            <v>110.49944762222222</v>
          </cell>
          <cell r="AJ120">
            <v>108.75881799999999</v>
          </cell>
        </row>
        <row r="121">
          <cell r="W121">
            <v>105.84179587904968</v>
          </cell>
          <cell r="X121">
            <v>46.6442977437748</v>
          </cell>
          <cell r="Y121">
            <v>98.185290383522712</v>
          </cell>
          <cell r="Z121">
            <v>113.69155428127209</v>
          </cell>
          <cell r="AA121">
            <v>112.18553788333917</v>
          </cell>
          <cell r="AB121">
            <v>116.49789086127366</v>
          </cell>
          <cell r="AC121">
            <v>75.420432381984426</v>
          </cell>
          <cell r="AD121">
            <v>85.816860603217165</v>
          </cell>
          <cell r="AE121">
            <v>102.28973755085865</v>
          </cell>
          <cell r="AF121">
            <v>101.00469838682595</v>
          </cell>
          <cell r="AG121">
            <v>114.2923000767537</v>
          </cell>
          <cell r="AH121">
            <v>124.51599062714509</v>
          </cell>
          <cell r="AI121">
            <v>130.92813767407407</v>
          </cell>
          <cell r="AJ121">
            <v>120.40087</v>
          </cell>
        </row>
        <row r="122">
          <cell r="W122">
            <v>33.887687965442765</v>
          </cell>
          <cell r="X122">
            <v>28.552145971851314</v>
          </cell>
          <cell r="Y122">
            <v>33.757385752840904</v>
          </cell>
          <cell r="Z122">
            <v>33.542411168904593</v>
          </cell>
          <cell r="AA122">
            <v>34.80808182186518</v>
          </cell>
          <cell r="AB122">
            <v>36.049798380722891</v>
          </cell>
          <cell r="AC122">
            <v>32.960547649170337</v>
          </cell>
          <cell r="AD122">
            <v>36.090159024128695</v>
          </cell>
          <cell r="AE122">
            <v>36.112384153236462</v>
          </cell>
          <cell r="AF122">
            <v>32.225979959961251</v>
          </cell>
          <cell r="AG122">
            <v>36.058206243472789</v>
          </cell>
          <cell r="AH122">
            <v>37.526287675507021</v>
          </cell>
          <cell r="AI122">
            <v>36.562817762962965</v>
          </cell>
          <cell r="AJ122">
            <v>36.432386999999999</v>
          </cell>
        </row>
        <row r="123">
          <cell r="W123">
            <v>36.927041546436293</v>
          </cell>
          <cell r="X123">
            <v>24.58658540310357</v>
          </cell>
          <cell r="Y123">
            <v>35.000331485795449</v>
          </cell>
          <cell r="Z123">
            <v>36.737320104593636</v>
          </cell>
          <cell r="AA123">
            <v>37.424219274886489</v>
          </cell>
          <cell r="AB123">
            <v>37.631616132185883</v>
          </cell>
          <cell r="AC123">
            <v>36.888105403318662</v>
          </cell>
          <cell r="AD123">
            <v>36.795133109919576</v>
          </cell>
          <cell r="AE123">
            <v>39.088344483487454</v>
          </cell>
          <cell r="AF123">
            <v>39.7578961549887</v>
          </cell>
          <cell r="AG123">
            <v>40.260976661843351</v>
          </cell>
          <cell r="AH123">
            <v>39.634582000624029</v>
          </cell>
          <cell r="AI123">
            <v>40.240442718518523</v>
          </cell>
          <cell r="AJ123">
            <v>43.720383000000005</v>
          </cell>
        </row>
        <row r="124">
          <cell r="W124">
            <v>69.187459490280787</v>
          </cell>
          <cell r="X124">
            <v>30.597321128834352</v>
          </cell>
          <cell r="Y124">
            <v>47.078577639204539</v>
          </cell>
          <cell r="Z124">
            <v>43.535335624028264</v>
          </cell>
          <cell r="AA124">
            <v>45.119778106880894</v>
          </cell>
          <cell r="AB124">
            <v>44.646886141135965</v>
          </cell>
          <cell r="AC124">
            <v>41.919231978327126</v>
          </cell>
          <cell r="AD124">
            <v>49.823690967828426</v>
          </cell>
          <cell r="AE124">
            <v>53.426106087186263</v>
          </cell>
          <cell r="AF124">
            <v>50.167362296415881</v>
          </cell>
          <cell r="AG124">
            <v>44.809084303240013</v>
          </cell>
          <cell r="AH124">
            <v>48.577740924804992</v>
          </cell>
          <cell r="AI124">
            <v>58.46558113333333</v>
          </cell>
          <cell r="AJ124">
            <v>55.767975</v>
          </cell>
        </row>
        <row r="125">
          <cell r="W125">
            <v>22.442365909287258</v>
          </cell>
          <cell r="X125">
            <v>11.789475819559723</v>
          </cell>
          <cell r="Y125">
            <v>23.196315741477271</v>
          </cell>
          <cell r="Z125">
            <v>25.000941201413426</v>
          </cell>
          <cell r="AA125">
            <v>25.412724607754107</v>
          </cell>
          <cell r="AB125">
            <v>24.617035290877798</v>
          </cell>
          <cell r="AC125">
            <v>23.952013320690821</v>
          </cell>
          <cell r="AD125">
            <v>24.158240621983914</v>
          </cell>
          <cell r="AE125">
            <v>25.171584784676355</v>
          </cell>
          <cell r="AF125">
            <v>24.432648123990958</v>
          </cell>
          <cell r="AG125">
            <v>25.060347872916012</v>
          </cell>
          <cell r="AH125">
            <v>25.888202905460219</v>
          </cell>
          <cell r="AI125">
            <v>24.680068977777779</v>
          </cell>
          <cell r="AJ125">
            <v>24.397411000000002</v>
          </cell>
        </row>
        <row r="126">
          <cell r="W126">
            <v>17.820577701943847</v>
          </cell>
          <cell r="X126">
            <v>10.298987805124503</v>
          </cell>
          <cell r="Y126">
            <v>16.789672261363638</v>
          </cell>
          <cell r="Z126">
            <v>17.465384293992933</v>
          </cell>
          <cell r="AA126">
            <v>17.853987001047852</v>
          </cell>
          <cell r="AB126">
            <v>17.153489208950084</v>
          </cell>
          <cell r="AC126">
            <v>16.337613261090418</v>
          </cell>
          <cell r="AD126">
            <v>17.90705293029491</v>
          </cell>
          <cell r="AE126">
            <v>18.534070517833552</v>
          </cell>
          <cell r="AF126">
            <v>16.821970686470777</v>
          </cell>
          <cell r="AG126">
            <v>17.220406127713119</v>
          </cell>
          <cell r="AH126">
            <v>17.954287630577223</v>
          </cell>
          <cell r="AI126">
            <v>17.5930742</v>
          </cell>
          <cell r="AJ126">
            <v>18.127130000000001</v>
          </cell>
        </row>
        <row r="127">
          <cell r="W127">
            <v>22.064263663066956</v>
          </cell>
          <cell r="X127">
            <v>9.4772642771562605</v>
          </cell>
          <cell r="Y127">
            <v>17.657107610795453</v>
          </cell>
          <cell r="Z127">
            <v>22.145396853710245</v>
          </cell>
          <cell r="AA127">
            <v>23.410661063220399</v>
          </cell>
          <cell r="AB127">
            <v>22.134971062306366</v>
          </cell>
          <cell r="AC127">
            <v>23.477923359295634</v>
          </cell>
          <cell r="AD127">
            <v>24.682455144772121</v>
          </cell>
          <cell r="AE127">
            <v>24.205832512549538</v>
          </cell>
          <cell r="AF127">
            <v>24.957118628350017</v>
          </cell>
          <cell r="AG127">
            <v>24.392173317395407</v>
          </cell>
          <cell r="AH127">
            <v>23.938919543213729</v>
          </cell>
          <cell r="AI127">
            <v>24.333263118518516</v>
          </cell>
          <cell r="AJ127">
            <v>25.853375</v>
          </cell>
        </row>
        <row r="128">
          <cell r="W128">
            <v>16.348640233261342</v>
          </cell>
          <cell r="X128">
            <v>12.047297261638395</v>
          </cell>
          <cell r="Y128">
            <v>16.479028653409088</v>
          </cell>
          <cell r="Z128">
            <v>18.029971072791522</v>
          </cell>
          <cell r="AA128">
            <v>17.367052920712542</v>
          </cell>
          <cell r="AB128">
            <v>16.844256487435455</v>
          </cell>
          <cell r="AC128">
            <v>17.337257676938705</v>
          </cell>
          <cell r="AD128">
            <v>18.114809573726543</v>
          </cell>
          <cell r="AE128">
            <v>19.38528029326288</v>
          </cell>
          <cell r="AF128">
            <v>18.257307432999674</v>
          </cell>
          <cell r="AG128">
            <v>17.969836378735454</v>
          </cell>
          <cell r="AH128">
            <v>18.295782080499222</v>
          </cell>
          <cell r="AI128">
            <v>19.339543096296296</v>
          </cell>
          <cell r="AJ128">
            <v>21.379104999999999</v>
          </cell>
        </row>
        <row r="129">
          <cell r="W129">
            <v>14.111291161987044</v>
          </cell>
          <cell r="X129">
            <v>7.2777489050884148</v>
          </cell>
          <cell r="Y129">
            <v>10.407651417613636</v>
          </cell>
          <cell r="Z129">
            <v>13.706755310247349</v>
          </cell>
          <cell r="AA129">
            <v>13.32095703248341</v>
          </cell>
          <cell r="AB129">
            <v>13.168185335628227</v>
          </cell>
          <cell r="AC129">
            <v>13.068731093802912</v>
          </cell>
          <cell r="AD129">
            <v>12.793691742627349</v>
          </cell>
          <cell r="AE129">
            <v>12.823436718626155</v>
          </cell>
          <cell r="AF129">
            <v>13.342271899257344</v>
          </cell>
          <cell r="AG129">
            <v>13.742436471846492</v>
          </cell>
          <cell r="AH129">
            <v>13.244571819032762</v>
          </cell>
          <cell r="AI129">
            <v>13.94478551111111</v>
          </cell>
          <cell r="AJ129">
            <v>14.072986</v>
          </cell>
        </row>
        <row r="130">
          <cell r="W130">
            <v>8.0432907127429818</v>
          </cell>
          <cell r="X130">
            <v>5.4451403969686023</v>
          </cell>
          <cell r="Y130">
            <v>7.5351187073863635</v>
          </cell>
          <cell r="Z130">
            <v>8.2502983971731449</v>
          </cell>
          <cell r="AA130">
            <v>7.728869499126791</v>
          </cell>
          <cell r="AB130">
            <v>7.738837135972461</v>
          </cell>
          <cell r="AC130">
            <v>7.082908721977649</v>
          </cell>
          <cell r="AD130">
            <v>8.0448776380697069</v>
          </cell>
          <cell r="AE130">
            <v>8.0783163011889023</v>
          </cell>
          <cell r="AF130">
            <v>7.646548169195996</v>
          </cell>
          <cell r="AG130">
            <v>8.1017106058508972</v>
          </cell>
          <cell r="AH130">
            <v>7.5975503101404058</v>
          </cell>
          <cell r="AI130">
            <v>7.8678775259259259</v>
          </cell>
          <cell r="AJ130">
            <v>7.9709589999999997</v>
          </cell>
        </row>
        <row r="131">
          <cell r="W131">
            <v>5.0256002937365016</v>
          </cell>
          <cell r="X131">
            <v>1.5406445499819557</v>
          </cell>
          <cell r="Y131">
            <v>3.9310188409090907</v>
          </cell>
          <cell r="Z131">
            <v>4.6409051109540629</v>
          </cell>
          <cell r="AA131">
            <v>4.4740745092560257</v>
          </cell>
          <cell r="AB131">
            <v>4.1962938712564535</v>
          </cell>
          <cell r="AC131">
            <v>4.7925678672536405</v>
          </cell>
          <cell r="AD131">
            <v>5.2273293941018775</v>
          </cell>
          <cell r="AE131">
            <v>5.2083277331571987</v>
          </cell>
          <cell r="AF131">
            <v>4.715107722311914</v>
          </cell>
          <cell r="AG131">
            <v>4.3196231871657753</v>
          </cell>
          <cell r="AH131">
            <v>4.0132373915756627</v>
          </cell>
          <cell r="AI131">
            <v>5.2976763407407406</v>
          </cell>
          <cell r="AJ131">
            <v>5.1943010000000003</v>
          </cell>
        </row>
        <row r="133">
          <cell r="W133">
            <v>738.57069041900661</v>
          </cell>
          <cell r="X133">
            <v>506.01472429303499</v>
          </cell>
          <cell r="Y133">
            <v>688.16825343750008</v>
          </cell>
          <cell r="Z133">
            <v>741.92429895689042</v>
          </cell>
          <cell r="AA133">
            <v>758.48282254977278</v>
          </cell>
          <cell r="AB133">
            <v>767.92798998691899</v>
          </cell>
          <cell r="AC133">
            <v>707.42256406366425</v>
          </cell>
          <cell r="AD133">
            <v>742.88756973458453</v>
          </cell>
          <cell r="AE133">
            <v>797.26201315719948</v>
          </cell>
          <cell r="AF133">
            <v>781.64796638553412</v>
          </cell>
          <cell r="AG133">
            <v>783.59064414469958</v>
          </cell>
          <cell r="AH133">
            <v>783.56350261965667</v>
          </cell>
          <cell r="AI133">
            <v>814.85451840000007</v>
          </cell>
          <cell r="AJ133">
            <v>807.80706799999984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. Exports, imports, BOT"/>
      <sheetName val="12_14 imports exports by sector"/>
      <sheetName val="Table 1. Trade by mfg subsector"/>
    </sheetNames>
    <sheetDataSet>
      <sheetData sheetId="0">
        <row r="3">
          <cell r="K3" t="str">
            <v>Exports</v>
          </cell>
          <cell r="L3" t="str">
            <v>Imports</v>
          </cell>
          <cell r="M3" t="str">
            <v>Balance</v>
          </cell>
          <cell r="Q3" t="str">
            <v>Exports</v>
          </cell>
          <cell r="R3" t="str">
            <v>Imports</v>
          </cell>
          <cell r="S3" t="str">
            <v>Balance</v>
          </cell>
        </row>
        <row r="4">
          <cell r="I4">
            <v>2010</v>
          </cell>
          <cell r="J4" t="str">
            <v>Q1</v>
          </cell>
          <cell r="K4">
            <v>250.65022704626338</v>
          </cell>
          <cell r="L4">
            <v>267.15290576512461</v>
          </cell>
          <cell r="M4">
            <v>-16.502678718861233</v>
          </cell>
          <cell r="O4">
            <v>2010</v>
          </cell>
          <cell r="P4" t="str">
            <v>Q1</v>
          </cell>
          <cell r="Q4">
            <v>17.368493243243243</v>
          </cell>
          <cell r="R4">
            <v>18.512025675675677</v>
          </cell>
          <cell r="S4">
            <v>-1.1435324324324334</v>
          </cell>
        </row>
        <row r="5">
          <cell r="J5" t="str">
            <v>Q2</v>
          </cell>
          <cell r="K5">
            <v>283.63179988256019</v>
          </cell>
          <cell r="L5">
            <v>276.99556171462132</v>
          </cell>
          <cell r="M5">
            <v>6.6362381679388704</v>
          </cell>
          <cell r="P5" t="str">
            <v>Q2</v>
          </cell>
          <cell r="Q5">
            <v>19.329657894736844</v>
          </cell>
          <cell r="R5">
            <v>18.87739473684211</v>
          </cell>
          <cell r="S5">
            <v>0.45226315789473404</v>
          </cell>
        </row>
        <row r="6">
          <cell r="J6" t="str">
            <v>Q3</v>
          </cell>
          <cell r="K6">
            <v>301.9789586488061</v>
          </cell>
          <cell r="L6">
            <v>300.11799277810144</v>
          </cell>
          <cell r="M6">
            <v>1.8609658707046606</v>
          </cell>
          <cell r="P6" t="str">
            <v>Q3</v>
          </cell>
          <cell r="Q6">
            <v>22.210422535211269</v>
          </cell>
          <cell r="R6">
            <v>22.073549295774651</v>
          </cell>
          <cell r="S6">
            <v>0.13687323943661767</v>
          </cell>
        </row>
        <row r="7">
          <cell r="J7" t="str">
            <v>Q4</v>
          </cell>
          <cell r="K7">
            <v>312.43185947826089</v>
          </cell>
          <cell r="L7">
            <v>282.8509147826087</v>
          </cell>
          <cell r="M7">
            <v>29.580944695652192</v>
          </cell>
          <cell r="P7" t="str">
            <v>Q4</v>
          </cell>
          <cell r="Q7">
            <v>24.104808823529414</v>
          </cell>
          <cell r="R7">
            <v>21.822573529411763</v>
          </cell>
          <cell r="S7">
            <v>2.2822352941176511</v>
          </cell>
        </row>
        <row r="8">
          <cell r="I8">
            <v>2011</v>
          </cell>
          <cell r="J8" t="str">
            <v>Q1</v>
          </cell>
          <cell r="K8">
            <v>295.41778148571433</v>
          </cell>
          <cell r="L8">
            <v>303.50795245714289</v>
          </cell>
          <cell r="M8">
            <v>-8.090170971428563</v>
          </cell>
          <cell r="O8">
            <v>2011</v>
          </cell>
          <cell r="P8" t="str">
            <v>Q1</v>
          </cell>
          <cell r="Q8">
            <v>22.787347826086958</v>
          </cell>
          <cell r="R8">
            <v>23.411391304347827</v>
          </cell>
          <cell r="S8">
            <v>-0.62404347826086948</v>
          </cell>
        </row>
        <row r="9">
          <cell r="J9" t="str">
            <v>Q2</v>
          </cell>
          <cell r="K9">
            <v>310.96951919191918</v>
          </cell>
          <cell r="L9">
            <v>308.39853198653202</v>
          </cell>
          <cell r="M9">
            <v>2.570987205387155</v>
          </cell>
          <cell r="P9" t="str">
            <v>Q2</v>
          </cell>
          <cell r="Q9">
            <v>24.784764705882353</v>
          </cell>
          <cell r="R9">
            <v>24.579852941176473</v>
          </cell>
          <cell r="S9">
            <v>0.20491176470588002</v>
          </cell>
        </row>
        <row r="10">
          <cell r="J10" t="str">
            <v>Q3</v>
          </cell>
          <cell r="K10">
            <v>336.37147785753729</v>
          </cell>
          <cell r="L10">
            <v>345.67773429044729</v>
          </cell>
          <cell r="M10">
            <v>-9.3062564329100042</v>
          </cell>
          <cell r="P10" t="str">
            <v>Q3</v>
          </cell>
          <cell r="Q10">
            <v>24.702706666666664</v>
          </cell>
          <cell r="R10">
            <v>25.386146666666665</v>
          </cell>
          <cell r="S10">
            <v>-0.68344000000000094</v>
          </cell>
        </row>
        <row r="11">
          <cell r="J11" t="str">
            <v>Q4</v>
          </cell>
          <cell r="K11">
            <v>346.29129710224174</v>
          </cell>
          <cell r="L11">
            <v>369.46747249863313</v>
          </cell>
          <cell r="M11">
            <v>-23.176175396391386</v>
          </cell>
          <cell r="P11" t="str">
            <v>Q4</v>
          </cell>
          <cell r="Q11">
            <v>23.49143902439025</v>
          </cell>
          <cell r="R11">
            <v>25.063646341463414</v>
          </cell>
          <cell r="S11">
            <v>-1.5722073170731647</v>
          </cell>
        </row>
        <row r="12">
          <cell r="I12">
            <v>2012</v>
          </cell>
          <cell r="J12" t="str">
            <v>Q1</v>
          </cell>
          <cell r="K12">
            <v>303.62078622174386</v>
          </cell>
          <cell r="L12">
            <v>350.5078785791174</v>
          </cell>
          <cell r="M12">
            <v>-46.887092357373547</v>
          </cell>
          <cell r="O12">
            <v>2012</v>
          </cell>
          <cell r="P12" t="str">
            <v>Q1</v>
          </cell>
          <cell r="Q12">
            <v>22.575210526315793</v>
          </cell>
          <cell r="R12">
            <v>26.061421052631584</v>
          </cell>
          <cell r="S12">
            <v>-3.4862105263157908</v>
          </cell>
        </row>
        <row r="13">
          <cell r="J13" t="str">
            <v>Q2</v>
          </cell>
          <cell r="K13">
            <v>307.95327804878048</v>
          </cell>
          <cell r="L13">
            <v>350.71540911983033</v>
          </cell>
          <cell r="M13">
            <v>-42.762131071049851</v>
          </cell>
          <cell r="P13" t="str">
            <v>Q2</v>
          </cell>
          <cell r="Q13">
            <v>21.028845238095233</v>
          </cell>
          <cell r="R13">
            <v>23.948892857142855</v>
          </cell>
          <cell r="S13">
            <v>-2.9200476190476223</v>
          </cell>
        </row>
        <row r="14">
          <cell r="J14" t="str">
            <v>Q3</v>
          </cell>
          <cell r="K14">
            <v>313.81342385706785</v>
          </cell>
          <cell r="L14">
            <v>370.26439264319504</v>
          </cell>
          <cell r="M14">
            <v>-56.450968786127191</v>
          </cell>
          <cell r="P14" t="str">
            <v>Q3</v>
          </cell>
          <cell r="Q14">
            <v>21.882674698795181</v>
          </cell>
          <cell r="R14">
            <v>25.819084337349398</v>
          </cell>
          <cell r="S14">
            <v>-3.9364096385542169</v>
          </cell>
        </row>
        <row r="15">
          <cell r="J15" t="str">
            <v>Q4</v>
          </cell>
          <cell r="K15">
            <v>317.67934409937891</v>
          </cell>
          <cell r="L15">
            <v>372.70977639751555</v>
          </cell>
          <cell r="M15">
            <v>-55.030432298136645</v>
          </cell>
          <cell r="P15" t="str">
            <v>Q4</v>
          </cell>
          <cell r="Q15">
            <v>21.705302325581396</v>
          </cell>
          <cell r="R15">
            <v>25.465232558139537</v>
          </cell>
          <cell r="S15">
            <v>-3.7599302325581405</v>
          </cell>
        </row>
        <row r="16">
          <cell r="I16">
            <v>2013</v>
          </cell>
          <cell r="J16" t="str">
            <v>Q1</v>
          </cell>
          <cell r="K16">
            <v>299.5610749490836</v>
          </cell>
          <cell r="L16">
            <v>370.8115661914461</v>
          </cell>
          <cell r="M16">
            <v>-71.2504912423625</v>
          </cell>
          <cell r="O16">
            <v>2013</v>
          </cell>
          <cell r="P16" t="str">
            <v>Q1</v>
          </cell>
          <cell r="Q16">
            <v>19.449445652173917</v>
          </cell>
          <cell r="R16">
            <v>24.075489130434782</v>
          </cell>
          <cell r="S16">
            <v>-4.6260434782608648</v>
          </cell>
        </row>
        <row r="17">
          <cell r="J17" t="str">
            <v>Q2</v>
          </cell>
          <cell r="K17">
            <v>331.47220221105528</v>
          </cell>
          <cell r="L17">
            <v>389.51035899497487</v>
          </cell>
          <cell r="M17">
            <v>-58.03815678391959</v>
          </cell>
          <cell r="P17" t="str">
            <v>Q2</v>
          </cell>
          <cell r="Q17">
            <v>20.061730000000001</v>
          </cell>
          <cell r="R17">
            <v>23.574379999999998</v>
          </cell>
          <cell r="S17">
            <v>-3.5126499999999972</v>
          </cell>
        </row>
        <row r="18">
          <cell r="J18" t="str">
            <v>Q3</v>
          </cell>
          <cell r="K18">
            <v>363.01797684314698</v>
          </cell>
          <cell r="L18">
            <v>435.2262638297874</v>
          </cell>
          <cell r="M18">
            <v>-72.208286986640417</v>
          </cell>
          <cell r="P18" t="str">
            <v>Q3</v>
          </cell>
          <cell r="Q18">
            <v>22.313239999999997</v>
          </cell>
          <cell r="R18">
            <v>26.751590000000004</v>
          </cell>
          <cell r="S18">
            <v>-4.4383500000000069</v>
          </cell>
        </row>
        <row r="19">
          <cell r="J19" t="str">
            <v>Q4</v>
          </cell>
          <cell r="K19">
            <v>397.43466064769387</v>
          </cell>
          <cell r="L19">
            <v>411.21263905789999</v>
          </cell>
          <cell r="M19">
            <v>-13.777978410206117</v>
          </cell>
          <cell r="P19" t="str">
            <v>Q4</v>
          </cell>
          <cell r="Q19">
            <v>23.686711538461534</v>
          </cell>
          <cell r="R19">
            <v>24.507865384615382</v>
          </cell>
          <cell r="S19">
            <v>-0.82115384615384812</v>
          </cell>
        </row>
        <row r="20">
          <cell r="I20">
            <v>2014</v>
          </cell>
          <cell r="J20" t="str">
            <v>Q1</v>
          </cell>
          <cell r="K20">
            <v>379.44784615384617</v>
          </cell>
          <cell r="L20">
            <v>423.97163423076938</v>
          </cell>
          <cell r="M20">
            <v>-44.523788076923211</v>
          </cell>
          <cell r="O20">
            <v>2014</v>
          </cell>
          <cell r="P20" t="str">
            <v>Q1</v>
          </cell>
          <cell r="Q20">
            <v>22.433644859813082</v>
          </cell>
          <cell r="R20">
            <v>25.065971962616828</v>
          </cell>
          <cell r="S20">
            <v>-2.632327102803746</v>
          </cell>
        </row>
        <row r="21">
          <cell r="J21" t="str">
            <v>Q2</v>
          </cell>
          <cell r="K21">
            <v>365.05365247758385</v>
          </cell>
          <cell r="L21">
            <v>396.55933364794726</v>
          </cell>
          <cell r="M21">
            <v>-31.505681170363403</v>
          </cell>
          <cell r="P21" t="str">
            <v>Q2</v>
          </cell>
          <cell r="Q21">
            <v>21.987308411214958</v>
          </cell>
          <cell r="R21">
            <v>23.884906542056076</v>
          </cell>
          <cell r="S21">
            <v>-1.8975981308411178</v>
          </cell>
        </row>
        <row r="22">
          <cell r="J22" t="str">
            <v>Q3</v>
          </cell>
          <cell r="K22">
            <v>374.49937318435758</v>
          </cell>
          <cell r="L22">
            <v>427.77599441340777</v>
          </cell>
          <cell r="M22">
            <v>-53.276621229050193</v>
          </cell>
          <cell r="P22" t="str">
            <v>Q3</v>
          </cell>
          <cell r="Q22">
            <v>22.241336363636368</v>
          </cell>
          <cell r="R22">
            <v>25.405409090909089</v>
          </cell>
          <cell r="S22">
            <v>-3.1640727272727212</v>
          </cell>
        </row>
        <row r="23">
          <cell r="J23" t="str">
            <v>Q4</v>
          </cell>
          <cell r="K23">
            <v>397.39977519739898</v>
          </cell>
          <cell r="L23">
            <v>428.30346270320473</v>
          </cell>
          <cell r="M23">
            <v>-30.903687505805749</v>
          </cell>
          <cell r="P23" t="str">
            <v>Q4</v>
          </cell>
          <cell r="Q23">
            <v>22.62778260869565</v>
          </cell>
          <cell r="R23">
            <v>24.387426086956516</v>
          </cell>
          <cell r="S23">
            <v>-1.7596434782608661</v>
          </cell>
        </row>
        <row r="24">
          <cell r="I24">
            <v>2015</v>
          </cell>
          <cell r="J24" t="str">
            <v>Q1</v>
          </cell>
          <cell r="K24">
            <v>356.14917394919166</v>
          </cell>
          <cell r="L24">
            <v>406.19420452655896</v>
          </cell>
          <cell r="M24">
            <v>-50.045030577367299</v>
          </cell>
          <cell r="O24">
            <v>2015</v>
          </cell>
          <cell r="P24" t="str">
            <v>Q1</v>
          </cell>
          <cell r="Q24">
            <v>19.380842975206612</v>
          </cell>
          <cell r="R24">
            <v>22.104181818181825</v>
          </cell>
          <cell r="S24">
            <v>-2.7233388429752132</v>
          </cell>
        </row>
        <row r="25">
          <cell r="J25" t="str">
            <v>Q2</v>
          </cell>
          <cell r="K25">
            <v>391.01746907123533</v>
          </cell>
          <cell r="L25">
            <v>377.70521983769163</v>
          </cell>
          <cell r="M25">
            <v>13.312249233543696</v>
          </cell>
          <cell r="P25" t="str">
            <v>Q2</v>
          </cell>
          <cell r="Q25">
            <v>21.44473983739837</v>
          </cell>
          <cell r="R25">
            <v>20.714650406504063</v>
          </cell>
          <cell r="S25">
            <v>0.73008943089430645</v>
          </cell>
        </row>
        <row r="26">
          <cell r="J26" t="str">
            <v>Q3</v>
          </cell>
          <cell r="K26">
            <v>398.63872746666664</v>
          </cell>
          <cell r="L26">
            <v>416.37229973333331</v>
          </cell>
          <cell r="M26">
            <v>-17.73357226666667</v>
          </cell>
          <cell r="P26" t="str">
            <v>Q3</v>
          </cell>
          <cell r="Q26">
            <v>20.058169117647058</v>
          </cell>
          <cell r="R26">
            <v>20.950463235294116</v>
          </cell>
          <cell r="S26">
            <v>-0.89229411764705802</v>
          </cell>
        </row>
        <row r="27">
          <cell r="J27" t="str">
            <v>Q4</v>
          </cell>
          <cell r="K27">
            <v>390.45029123117803</v>
          </cell>
          <cell r="L27">
            <v>408.93735518157666</v>
          </cell>
          <cell r="M27">
            <v>-18.487063950398635</v>
          </cell>
          <cell r="P27" t="str">
            <v>Q4</v>
          </cell>
          <cell r="Q27">
            <v>17.757463576158941</v>
          </cell>
          <cell r="R27">
            <v>18.598245033112583</v>
          </cell>
          <cell r="S27">
            <v>-0.8407814569536427</v>
          </cell>
        </row>
        <row r="28">
          <cell r="I28">
            <v>2016</v>
          </cell>
          <cell r="J28" t="str">
            <v>Q1</v>
          </cell>
          <cell r="K28">
            <v>367.86759965307897</v>
          </cell>
          <cell r="L28">
            <v>391.13055611448402</v>
          </cell>
          <cell r="M28">
            <v>-23.262956461405054</v>
          </cell>
          <cell r="O28">
            <v>2016</v>
          </cell>
          <cell r="P28" t="str">
            <v>Q1</v>
          </cell>
          <cell r="Q28">
            <v>16.753220779220779</v>
          </cell>
          <cell r="R28">
            <v>17.812649350649348</v>
          </cell>
          <cell r="S28">
            <v>-1.0594285714285689</v>
          </cell>
        </row>
        <row r="29">
          <cell r="J29" t="str">
            <v>Q2</v>
          </cell>
          <cell r="K29">
            <v>421.07607949044592</v>
          </cell>
          <cell r="L29">
            <v>378.1180453503186</v>
          </cell>
          <cell r="M29">
            <v>42.958034140127324</v>
          </cell>
          <cell r="P29" t="str">
            <v>Q2</v>
          </cell>
          <cell r="Q29">
            <v>19.972973509933777</v>
          </cell>
          <cell r="R29">
            <v>17.935337748344374</v>
          </cell>
          <cell r="S29">
            <v>2.037635761589403</v>
          </cell>
        </row>
        <row r="30">
          <cell r="J30" t="str">
            <v>Q3</v>
          </cell>
          <cell r="K30">
            <v>392.90193221476505</v>
          </cell>
          <cell r="L30">
            <v>388.19612013422829</v>
          </cell>
          <cell r="M30">
            <v>4.7058120805367594</v>
          </cell>
          <cell r="P30" t="str">
            <v>Q3</v>
          </cell>
          <cell r="Q30">
            <v>20.348414285714284</v>
          </cell>
          <cell r="R30">
            <v>20.104700000000005</v>
          </cell>
          <cell r="S30">
            <v>0.24371428571427955</v>
          </cell>
        </row>
        <row r="31">
          <cell r="J31" t="str">
            <v>Q4</v>
          </cell>
          <cell r="K31">
            <v>383.20218753117206</v>
          </cell>
          <cell r="L31">
            <v>374.40220947630922</v>
          </cell>
          <cell r="M31">
            <v>8.7999780548628337</v>
          </cell>
          <cell r="P31" t="str">
            <v>Q4</v>
          </cell>
          <cell r="Q31">
            <v>20.173302158273376</v>
          </cell>
          <cell r="R31">
            <v>19.710035971223022</v>
          </cell>
          <cell r="S31">
            <v>0.46326618705035472</v>
          </cell>
        </row>
        <row r="32">
          <cell r="I32">
            <v>2017</v>
          </cell>
          <cell r="J32" t="str">
            <v>Q1</v>
          </cell>
          <cell r="K32">
            <v>360.19296078271515</v>
          </cell>
          <cell r="L32">
            <v>353.48050811251517</v>
          </cell>
          <cell r="M32">
            <v>6.7124526701999798</v>
          </cell>
          <cell r="O32">
            <v>2017</v>
          </cell>
          <cell r="P32" t="str">
            <v>Q1</v>
          </cell>
          <cell r="Q32">
            <v>20.308081800456463</v>
          </cell>
          <cell r="R32">
            <v>19.929626214839551</v>
          </cell>
          <cell r="S32">
            <v>0.37845558561691206</v>
          </cell>
        </row>
        <row r="33">
          <cell r="J33" t="str">
            <v>Q2</v>
          </cell>
          <cell r="K33">
            <v>395.17835612903235</v>
          </cell>
          <cell r="L33">
            <v>361.99819354838712</v>
          </cell>
          <cell r="M33">
            <v>33.180162580645231</v>
          </cell>
          <cell r="P33" t="str">
            <v>Q2</v>
          </cell>
          <cell r="Q33">
            <v>22.563238687444304</v>
          </cell>
          <cell r="R33">
            <v>20.668772767476618</v>
          </cell>
          <cell r="S33">
            <v>1.8944659199676863</v>
          </cell>
        </row>
        <row r="34">
          <cell r="J34" t="str">
            <v>Q3</v>
          </cell>
          <cell r="K34">
            <v>392.98836494597845</v>
          </cell>
          <cell r="L34">
            <v>366.95211524609846</v>
          </cell>
          <cell r="M34">
            <v>26.036249699879988</v>
          </cell>
          <cell r="P34" t="str">
            <v>Q3</v>
          </cell>
          <cell r="Q34">
            <v>22.683079641447677</v>
          </cell>
          <cell r="R34">
            <v>21.18028114106923</v>
          </cell>
          <cell r="S34">
            <v>1.5027985003784465</v>
          </cell>
        </row>
        <row r="35">
          <cell r="J35" t="str">
            <v>Q4</v>
          </cell>
          <cell r="K35">
            <v>423.6306171428572</v>
          </cell>
          <cell r="L35">
            <v>380.421860952381</v>
          </cell>
          <cell r="M35">
            <v>43.208756190476208</v>
          </cell>
          <cell r="P35" t="str">
            <v>Q4</v>
          </cell>
          <cell r="Q35">
            <v>23.801163617526107</v>
          </cell>
          <cell r="R35">
            <v>21.373532954909216</v>
          </cell>
          <cell r="S35">
            <v>2.4276306626168918</v>
          </cell>
        </row>
        <row r="36">
          <cell r="I36">
            <v>2018</v>
          </cell>
          <cell r="J36" t="str">
            <v>Q1</v>
          </cell>
          <cell r="K36">
            <v>346.78067021943576</v>
          </cell>
          <cell r="L36">
            <v>370.29592570532918</v>
          </cell>
          <cell r="M36">
            <v>-23.51525548589342</v>
          </cell>
          <cell r="O36">
            <v>2018</v>
          </cell>
          <cell r="P36" t="str">
            <v>Q1</v>
          </cell>
          <cell r="Q36">
            <v>22.516149541153936</v>
          </cell>
          <cell r="R36">
            <v>24.042973422899642</v>
          </cell>
          <cell r="S36">
            <v>-1.526823881745706</v>
          </cell>
        </row>
        <row r="37">
          <cell r="J37" t="str">
            <v>Q2</v>
          </cell>
          <cell r="K37">
            <v>382.58322840602085</v>
          </cell>
          <cell r="L37">
            <v>360.99714673871091</v>
          </cell>
          <cell r="M37">
            <v>21.586081667309941</v>
          </cell>
          <cell r="P37" t="str">
            <v>Q2</v>
          </cell>
          <cell r="Q37">
            <v>23.870316706254947</v>
          </cell>
          <cell r="R37">
            <v>22.523507521773553</v>
          </cell>
          <cell r="S37">
            <v>1.3468091844813941</v>
          </cell>
        </row>
        <row r="38">
          <cell r="J38" t="str">
            <v>Q3</v>
          </cell>
          <cell r="K38">
            <v>422.65961890243915</v>
          </cell>
          <cell r="L38">
            <v>422.00427439024401</v>
          </cell>
          <cell r="M38">
            <v>0.65534451219514267</v>
          </cell>
          <cell r="P38" t="str">
            <v>Q3</v>
          </cell>
          <cell r="Q38">
            <v>23.931845271881031</v>
          </cell>
          <cell r="R38">
            <v>23.894738335792937</v>
          </cell>
          <cell r="S38">
            <v>3.7106936088093789E-2</v>
          </cell>
        </row>
        <row r="39">
          <cell r="J39" t="str">
            <v>Q4</v>
          </cell>
          <cell r="K39">
            <v>426.60929500756441</v>
          </cell>
          <cell r="L39">
            <v>406.50324962178524</v>
          </cell>
          <cell r="M39">
            <v>20.106045385779169</v>
          </cell>
          <cell r="P39" t="str">
            <v>Q4</v>
          </cell>
          <cell r="Q39">
            <v>24.05694249649369</v>
          </cell>
          <cell r="R39">
            <v>22.923141654978963</v>
          </cell>
          <cell r="S39">
            <v>1.1338008415147272</v>
          </cell>
        </row>
        <row r="40">
          <cell r="I40">
            <v>2019</v>
          </cell>
          <cell r="J40" t="str">
            <v>Q1</v>
          </cell>
          <cell r="K40">
            <v>361.2261842798045</v>
          </cell>
          <cell r="L40">
            <v>366.41353290710799</v>
          </cell>
          <cell r="M40">
            <v>-5.1873486273034928</v>
          </cell>
          <cell r="O40">
            <v>2019</v>
          </cell>
          <cell r="P40" t="str">
            <v>Q1</v>
          </cell>
          <cell r="Q40">
            <v>20.851034975017843</v>
          </cell>
          <cell r="R40">
            <v>21.150463954318344</v>
          </cell>
          <cell r="S40">
            <v>-0.29942897930050094</v>
          </cell>
        </row>
        <row r="41">
          <cell r="J41" t="str">
            <v>Q2</v>
          </cell>
          <cell r="K41">
            <v>394.43970731707321</v>
          </cell>
          <cell r="L41">
            <v>389.92933924611975</v>
          </cell>
          <cell r="M41">
            <v>4.5103680709534615</v>
          </cell>
          <cell r="P41" t="str">
            <v>Q2</v>
          </cell>
          <cell r="Q41">
            <v>22.564017608897128</v>
          </cell>
          <cell r="R41">
            <v>22.306000926784062</v>
          </cell>
          <cell r="S41">
            <v>0.25801668211306605</v>
          </cell>
        </row>
        <row r="42">
          <cell r="J42" t="str">
            <v>Q3</v>
          </cell>
          <cell r="K42">
            <v>412.49957833089314</v>
          </cell>
          <cell r="L42">
            <v>405.30136163982434</v>
          </cell>
          <cell r="M42">
            <v>7.1982166910688079</v>
          </cell>
          <cell r="P42" t="str">
            <v>Q3</v>
          </cell>
          <cell r="Q42">
            <v>23.347820163487736</v>
          </cell>
          <cell r="R42">
            <v>22.940395095367847</v>
          </cell>
          <cell r="S42">
            <v>0.40742506811988832</v>
          </cell>
        </row>
        <row r="43">
          <cell r="J43" t="str">
            <v>Q4</v>
          </cell>
          <cell r="K43">
            <v>410.53371053590962</v>
          </cell>
          <cell r="L43">
            <v>382.67381407218386</v>
          </cell>
          <cell r="M43">
            <v>27.859896463725761</v>
          </cell>
          <cell r="P43" t="str">
            <v>Q4</v>
          </cell>
          <cell r="Q43">
            <v>23.266711956521739</v>
          </cell>
          <cell r="R43">
            <v>21.687771739130437</v>
          </cell>
          <cell r="S43">
            <v>1.5789402173913025</v>
          </cell>
        </row>
        <row r="44">
          <cell r="I44">
            <v>2020</v>
          </cell>
          <cell r="J44" t="str">
            <v>Q1</v>
          </cell>
          <cell r="K44">
            <v>388.37458315334783</v>
          </cell>
          <cell r="L44">
            <v>347.0331317494601</v>
          </cell>
          <cell r="M44">
            <v>41.341451403887731</v>
          </cell>
          <cell r="O44">
            <v>2020</v>
          </cell>
          <cell r="P44" t="str">
            <v>Q1</v>
          </cell>
          <cell r="Q44">
            <v>21.390743155149934</v>
          </cell>
          <cell r="R44">
            <v>19.113754889178619</v>
          </cell>
          <cell r="S44">
            <v>2.2769882659713154</v>
          </cell>
        </row>
        <row r="45">
          <cell r="J45" t="str">
            <v>Q2</v>
          </cell>
          <cell r="K45">
            <v>323.90656369541682</v>
          </cell>
          <cell r="L45">
            <v>288.92988523998554</v>
          </cell>
          <cell r="M45">
            <v>34.976678455431284</v>
          </cell>
          <cell r="P45" t="str">
            <v>Q2</v>
          </cell>
          <cell r="Q45">
            <v>15.20757660167131</v>
          </cell>
          <cell r="R45">
            <v>13.565403899721449</v>
          </cell>
          <cell r="S45">
            <v>1.6421727019498604</v>
          </cell>
        </row>
        <row r="46">
          <cell r="J46" t="str">
            <v>Q3</v>
          </cell>
          <cell r="K46">
            <v>452.73284659090916</v>
          </cell>
          <cell r="L46">
            <v>325.18039772727275</v>
          </cell>
          <cell r="M46">
            <v>127.55244886363641</v>
          </cell>
          <cell r="P46" t="str">
            <v>Q3</v>
          </cell>
          <cell r="Q46">
            <v>22.929745712596098</v>
          </cell>
          <cell r="R46">
            <v>16.469544648137198</v>
          </cell>
          <cell r="S46">
            <v>6.4602010644589001</v>
          </cell>
        </row>
        <row r="47">
          <cell r="J47" t="str">
            <v>Q4</v>
          </cell>
          <cell r="K47">
            <v>478.73744734982341</v>
          </cell>
          <cell r="L47">
            <v>358.75449328621909</v>
          </cell>
          <cell r="M47">
            <v>119.98295406360432</v>
          </cell>
          <cell r="P47" t="str">
            <v>Q4</v>
          </cell>
          <cell r="Q47">
            <v>26.312388250319287</v>
          </cell>
          <cell r="R47">
            <v>19.71787994891443</v>
          </cell>
          <cell r="S47">
            <v>6.5945083014048578</v>
          </cell>
        </row>
        <row r="48">
          <cell r="I48">
            <v>2021</v>
          </cell>
          <cell r="J48" t="str">
            <v>Q1</v>
          </cell>
          <cell r="K48">
            <v>469.38927558505071</v>
          </cell>
          <cell r="L48">
            <v>358.88812853650029</v>
          </cell>
          <cell r="M48">
            <v>110.50114704855042</v>
          </cell>
          <cell r="O48">
            <v>2021</v>
          </cell>
          <cell r="P48" t="str">
            <v>Q1</v>
          </cell>
          <cell r="Q48">
            <v>27.3206550802139</v>
          </cell>
          <cell r="R48">
            <v>20.888970588235296</v>
          </cell>
          <cell r="S48">
            <v>6.4316844919786043</v>
          </cell>
        </row>
        <row r="49">
          <cell r="J49" t="str">
            <v>Q2</v>
          </cell>
          <cell r="K49">
            <v>552.0184151462995</v>
          </cell>
          <cell r="L49">
            <v>370.79811635111878</v>
          </cell>
          <cell r="M49">
            <v>181.22029879518072</v>
          </cell>
          <cell r="P49" t="str">
            <v>Q2</v>
          </cell>
          <cell r="Q49">
            <v>34.492008486562938</v>
          </cell>
          <cell r="R49">
            <v>23.168741159830269</v>
          </cell>
          <cell r="S49">
            <v>11.323267326732669</v>
          </cell>
        </row>
        <row r="50">
          <cell r="J50" t="str">
            <v>Q3</v>
          </cell>
          <cell r="K50">
            <v>512.71533220453773</v>
          </cell>
          <cell r="L50">
            <v>399.68184219437859</v>
          </cell>
          <cell r="M50">
            <v>113.03349001015914</v>
          </cell>
          <cell r="P50" t="str">
            <v>Q3</v>
          </cell>
          <cell r="Q50">
            <v>31.470113858476509</v>
          </cell>
          <cell r="R50">
            <v>24.532196115416685</v>
          </cell>
          <cell r="S50">
            <v>6.937917743059824</v>
          </cell>
        </row>
        <row r="51">
          <cell r="J51" t="str">
            <v>Q4</v>
          </cell>
          <cell r="K51">
            <v>523.3055200218098</v>
          </cell>
          <cell r="L51">
            <v>420.10291836711008</v>
          </cell>
          <cell r="M51">
            <v>103.20260165469972</v>
          </cell>
          <cell r="P51" t="str">
            <v>Q4</v>
          </cell>
          <cell r="Q51">
            <v>30.819081199545749</v>
          </cell>
          <cell r="R51">
            <v>24.741160675665153</v>
          </cell>
          <cell r="S51">
            <v>6.0779205238805964</v>
          </cell>
        </row>
        <row r="52">
          <cell r="I52">
            <v>2022</v>
          </cell>
          <cell r="J52" t="str">
            <v>Q1</v>
          </cell>
          <cell r="K52">
            <v>497.76329006705947</v>
          </cell>
          <cell r="L52">
            <v>431.06482588421142</v>
          </cell>
          <cell r="M52">
            <v>66.698464182848056</v>
          </cell>
          <cell r="O52">
            <v>2022</v>
          </cell>
          <cell r="P52" t="str">
            <v>Q1</v>
          </cell>
          <cell r="Q52">
            <v>30.095291133753946</v>
          </cell>
          <cell r="R52">
            <v>26.062631960582209</v>
          </cell>
          <cell r="S52">
            <v>4.0326591731717372</v>
          </cell>
        </row>
        <row r="53">
          <cell r="J53" t="str">
            <v>Q2</v>
          </cell>
          <cell r="K53">
            <v>550.64885420983148</v>
          </cell>
          <cell r="L53">
            <v>475.17660504451021</v>
          </cell>
          <cell r="M53">
            <v>75.472249165321273</v>
          </cell>
          <cell r="P53" t="str">
            <v>Q2</v>
          </cell>
          <cell r="Q53">
            <v>33.343928437219027</v>
          </cell>
          <cell r="R53">
            <v>28.773790397477502</v>
          </cell>
          <cell r="S53">
            <v>4.5701380397415257</v>
          </cell>
        </row>
        <row r="54">
          <cell r="J54" t="str">
            <v>Q3</v>
          </cell>
          <cell r="K54">
            <v>561.57303746415107</v>
          </cell>
          <cell r="L54">
            <v>509.1194825058044</v>
          </cell>
          <cell r="M54">
            <v>52.453554958346672</v>
          </cell>
          <cell r="P54" t="str">
            <v>Q3</v>
          </cell>
          <cell r="Q54">
            <v>31.880990773705662</v>
          </cell>
          <cell r="R54">
            <v>28.903156743022052</v>
          </cell>
          <cell r="S54">
            <v>2.97783403068361</v>
          </cell>
        </row>
        <row r="55">
          <cell r="J55" t="str">
            <v>Q4</v>
          </cell>
          <cell r="K55">
            <v>507.6154822057386</v>
          </cell>
          <cell r="L55">
            <v>500.0034025231601</v>
          </cell>
          <cell r="M55">
            <v>7.6120796825784964</v>
          </cell>
          <cell r="P55" t="str">
            <v>Q4</v>
          </cell>
          <cell r="Q55">
            <v>28.065886995689169</v>
          </cell>
          <cell r="R55">
            <v>27.645017704537722</v>
          </cell>
          <cell r="S55">
            <v>0.42086929115144756</v>
          </cell>
        </row>
        <row r="56">
          <cell r="I56">
            <v>2023</v>
          </cell>
          <cell r="J56" t="str">
            <v>Q1</v>
          </cell>
          <cell r="K56">
            <v>490.15705710498526</v>
          </cell>
          <cell r="L56">
            <v>495.34191425118519</v>
          </cell>
          <cell r="M56">
            <v>-5.1848571461999313</v>
          </cell>
          <cell r="O56">
            <v>2023</v>
          </cell>
          <cell r="P56" t="str">
            <v>Q1</v>
          </cell>
          <cell r="Q56">
            <v>27.208516552377624</v>
          </cell>
          <cell r="R56">
            <v>27.496326896917619</v>
          </cell>
          <cell r="S56">
            <v>-0.2878103445399951</v>
          </cell>
        </row>
        <row r="57">
          <cell r="J57" t="str">
            <v>Q2</v>
          </cell>
          <cell r="K57">
            <v>515.049388206</v>
          </cell>
          <cell r="L57">
            <v>505.04570245100001</v>
          </cell>
          <cell r="M57">
            <v>10.003685754999992</v>
          </cell>
          <cell r="P57" t="str">
            <v>Q2</v>
          </cell>
          <cell r="Q57">
            <v>27.586975177360372</v>
          </cell>
          <cell r="R57">
            <v>27.051159706213905</v>
          </cell>
          <cell r="S57">
            <v>0.5358154711464671</v>
          </cell>
        </row>
      </sheetData>
      <sheetData sheetId="1">
        <row r="2">
          <cell r="C2" t="str">
            <v>Agriculture</v>
          </cell>
          <cell r="S2" t="str">
            <v>Mining</v>
          </cell>
          <cell r="AI2" t="str">
            <v>Manufacturing</v>
          </cell>
        </row>
        <row r="3"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  <cell r="L3">
            <v>2019</v>
          </cell>
          <cell r="M3">
            <v>2020</v>
          </cell>
          <cell r="N3">
            <v>2021</v>
          </cell>
          <cell r="O3">
            <v>2022</v>
          </cell>
          <cell r="P3">
            <v>2023</v>
          </cell>
          <cell r="S3">
            <v>2010</v>
          </cell>
          <cell r="T3">
            <v>2011</v>
          </cell>
          <cell r="U3">
            <v>2012</v>
          </cell>
          <cell r="V3">
            <v>2013</v>
          </cell>
          <cell r="W3">
            <v>2014</v>
          </cell>
          <cell r="X3">
            <v>2015</v>
          </cell>
          <cell r="Y3">
            <v>2016</v>
          </cell>
          <cell r="Z3">
            <v>2017</v>
          </cell>
          <cell r="AA3">
            <v>2018</v>
          </cell>
          <cell r="AB3">
            <v>2019</v>
          </cell>
          <cell r="AC3">
            <v>2020</v>
          </cell>
          <cell r="AD3">
            <v>2021</v>
          </cell>
          <cell r="AE3">
            <v>2022</v>
          </cell>
          <cell r="AF3">
            <v>2023</v>
          </cell>
          <cell r="AI3">
            <v>2010</v>
          </cell>
          <cell r="AJ3">
            <v>2011</v>
          </cell>
          <cell r="AK3">
            <v>2012</v>
          </cell>
          <cell r="AL3">
            <v>2013</v>
          </cell>
          <cell r="AM3">
            <v>2014</v>
          </cell>
          <cell r="AN3">
            <v>2015</v>
          </cell>
          <cell r="AO3">
            <v>2016</v>
          </cell>
          <cell r="AP3">
            <v>2017</v>
          </cell>
          <cell r="AQ3">
            <v>2018</v>
          </cell>
          <cell r="AR3">
            <v>2019</v>
          </cell>
          <cell r="AS3">
            <v>2020</v>
          </cell>
          <cell r="AT3">
            <v>2021</v>
          </cell>
          <cell r="AU3">
            <v>2022</v>
          </cell>
          <cell r="AV3">
            <v>2023</v>
          </cell>
        </row>
        <row r="4">
          <cell r="B4" t="str">
            <v>constant rand</v>
          </cell>
          <cell r="C4">
            <v>13.178257662947738</v>
          </cell>
          <cell r="D4">
            <v>15.663389898989902</v>
          </cell>
          <cell r="E4">
            <v>15.688955249204669</v>
          </cell>
          <cell r="F4">
            <v>20.421288844221102</v>
          </cell>
          <cell r="G4">
            <v>24.196204247286463</v>
          </cell>
          <cell r="H4">
            <v>24.771181244364293</v>
          </cell>
          <cell r="I4">
            <v>29.531126624203825</v>
          </cell>
          <cell r="J4">
            <v>27.707631290322585</v>
          </cell>
          <cell r="K4">
            <v>27.697243998456198</v>
          </cell>
          <cell r="L4">
            <v>25.011035920177385</v>
          </cell>
          <cell r="M4">
            <v>34.501336412847351</v>
          </cell>
          <cell r="N4">
            <v>33.758875043029256</v>
          </cell>
          <cell r="O4">
            <v>35.872961188246691</v>
          </cell>
          <cell r="P4">
            <v>40.452800000000003</v>
          </cell>
          <cell r="S4">
            <v>92.123079741632424</v>
          </cell>
          <cell r="T4">
            <v>154.72567811447809</v>
          </cell>
          <cell r="U4">
            <v>150.22655821845177</v>
          </cell>
          <cell r="V4">
            <v>156.27434412060302</v>
          </cell>
          <cell r="W4">
            <v>142.69004511562062</v>
          </cell>
          <cell r="X4">
            <v>156.51087538322813</v>
          </cell>
          <cell r="Y4">
            <v>163.86721834394905</v>
          </cell>
          <cell r="Z4">
            <v>161.66671741935482</v>
          </cell>
          <cell r="AA4">
            <v>159.12079938247783</v>
          </cell>
          <cell r="AB4">
            <v>163.46353968957874</v>
          </cell>
          <cell r="AC4">
            <v>154.68633908336338</v>
          </cell>
          <cell r="AD4">
            <v>297.08104316695358</v>
          </cell>
          <cell r="AE4">
            <v>284.11855369712623</v>
          </cell>
          <cell r="AF4">
            <v>227.66080000000002</v>
          </cell>
          <cell r="AI4">
            <v>178.33046247798001</v>
          </cell>
          <cell r="AJ4">
            <v>140.5804511784512</v>
          </cell>
          <cell r="AK4">
            <v>142.03776458112409</v>
          </cell>
          <cell r="AL4">
            <v>154.77656924623113</v>
          </cell>
          <cell r="AM4">
            <v>198.16740311467677</v>
          </cell>
          <cell r="AN4">
            <v>209.73541244364293</v>
          </cell>
          <cell r="AO4">
            <v>227.67773452229304</v>
          </cell>
          <cell r="AP4">
            <v>205.80400741935483</v>
          </cell>
          <cell r="AQ4">
            <v>195.76518502508682</v>
          </cell>
          <cell r="AR4">
            <v>205.96488869179603</v>
          </cell>
          <cell r="AS4">
            <v>134.71770162396245</v>
          </cell>
          <cell r="AT4">
            <v>221.17838375215149</v>
          </cell>
          <cell r="AU4">
            <v>230.80624010332582</v>
          </cell>
          <cell r="AV4">
            <v>246.93590000000003</v>
          </cell>
        </row>
        <row r="6">
          <cell r="C6" t="str">
            <v>Agriculture</v>
          </cell>
          <cell r="S6" t="str">
            <v>Mining</v>
          </cell>
          <cell r="AI6" t="str">
            <v>Manufacturing</v>
          </cell>
        </row>
        <row r="7">
          <cell r="C7">
            <v>2010</v>
          </cell>
          <cell r="D7">
            <v>2011</v>
          </cell>
          <cell r="E7">
            <v>2012</v>
          </cell>
          <cell r="F7">
            <v>2013</v>
          </cell>
          <cell r="G7">
            <v>2014</v>
          </cell>
          <cell r="H7">
            <v>2015</v>
          </cell>
          <cell r="I7">
            <v>2016</v>
          </cell>
          <cell r="J7">
            <v>2017</v>
          </cell>
          <cell r="K7">
            <v>2018</v>
          </cell>
          <cell r="L7">
            <v>2019</v>
          </cell>
          <cell r="M7">
            <v>2020</v>
          </cell>
          <cell r="N7">
            <v>2021</v>
          </cell>
          <cell r="O7">
            <v>2022</v>
          </cell>
          <cell r="P7">
            <v>2023</v>
          </cell>
          <cell r="S7">
            <v>2010</v>
          </cell>
          <cell r="T7">
            <v>2011</v>
          </cell>
          <cell r="U7">
            <v>2012</v>
          </cell>
          <cell r="V7">
            <v>2013</v>
          </cell>
          <cell r="W7">
            <v>2014</v>
          </cell>
          <cell r="X7">
            <v>2015</v>
          </cell>
          <cell r="Y7">
            <v>2016</v>
          </cell>
          <cell r="Z7">
            <v>2017</v>
          </cell>
          <cell r="AA7">
            <v>2018</v>
          </cell>
          <cell r="AB7">
            <v>2019</v>
          </cell>
          <cell r="AC7">
            <v>2020</v>
          </cell>
          <cell r="AD7">
            <v>2021</v>
          </cell>
          <cell r="AE7">
            <v>2022</v>
          </cell>
          <cell r="AF7">
            <v>2023</v>
          </cell>
          <cell r="AI7">
            <v>2010</v>
          </cell>
          <cell r="AJ7">
            <v>2011</v>
          </cell>
          <cell r="AK7">
            <v>2012</v>
          </cell>
          <cell r="AL7">
            <v>2013</v>
          </cell>
          <cell r="AM7">
            <v>2014</v>
          </cell>
          <cell r="AN7">
            <v>2015</v>
          </cell>
          <cell r="AO7">
            <v>2016</v>
          </cell>
          <cell r="AP7">
            <v>2017</v>
          </cell>
          <cell r="AQ7">
            <v>2018</v>
          </cell>
          <cell r="AR7">
            <v>2019</v>
          </cell>
          <cell r="AS7">
            <v>2020</v>
          </cell>
          <cell r="AT7">
            <v>2021</v>
          </cell>
          <cell r="AU7">
            <v>2022</v>
          </cell>
          <cell r="AV7">
            <v>2023</v>
          </cell>
        </row>
        <row r="8">
          <cell r="B8" t="str">
            <v>USD</v>
          </cell>
          <cell r="C8">
            <v>0.90354105351990333</v>
          </cell>
          <cell r="D8">
            <v>1.2487618428709257</v>
          </cell>
          <cell r="E8">
            <v>1.101171099132177</v>
          </cell>
          <cell r="F8">
            <v>1.2973242087841892</v>
          </cell>
          <cell r="G8">
            <v>1.4780341050674624</v>
          </cell>
          <cell r="H8">
            <v>1.3797497280139122</v>
          </cell>
          <cell r="I8">
            <v>1.4063351658282017</v>
          </cell>
          <cell r="J8">
            <v>1.5886008523462478</v>
          </cell>
          <cell r="K8">
            <v>1.7201934789260553</v>
          </cell>
          <cell r="L8">
            <v>1.4285836357762784</v>
          </cell>
          <cell r="M8">
            <v>1.6313324658658372</v>
          </cell>
          <cell r="N8">
            <v>2.113856452339455</v>
          </cell>
          <cell r="O8">
            <v>2.1667279635196941</v>
          </cell>
          <cell r="P8">
            <v>2.1633010926777612</v>
          </cell>
          <cell r="S8">
            <v>6.2459154184835137</v>
          </cell>
          <cell r="T8">
            <v>12.342592803254115</v>
          </cell>
          <cell r="U8">
            <v>10.592103454791868</v>
          </cell>
          <cell r="V8">
            <v>9.9662067176305431</v>
          </cell>
          <cell r="W8">
            <v>8.7284744447915319</v>
          </cell>
          <cell r="X8">
            <v>8.7331689809575099</v>
          </cell>
          <cell r="Y8">
            <v>7.8020444241754303</v>
          </cell>
          <cell r="Z8">
            <v>9.2308525649787043</v>
          </cell>
          <cell r="AA8">
            <v>9.9113302903913745</v>
          </cell>
          <cell r="AB8">
            <v>9.3468248932152136</v>
          </cell>
          <cell r="AC8">
            <v>7.3273178267763592</v>
          </cell>
          <cell r="AD8">
            <v>18.559692703286483</v>
          </cell>
          <cell r="AE8">
            <v>17.178848828927986</v>
          </cell>
          <cell r="AF8">
            <v>12.194265157853824</v>
          </cell>
          <cell r="AI8">
            <v>12.311052175199114</v>
          </cell>
          <cell r="AJ8">
            <v>11.212468839910469</v>
          </cell>
          <cell r="AK8">
            <v>10.020034775699509</v>
          </cell>
          <cell r="AL8">
            <v>9.8781682606739825</v>
          </cell>
          <cell r="AM8">
            <v>12.113700126082366</v>
          </cell>
          <cell r="AN8">
            <v>11.696731399239289</v>
          </cell>
          <cell r="AO8">
            <v>10.860965859647079</v>
          </cell>
          <cell r="AP8">
            <v>11.766044113157278</v>
          </cell>
          <cell r="AQ8">
            <v>12.190284115320354</v>
          </cell>
          <cell r="AR8">
            <v>11.784880475852944</v>
          </cell>
          <cell r="AS8">
            <v>6.3954745893322</v>
          </cell>
          <cell r="AT8">
            <v>13.824008639203266</v>
          </cell>
          <cell r="AU8">
            <v>13.956850909038238</v>
          </cell>
          <cell r="AV8">
            <v>13.217159805838158</v>
          </cell>
        </row>
        <row r="10">
          <cell r="C10" t="str">
            <v>Agriculture</v>
          </cell>
          <cell r="S10" t="str">
            <v>Extractives (mostly oil)</v>
          </cell>
          <cell r="AI10" t="str">
            <v>Manufacturing</v>
          </cell>
        </row>
        <row r="11">
          <cell r="C11">
            <v>2010</v>
          </cell>
          <cell r="D11">
            <v>2011</v>
          </cell>
          <cell r="E11">
            <v>2012</v>
          </cell>
          <cell r="F11">
            <v>2013</v>
          </cell>
          <cell r="G11">
            <v>2014</v>
          </cell>
          <cell r="H11">
            <v>2015</v>
          </cell>
          <cell r="I11">
            <v>2016</v>
          </cell>
          <cell r="J11">
            <v>2017</v>
          </cell>
          <cell r="K11">
            <v>2018</v>
          </cell>
          <cell r="L11">
            <v>2019</v>
          </cell>
          <cell r="M11">
            <v>2020</v>
          </cell>
          <cell r="N11">
            <v>2021</v>
          </cell>
          <cell r="O11">
            <v>2022</v>
          </cell>
          <cell r="P11">
            <v>2023</v>
          </cell>
          <cell r="S11">
            <v>2010</v>
          </cell>
          <cell r="T11">
            <v>2011</v>
          </cell>
          <cell r="U11">
            <v>2012</v>
          </cell>
          <cell r="V11">
            <v>2013</v>
          </cell>
          <cell r="W11">
            <v>2014</v>
          </cell>
          <cell r="X11">
            <v>2015</v>
          </cell>
          <cell r="Y11">
            <v>2016</v>
          </cell>
          <cell r="Z11">
            <v>2017</v>
          </cell>
          <cell r="AA11">
            <v>2018</v>
          </cell>
          <cell r="AB11">
            <v>2019</v>
          </cell>
          <cell r="AC11">
            <v>2020</v>
          </cell>
          <cell r="AD11">
            <v>2021</v>
          </cell>
          <cell r="AE11">
            <v>2022</v>
          </cell>
          <cell r="AF11">
            <v>2023</v>
          </cell>
          <cell r="AI11">
            <v>2010</v>
          </cell>
          <cell r="AJ11">
            <v>2011</v>
          </cell>
          <cell r="AK11">
            <v>2012</v>
          </cell>
          <cell r="AL11">
            <v>2013</v>
          </cell>
          <cell r="AM11">
            <v>2014</v>
          </cell>
          <cell r="AN11">
            <v>2015</v>
          </cell>
          <cell r="AO11">
            <v>2016</v>
          </cell>
          <cell r="AP11">
            <v>2017</v>
          </cell>
          <cell r="AQ11">
            <v>2018</v>
          </cell>
          <cell r="AR11">
            <v>2019</v>
          </cell>
          <cell r="AS11">
            <v>2020</v>
          </cell>
          <cell r="AT11">
            <v>2021</v>
          </cell>
          <cell r="AU11">
            <v>2022</v>
          </cell>
          <cell r="AV11">
            <v>2023</v>
          </cell>
        </row>
        <row r="12">
          <cell r="B12" t="str">
            <v>constant rand</v>
          </cell>
          <cell r="C12">
            <v>6.2529921315325891</v>
          </cell>
          <cell r="D12">
            <v>8.2231367003366991</v>
          </cell>
          <cell r="E12">
            <v>9.0780878048780487</v>
          </cell>
          <cell r="F12">
            <v>9.6166564824120595</v>
          </cell>
          <cell r="G12">
            <v>11.522430580462485</v>
          </cell>
          <cell r="H12">
            <v>13.387704238052299</v>
          </cell>
          <cell r="I12">
            <v>17.780331210191086</v>
          </cell>
          <cell r="J12">
            <v>13.372083870967742</v>
          </cell>
          <cell r="K12">
            <v>13.516078425318408</v>
          </cell>
          <cell r="L12">
            <v>13.706804434589802</v>
          </cell>
          <cell r="M12">
            <v>14.622048069289065</v>
          </cell>
          <cell r="N12">
            <v>13.293140654044752</v>
          </cell>
          <cell r="O12">
            <v>15.312609880529545</v>
          </cell>
          <cell r="P12">
            <v>16.210999999999999</v>
          </cell>
          <cell r="S12">
            <v>57.847562184380507</v>
          </cell>
          <cell r="T12">
            <v>75.998743434343424</v>
          </cell>
          <cell r="U12">
            <v>87.951384941675528</v>
          </cell>
          <cell r="V12">
            <v>91.895965025125619</v>
          </cell>
          <cell r="W12">
            <v>100.169796696555</v>
          </cell>
          <cell r="X12">
            <v>65.155025788999097</v>
          </cell>
          <cell r="Y12">
            <v>55.068066242038221</v>
          </cell>
          <cell r="Z12">
            <v>61.752484838709684</v>
          </cell>
          <cell r="AA12">
            <v>71.857837746043998</v>
          </cell>
          <cell r="AB12">
            <v>79.343109534368082</v>
          </cell>
          <cell r="AC12">
            <v>41.565018837964637</v>
          </cell>
          <cell r="AD12">
            <v>67.994934526678151</v>
          </cell>
          <cell r="AE12">
            <v>122.08576506296419</v>
          </cell>
          <cell r="AF12">
            <v>101.9299</v>
          </cell>
          <cell r="AI12">
            <v>212.89500739870815</v>
          </cell>
          <cell r="AJ12">
            <v>224.17665185185186</v>
          </cell>
          <cell r="AK12">
            <v>253.6859363732768</v>
          </cell>
          <cell r="AL12">
            <v>287.99773748743712</v>
          </cell>
          <cell r="AM12">
            <v>284.86710637092972</v>
          </cell>
          <cell r="AN12">
            <v>299.16248981064024</v>
          </cell>
          <cell r="AO12">
            <v>305.2696478980892</v>
          </cell>
          <cell r="AP12">
            <v>286.87362483870965</v>
          </cell>
          <cell r="AQ12">
            <v>275.62323056734846</v>
          </cell>
          <cell r="AR12">
            <v>296.87978980044352</v>
          </cell>
          <cell r="AS12">
            <v>232.74293699025625</v>
          </cell>
          <cell r="AT12">
            <v>289.51083345955249</v>
          </cell>
          <cell r="AU12">
            <v>337.92369570552148</v>
          </cell>
          <cell r="AV12">
            <v>386.9049</v>
          </cell>
        </row>
        <row r="14">
          <cell r="C14" t="str">
            <v>Agriculture</v>
          </cell>
          <cell r="S14" t="str">
            <v>Extractives (mostly oil)</v>
          </cell>
          <cell r="AI14" t="str">
            <v>Manufacturing</v>
          </cell>
        </row>
        <row r="15">
          <cell r="C15">
            <v>2010</v>
          </cell>
          <cell r="D15">
            <v>2011</v>
          </cell>
          <cell r="E15">
            <v>2012</v>
          </cell>
          <cell r="F15">
            <v>2013</v>
          </cell>
          <cell r="G15">
            <v>2014</v>
          </cell>
          <cell r="H15">
            <v>2015</v>
          </cell>
          <cell r="I15">
            <v>2016</v>
          </cell>
          <cell r="J15">
            <v>2017</v>
          </cell>
          <cell r="K15">
            <v>2018</v>
          </cell>
          <cell r="L15">
            <v>2019</v>
          </cell>
          <cell r="M15">
            <v>2020</v>
          </cell>
          <cell r="N15">
            <v>2021</v>
          </cell>
          <cell r="O15">
            <v>2022</v>
          </cell>
          <cell r="P15">
            <v>2023</v>
          </cell>
          <cell r="S15">
            <v>2010</v>
          </cell>
          <cell r="T15">
            <v>2011</v>
          </cell>
          <cell r="U15">
            <v>2012</v>
          </cell>
          <cell r="V15">
            <v>2013</v>
          </cell>
          <cell r="W15">
            <v>2014</v>
          </cell>
          <cell r="X15">
            <v>2015</v>
          </cell>
          <cell r="Y15">
            <v>2016</v>
          </cell>
          <cell r="Z15">
            <v>2017</v>
          </cell>
          <cell r="AA15">
            <v>2018</v>
          </cell>
          <cell r="AB15">
            <v>2019</v>
          </cell>
          <cell r="AC15">
            <v>2020</v>
          </cell>
          <cell r="AD15">
            <v>2021</v>
          </cell>
          <cell r="AE15">
            <v>2022</v>
          </cell>
          <cell r="AF15">
            <v>2023</v>
          </cell>
          <cell r="AI15">
            <v>2010</v>
          </cell>
          <cell r="AJ15">
            <v>2011</v>
          </cell>
          <cell r="AK15">
            <v>2012</v>
          </cell>
          <cell r="AL15">
            <v>2013</v>
          </cell>
          <cell r="AM15">
            <v>2014</v>
          </cell>
          <cell r="AN15">
            <v>2015</v>
          </cell>
          <cell r="AO15">
            <v>2016</v>
          </cell>
          <cell r="AP15">
            <v>2017</v>
          </cell>
          <cell r="AQ15">
            <v>2018</v>
          </cell>
          <cell r="AR15">
            <v>2019</v>
          </cell>
          <cell r="AS15">
            <v>2020</v>
          </cell>
          <cell r="AT15">
            <v>2021</v>
          </cell>
          <cell r="AU15">
            <v>2022</v>
          </cell>
          <cell r="AV15">
            <v>2023</v>
          </cell>
        </row>
        <row r="16">
          <cell r="B16" t="str">
            <v>USD</v>
          </cell>
          <cell r="C16">
            <v>0.42923895469009432</v>
          </cell>
          <cell r="D16">
            <v>0.65565760982757026</v>
          </cell>
          <cell r="E16">
            <v>0.64157358766792827</v>
          </cell>
          <cell r="F16">
            <v>0.61405344497375136</v>
          </cell>
          <cell r="G16">
            <v>0.70416072615155734</v>
          </cell>
          <cell r="H16">
            <v>0.74743380685966276</v>
          </cell>
          <cell r="I16">
            <v>0.84785740698060674</v>
          </cell>
          <cell r="J16">
            <v>0.76460042671476214</v>
          </cell>
          <cell r="K16">
            <v>0.84506721439646537</v>
          </cell>
          <cell r="L16">
            <v>0.78528651678067507</v>
          </cell>
          <cell r="M16">
            <v>0.68266908666126369</v>
          </cell>
          <cell r="N16">
            <v>0.83058926791941146</v>
          </cell>
          <cell r="O16">
            <v>0.92809887234558275</v>
          </cell>
          <cell r="P16">
            <v>0.86822970105966257</v>
          </cell>
          <cell r="S16">
            <v>3.9720256569159464</v>
          </cell>
          <cell r="T16">
            <v>6.0657105402582889</v>
          </cell>
          <cell r="U16">
            <v>6.1951820232651773</v>
          </cell>
          <cell r="V16">
            <v>5.8816880151847739</v>
          </cell>
          <cell r="W16">
            <v>6.1322399167480972</v>
          </cell>
          <cell r="X16">
            <v>3.6372034086249609</v>
          </cell>
          <cell r="Y16">
            <v>2.6303328033509583</v>
          </cell>
          <cell r="Z16">
            <v>3.5216038443144635</v>
          </cell>
          <cell r="AA16">
            <v>4.4794437239533185</v>
          </cell>
          <cell r="AB16">
            <v>4.538821275512114</v>
          </cell>
          <cell r="AC16">
            <v>1.9439887638626356</v>
          </cell>
          <cell r="AD16">
            <v>4.2486036916061005</v>
          </cell>
          <cell r="AE16">
            <v>7.3837505496910154</v>
          </cell>
          <cell r="AF16">
            <v>5.4581271556535604</v>
          </cell>
          <cell r="AI16">
            <v>14.620076910979224</v>
          </cell>
          <cell r="AJ16">
            <v>17.878490591435021</v>
          </cell>
          <cell r="AK16">
            <v>17.915161739694142</v>
          </cell>
          <cell r="AL16">
            <v>18.390561644493754</v>
          </cell>
          <cell r="AM16">
            <v>17.418547228623677</v>
          </cell>
          <cell r="AN16">
            <v>16.686690778713206</v>
          </cell>
          <cell r="AO16">
            <v>14.572018840710776</v>
          </cell>
          <cell r="AP16">
            <v>16.395673472775616</v>
          </cell>
          <cell r="AQ16">
            <v>17.190746557061086</v>
          </cell>
          <cell r="AR16">
            <v>16.987578987478869</v>
          </cell>
          <cell r="AS16">
            <v>10.908057589697345</v>
          </cell>
          <cell r="AT16">
            <v>18.089611062301813</v>
          </cell>
          <cell r="AU16">
            <v>20.446486070477</v>
          </cell>
          <cell r="AV16">
            <v>20.716475721028118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12023"/>
      <sheetName val="Inputs"/>
      <sheetName val="December 2022"/>
      <sheetName val="March 2023"/>
      <sheetName val="DTIC cut off points for Q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Quarterly change in GDP"/>
      <sheetName val="2. Quarterly GDP in R trns"/>
      <sheetName val="3. Quarterly growth by sector"/>
      <sheetName val="4. Electricity supply"/>
      <sheetName val="5. Manufacturing sales"/>
      <sheetName val="6. Mfg sales by industry"/>
      <sheetName val="7. Expenditure on GDP"/>
      <sheetName val="9. Employment by sector"/>
      <sheetName val="10. Employment by occupation"/>
      <sheetName val="11. Manufacturing employment"/>
      <sheetName val="12. Empl by mfg industry"/>
      <sheetName val="13. Empl in mfg vs. non-mfg"/>
      <sheetName val="14. Mining employment"/>
      <sheetName val="15. Exports, imports, BOT"/>
      <sheetName val="16-17 Imports exports by sector"/>
      <sheetName val="Table 1. Trade by mfg subsector"/>
      <sheetName val="18. Public &amp; private investment"/>
      <sheetName val="21. Mining &amp; mfg profits"/>
      <sheetName val="22. Govt bond yields"/>
      <sheetName val="23. Main expenditure &amp; revenue"/>
      <sheetName val="24. Spending on social wage"/>
      <sheetName val="25. Spending by function "/>
      <sheetName val="26. Spending on economic dev."/>
      <sheetName val="27. Spending on infrastruc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2019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Quarterly change in GDP"/>
      <sheetName val="2. Quarterly GDP in R trns"/>
      <sheetName val="3. Growth by sector "/>
      <sheetName val="4. Electricity supply"/>
      <sheetName val="20. Investment rate"/>
    </sheetNames>
    <sheetDataSet>
      <sheetData sheetId="0">
        <row r="4">
          <cell r="A4">
            <v>1994</v>
          </cell>
          <cell r="B4">
            <v>-4.7133492258133458E-4</v>
          </cell>
        </row>
        <row r="5">
          <cell r="B5">
            <v>9.7566198637673018E-3</v>
          </cell>
        </row>
        <row r="6">
          <cell r="B6">
            <v>1.1245152337437947E-2</v>
          </cell>
        </row>
        <row r="7">
          <cell r="B7">
            <v>1.8582953859177076E-2</v>
          </cell>
        </row>
        <row r="8">
          <cell r="A8">
            <v>1995</v>
          </cell>
          <cell r="B8">
            <v>2.4994674568008524E-3</v>
          </cell>
        </row>
        <row r="9">
          <cell r="B9">
            <v>2.8748405134577659E-3</v>
          </cell>
        </row>
        <row r="10">
          <cell r="B10">
            <v>6.6346296747230582E-3</v>
          </cell>
        </row>
        <row r="11">
          <cell r="B11">
            <v>3.3636667019540933E-3</v>
          </cell>
        </row>
        <row r="12">
          <cell r="A12">
            <v>1996</v>
          </cell>
          <cell r="B12">
            <v>1.8524983038061604E-2</v>
          </cell>
        </row>
        <row r="13">
          <cell r="B13">
            <v>1.1913589158366822E-2</v>
          </cell>
        </row>
        <row r="14">
          <cell r="B14">
            <v>1.1914841545854538E-2</v>
          </cell>
        </row>
        <row r="15">
          <cell r="B15">
            <v>9.3817146318699862E-3</v>
          </cell>
        </row>
        <row r="16">
          <cell r="A16">
            <v>1997</v>
          </cell>
          <cell r="B16">
            <v>4.6421677875430056E-3</v>
          </cell>
        </row>
        <row r="17">
          <cell r="B17">
            <v>6.2741089497306834E-3</v>
          </cell>
        </row>
        <row r="18">
          <cell r="B18">
            <v>9.9423784325125553E-4</v>
          </cell>
        </row>
        <row r="19">
          <cell r="B19">
            <v>1.3815333373434768E-4</v>
          </cell>
        </row>
        <row r="20">
          <cell r="A20">
            <v>1998</v>
          </cell>
          <cell r="B20">
            <v>2.6270385036457622E-3</v>
          </cell>
        </row>
        <row r="21">
          <cell r="B21">
            <v>1.414253049444758E-3</v>
          </cell>
        </row>
        <row r="22">
          <cell r="B22">
            <v>-2.1903341686316802E-3</v>
          </cell>
        </row>
        <row r="23">
          <cell r="B23">
            <v>9.6284345307862118E-4</v>
          </cell>
        </row>
        <row r="24">
          <cell r="A24">
            <v>1999</v>
          </cell>
          <cell r="B24">
            <v>9.6106895421861349E-3</v>
          </cell>
        </row>
        <row r="25">
          <cell r="B25">
            <v>7.9589020389099208E-3</v>
          </cell>
        </row>
        <row r="26">
          <cell r="B26">
            <v>1.0918972593946474E-2</v>
          </cell>
        </row>
        <row r="27">
          <cell r="B27">
            <v>1.0999821584012581E-2</v>
          </cell>
        </row>
        <row r="28">
          <cell r="A28">
            <v>2000</v>
          </cell>
          <cell r="B28">
            <v>1.1688399926261583E-2</v>
          </cell>
        </row>
        <row r="29">
          <cell r="B29">
            <v>9.1999078327755779E-3</v>
          </cell>
        </row>
        <row r="30">
          <cell r="B30">
            <v>9.9039428763350035E-3</v>
          </cell>
        </row>
        <row r="31">
          <cell r="B31">
            <v>8.5095467046614193E-3</v>
          </cell>
        </row>
        <row r="32">
          <cell r="A32">
            <v>2001</v>
          </cell>
          <cell r="B32">
            <v>6.1451184646779122E-3</v>
          </cell>
        </row>
        <row r="33">
          <cell r="B33">
            <v>4.9970441205888783E-3</v>
          </cell>
        </row>
        <row r="34">
          <cell r="B34">
            <v>2.6574794215044051E-3</v>
          </cell>
        </row>
        <row r="35">
          <cell r="B35">
            <v>7.6932290380802293E-3</v>
          </cell>
        </row>
        <row r="36">
          <cell r="A36">
            <v>2002</v>
          </cell>
          <cell r="B36">
            <v>1.0860090271194611E-2</v>
          </cell>
        </row>
        <row r="37">
          <cell r="B37">
            <v>1.2688591870982702E-2</v>
          </cell>
        </row>
        <row r="38">
          <cell r="B38">
            <v>1.1318294922630923E-2</v>
          </cell>
        </row>
        <row r="39">
          <cell r="B39">
            <v>8.3198863115936383E-3</v>
          </cell>
        </row>
        <row r="40">
          <cell r="A40">
            <v>2003</v>
          </cell>
          <cell r="B40">
            <v>6.3476230694994307E-3</v>
          </cell>
        </row>
        <row r="41">
          <cell r="B41">
            <v>4.8836948048669448E-3</v>
          </cell>
        </row>
        <row r="42">
          <cell r="B42">
            <v>5.4269059072238335E-3</v>
          </cell>
        </row>
        <row r="43">
          <cell r="B43">
            <v>5.7693128266878002E-3</v>
          </cell>
        </row>
        <row r="44">
          <cell r="A44">
            <v>2004</v>
          </cell>
          <cell r="B44">
            <v>1.513781621841348E-2</v>
          </cell>
        </row>
        <row r="45">
          <cell r="B45">
            <v>1.3974499245385852E-2</v>
          </cell>
        </row>
        <row r="46">
          <cell r="B46">
            <v>1.6351179575896158E-2</v>
          </cell>
        </row>
        <row r="47">
          <cell r="B47">
            <v>1.0679301033353683E-2</v>
          </cell>
        </row>
        <row r="48">
          <cell r="A48">
            <v>2005</v>
          </cell>
          <cell r="B48">
            <v>1.0165997447253439E-2</v>
          </cell>
        </row>
        <row r="49">
          <cell r="B49">
            <v>1.7945539735341853E-2</v>
          </cell>
        </row>
        <row r="50">
          <cell r="B50">
            <v>1.3636185403032242E-2</v>
          </cell>
        </row>
        <row r="51">
          <cell r="B51">
            <v>6.6935606296185668E-3</v>
          </cell>
        </row>
        <row r="52">
          <cell r="A52">
            <v>2006</v>
          </cell>
          <cell r="B52">
            <v>1.7571684316958214E-2</v>
          </cell>
        </row>
        <row r="53">
          <cell r="B53">
            <v>1.4202436253424988E-2</v>
          </cell>
        </row>
        <row r="54">
          <cell r="B54">
            <v>1.3811529745072493E-2</v>
          </cell>
        </row>
        <row r="55">
          <cell r="B55">
            <v>1.3828179232528992E-2</v>
          </cell>
        </row>
        <row r="56">
          <cell r="A56">
            <v>2007</v>
          </cell>
          <cell r="B56">
            <v>1.6236720047158926E-2</v>
          </cell>
        </row>
        <row r="57">
          <cell r="B57">
            <v>8.1955799541209018E-3</v>
          </cell>
        </row>
        <row r="58">
          <cell r="B58">
            <v>1.1719351832540914E-2</v>
          </cell>
        </row>
        <row r="59">
          <cell r="B59">
            <v>1.4170797245472988E-2</v>
          </cell>
        </row>
        <row r="60">
          <cell r="A60">
            <v>2008</v>
          </cell>
          <cell r="B60">
            <v>4.200052698526191E-3</v>
          </cell>
        </row>
        <row r="61">
          <cell r="B61">
            <v>1.2208871395048337E-2</v>
          </cell>
        </row>
        <row r="62">
          <cell r="B62">
            <v>2.3893335016145212E-3</v>
          </cell>
        </row>
        <row r="63">
          <cell r="B63">
            <v>-5.6924852404030002E-3</v>
          </cell>
        </row>
        <row r="64">
          <cell r="A64">
            <v>2009</v>
          </cell>
          <cell r="B64">
            <v>-1.5555425976118475E-2</v>
          </cell>
        </row>
        <row r="65">
          <cell r="B65">
            <v>-3.4321137221483555E-3</v>
          </cell>
        </row>
        <row r="66">
          <cell r="B66">
            <v>2.3190719909902402E-3</v>
          </cell>
        </row>
        <row r="67">
          <cell r="B67">
            <v>6.6697167932647794E-3</v>
          </cell>
        </row>
        <row r="68">
          <cell r="A68">
            <v>2010</v>
          </cell>
          <cell r="B68">
            <v>1.1667249068162411E-2</v>
          </cell>
        </row>
        <row r="69">
          <cell r="B69">
            <v>8.394119791030219E-3</v>
          </cell>
        </row>
        <row r="70">
          <cell r="B70">
            <v>8.9024630823741902E-3</v>
          </cell>
        </row>
        <row r="71">
          <cell r="B71">
            <v>9.3078134346715746E-3</v>
          </cell>
        </row>
        <row r="72">
          <cell r="A72">
            <v>2011</v>
          </cell>
          <cell r="B72">
            <v>9.8480169218579938E-3</v>
          </cell>
        </row>
        <row r="73">
          <cell r="B73">
            <v>5.596715133178165E-3</v>
          </cell>
        </row>
        <row r="74">
          <cell r="B74">
            <v>4.1377111629474772E-3</v>
          </cell>
        </row>
        <row r="75">
          <cell r="B75">
            <v>6.8408623596842855E-3</v>
          </cell>
        </row>
        <row r="76">
          <cell r="A76">
            <v>2012</v>
          </cell>
          <cell r="B76">
            <v>5.6684325344733555E-3</v>
          </cell>
        </row>
        <row r="77">
          <cell r="B77">
            <v>8.3473352076288698E-3</v>
          </cell>
        </row>
        <row r="78">
          <cell r="B78">
            <v>4.0655842081378513E-3</v>
          </cell>
        </row>
        <row r="79">
          <cell r="B79">
            <v>4.7694280200250017E-3</v>
          </cell>
        </row>
        <row r="80">
          <cell r="A80">
            <v>2013</v>
          </cell>
          <cell r="B80">
            <v>7.7602471495237246E-3</v>
          </cell>
        </row>
        <row r="81">
          <cell r="B81">
            <v>7.2737858352649454E-3</v>
          </cell>
        </row>
        <row r="82">
          <cell r="B82">
            <v>4.7445959749716771E-3</v>
          </cell>
        </row>
        <row r="83">
          <cell r="B83">
            <v>5.3835202912677627E-3</v>
          </cell>
        </row>
        <row r="84">
          <cell r="A84">
            <v>2014</v>
          </cell>
          <cell r="B84">
            <v>-1.3793495052292215E-3</v>
          </cell>
        </row>
        <row r="85">
          <cell r="B85">
            <v>3.9466659953117933E-3</v>
          </cell>
        </row>
        <row r="86">
          <cell r="B86">
            <v>4.8057925605446972E-3</v>
          </cell>
        </row>
        <row r="87">
          <cell r="B87">
            <v>7.4877563834854222E-3</v>
          </cell>
        </row>
        <row r="88">
          <cell r="A88">
            <v>2015</v>
          </cell>
          <cell r="B88">
            <v>7.2235218227727493E-3</v>
          </cell>
        </row>
        <row r="89">
          <cell r="B89">
            <v>-8.442626298788114E-3</v>
          </cell>
        </row>
        <row r="90">
          <cell r="B90">
            <v>4.5042400976491592E-3</v>
          </cell>
        </row>
        <row r="91">
          <cell r="B91">
            <v>4.3346618430486483E-3</v>
          </cell>
        </row>
        <row r="92">
          <cell r="A92">
            <v>2016</v>
          </cell>
          <cell r="B92">
            <v>2.3886475790229067E-3</v>
          </cell>
        </row>
        <row r="93">
          <cell r="B93">
            <v>9.6213852476267903E-4</v>
          </cell>
        </row>
        <row r="94">
          <cell r="B94">
            <v>-1.2183101536766827E-4</v>
          </cell>
        </row>
        <row r="95">
          <cell r="B95">
            <v>8.4913562659250097E-4</v>
          </cell>
        </row>
        <row r="96">
          <cell r="A96">
            <v>2017</v>
          </cell>
          <cell r="B96">
            <v>4.7212570114936181E-3</v>
          </cell>
        </row>
        <row r="97">
          <cell r="B97">
            <v>5.4530290939673876E-3</v>
          </cell>
        </row>
        <row r="98">
          <cell r="B98">
            <v>1.8389597941168567E-3</v>
          </cell>
        </row>
        <row r="99">
          <cell r="B99">
            <v>3.9336109943264308E-3</v>
          </cell>
        </row>
        <row r="100">
          <cell r="A100">
            <v>2018</v>
          </cell>
          <cell r="B100">
            <v>5.2902451784919702E-3</v>
          </cell>
        </row>
        <row r="101">
          <cell r="B101">
            <v>-2.4865571563448263E-3</v>
          </cell>
        </row>
        <row r="102">
          <cell r="B102">
            <v>1.2298210152111189E-2</v>
          </cell>
        </row>
        <row r="103">
          <cell r="B103">
            <v>2.7749492677291432E-3</v>
          </cell>
        </row>
        <row r="104">
          <cell r="A104">
            <v>2019</v>
          </cell>
          <cell r="B104">
            <v>-8.7343448163600401E-3</v>
          </cell>
        </row>
        <row r="105">
          <cell r="B105">
            <v>4.5221080931374669E-3</v>
          </cell>
        </row>
        <row r="106">
          <cell r="B106">
            <v>1.0510848777030013E-3</v>
          </cell>
        </row>
        <row r="107">
          <cell r="B107">
            <v>-3.6211979394717986E-4</v>
          </cell>
        </row>
        <row r="108">
          <cell r="A108">
            <v>2020</v>
          </cell>
          <cell r="B108">
            <v>2.3592960868581425E-3</v>
          </cell>
        </row>
        <row r="109">
          <cell r="B109">
            <v>-0.16889937300817437</v>
          </cell>
        </row>
        <row r="110">
          <cell r="B110">
            <v>0.13730038871426165</v>
          </cell>
        </row>
        <row r="111">
          <cell r="B111">
            <v>2.742001960480267E-2</v>
          </cell>
        </row>
        <row r="112">
          <cell r="A112">
            <v>2021</v>
          </cell>
          <cell r="B112">
            <v>6.4123652329326486E-3</v>
          </cell>
        </row>
        <row r="113">
          <cell r="B113">
            <v>1.2978612776625376E-2</v>
          </cell>
        </row>
        <row r="114">
          <cell r="B114">
            <v>-1.8752521909920383E-2</v>
          </cell>
        </row>
        <row r="115">
          <cell r="B115">
            <v>1.3729889292058761E-2</v>
          </cell>
        </row>
        <row r="116">
          <cell r="A116">
            <v>2022</v>
          </cell>
          <cell r="B116">
            <v>1.5320766910041472E-2</v>
          </cell>
        </row>
        <row r="117">
          <cell r="B117">
            <v>-8.3676207869720631E-3</v>
          </cell>
        </row>
        <row r="118">
          <cell r="B118">
            <v>1.773960027046706E-2</v>
          </cell>
        </row>
        <row r="119">
          <cell r="B119">
            <v>-1.0940636764512957E-2</v>
          </cell>
        </row>
        <row r="120">
          <cell r="A120">
            <v>2023</v>
          </cell>
          <cell r="B120">
            <v>4.0661860216586465E-3</v>
          </cell>
        </row>
        <row r="121">
          <cell r="B121">
            <v>6.0345417532858825E-3</v>
          </cell>
        </row>
      </sheetData>
      <sheetData sheetId="1">
        <row r="4">
          <cell r="C4" t="str">
            <v>GDP  in constant (2022) R trns</v>
          </cell>
        </row>
        <row r="5">
          <cell r="A5">
            <v>2010</v>
          </cell>
          <cell r="B5">
            <v>1</v>
          </cell>
          <cell r="C5">
            <v>5.8722542747593778</v>
          </cell>
        </row>
        <row r="6">
          <cell r="B6">
            <v>2</v>
          </cell>
          <cell r="C6">
            <v>5.9215466805850969</v>
          </cell>
        </row>
        <row r="7">
          <cell r="B7">
            <v>3</v>
          </cell>
          <cell r="C7">
            <v>5.9742630312995608</v>
          </cell>
        </row>
        <row r="8">
          <cell r="B8">
            <v>4</v>
          </cell>
          <cell r="C8">
            <v>6.0298703570045538</v>
          </cell>
        </row>
        <row r="9">
          <cell r="A9">
            <v>2011</v>
          </cell>
          <cell r="B9">
            <v>1</v>
          </cell>
          <cell r="C9">
            <v>6.089252622316943</v>
          </cell>
        </row>
        <row r="10">
          <cell r="B10">
            <v>2</v>
          </cell>
          <cell r="C10">
            <v>6.1233324346180096</v>
          </cell>
        </row>
        <row r="11">
          <cell r="B11">
            <v>3</v>
          </cell>
          <cell r="C11">
            <v>6.1486690155871671</v>
          </cell>
        </row>
        <row r="12">
          <cell r="B12">
            <v>4</v>
          </cell>
          <cell r="C12">
            <v>6.1907312140180553</v>
          </cell>
        </row>
        <row r="13">
          <cell r="A13">
            <v>2012</v>
          </cell>
          <cell r="B13">
            <v>1</v>
          </cell>
          <cell r="C13">
            <v>6.2258229562437739</v>
          </cell>
        </row>
        <row r="14">
          <cell r="B14">
            <v>2</v>
          </cell>
          <cell r="C14">
            <v>6.2777919874028916</v>
          </cell>
        </row>
        <row r="15">
          <cell r="B15">
            <v>3</v>
          </cell>
          <cell r="C15">
            <v>6.3033148793688518</v>
          </cell>
        </row>
        <row r="16">
          <cell r="B16">
            <v>4</v>
          </cell>
          <cell r="C16">
            <v>6.3333780859735551</v>
          </cell>
        </row>
        <row r="17">
          <cell r="A17">
            <v>2013</v>
          </cell>
          <cell r="B17">
            <v>1</v>
          </cell>
          <cell r="C17">
            <v>6.3825266652120876</v>
          </cell>
        </row>
        <row r="18">
          <cell r="B18">
            <v>2</v>
          </cell>
          <cell r="C18">
            <v>6.428951797262707</v>
          </cell>
        </row>
        <row r="19">
          <cell r="B19">
            <v>3</v>
          </cell>
          <cell r="C19">
            <v>6.4594545760832878</v>
          </cell>
        </row>
        <row r="20">
          <cell r="B20">
            <v>4</v>
          </cell>
          <cell r="C20">
            <v>6.4942291808641537</v>
          </cell>
        </row>
        <row r="21">
          <cell r="A21">
            <v>2014</v>
          </cell>
          <cell r="B21">
            <v>1</v>
          </cell>
          <cell r="C21">
            <v>6.4852713690566839</v>
          </cell>
        </row>
        <row r="22">
          <cell r="B22">
            <v>2</v>
          </cell>
          <cell r="C22">
            <v>6.510866569039309</v>
          </cell>
        </row>
        <row r="23">
          <cell r="B23">
            <v>3</v>
          </cell>
          <cell r="C23">
            <v>6.542156443159497</v>
          </cell>
        </row>
        <row r="24">
          <cell r="B24">
            <v>4</v>
          </cell>
          <cell r="C24">
            <v>6.5911425168285263</v>
          </cell>
        </row>
        <row r="25">
          <cell r="A25">
            <v>2015</v>
          </cell>
          <cell r="B25">
            <v>1</v>
          </cell>
          <cell r="C25">
            <v>6.6387537786358406</v>
          </cell>
        </row>
        <row r="26">
          <cell r="B26">
            <v>2</v>
          </cell>
          <cell r="C26">
            <v>6.5827052613931514</v>
          </cell>
        </row>
        <row r="27">
          <cell r="B27">
            <v>3</v>
          </cell>
          <cell r="C27">
            <v>6.6123553463825244</v>
          </cell>
        </row>
        <row r="28">
          <cell r="B28">
            <v>4</v>
          </cell>
          <cell r="C28">
            <v>6.6410176707951667</v>
          </cell>
        </row>
        <row r="29">
          <cell r="A29">
            <v>2016</v>
          </cell>
          <cell r="B29">
            <v>1</v>
          </cell>
          <cell r="C29">
            <v>6.6568807215767603</v>
          </cell>
        </row>
        <row r="30">
          <cell r="B30">
            <v>2</v>
          </cell>
          <cell r="C30">
            <v>6.6632855629737389</v>
          </cell>
        </row>
        <row r="31">
          <cell r="B31">
            <v>3</v>
          </cell>
          <cell r="C31">
            <v>6.6624737681279171</v>
          </cell>
        </row>
        <row r="32">
          <cell r="B32">
            <v>4</v>
          </cell>
          <cell r="C32">
            <v>6.6681311119656712</v>
          </cell>
        </row>
        <row r="33">
          <cell r="A33">
            <v>2017</v>
          </cell>
          <cell r="B33">
            <v>1</v>
          </cell>
          <cell r="C33">
            <v>6.6996130727315979</v>
          </cell>
        </row>
        <row r="34">
          <cell r="B34">
            <v>2</v>
          </cell>
          <cell r="C34">
            <v>6.7361462577355269</v>
          </cell>
        </row>
        <row r="35">
          <cell r="B35">
            <v>3</v>
          </cell>
          <cell r="C35">
            <v>6.7485337598707957</v>
          </cell>
        </row>
        <row r="36">
          <cell r="B36">
            <v>4</v>
          </cell>
          <cell r="C36">
            <v>6.7750798664642069</v>
          </cell>
        </row>
        <row r="37">
          <cell r="A37">
            <v>2018</v>
          </cell>
          <cell r="B37">
            <v>1</v>
          </cell>
          <cell r="C37">
            <v>6.8109217000616669</v>
          </cell>
        </row>
        <row r="38">
          <cell r="B38">
            <v>2</v>
          </cell>
          <cell r="C38">
            <v>6.7939859539670726</v>
          </cell>
        </row>
        <row r="39">
          <cell r="B39">
            <v>3</v>
          </cell>
          <cell r="C39">
            <v>6.8775398209994529</v>
          </cell>
        </row>
        <row r="40">
          <cell r="B40">
            <v>4</v>
          </cell>
          <cell r="C40">
            <v>6.8966246450895126</v>
          </cell>
        </row>
        <row r="41">
          <cell r="A41">
            <v>2019</v>
          </cell>
          <cell r="B41">
            <v>1</v>
          </cell>
          <cell r="C41">
            <v>6.836387147370294</v>
          </cell>
        </row>
        <row r="42">
          <cell r="B42">
            <v>2</v>
          </cell>
          <cell r="C42">
            <v>6.867302029017238</v>
          </cell>
        </row>
        <row r="43">
          <cell r="B43">
            <v>3</v>
          </cell>
          <cell r="C43">
            <v>6.8745201463305579</v>
          </cell>
        </row>
        <row r="44">
          <cell r="B44">
            <v>4</v>
          </cell>
          <cell r="C44">
            <v>6.8720307465116823</v>
          </cell>
        </row>
        <row r="45">
          <cell r="A45">
            <v>2020</v>
          </cell>
          <cell r="B45">
            <v>1</v>
          </cell>
          <cell r="C45">
            <v>6.8882439017606956</v>
          </cell>
        </row>
        <row r="46">
          <cell r="B46">
            <v>2</v>
          </cell>
          <cell r="C46">
            <v>5.7248238256259336</v>
          </cell>
        </row>
        <row r="47">
          <cell r="B47">
            <v>3</v>
          </cell>
          <cell r="C47">
            <v>6.5108443622050407</v>
          </cell>
        </row>
        <row r="48">
          <cell r="B48">
            <v>4</v>
          </cell>
          <cell r="C48">
            <v>6.6893718422605222</v>
          </cell>
        </row>
        <row r="49">
          <cell r="A49">
            <v>2021</v>
          </cell>
          <cell r="B49">
            <v>1</v>
          </cell>
          <cell r="C49">
            <v>6.7322665376919906</v>
          </cell>
        </row>
        <row r="50">
          <cell r="B50">
            <v>2</v>
          </cell>
          <cell r="C50">
            <v>6.8196420181937274</v>
          </cell>
        </row>
        <row r="51">
          <cell r="B51">
            <v>3</v>
          </cell>
          <cell r="C51">
            <v>6.6917565318297356</v>
          </cell>
        </row>
        <row r="52">
          <cell r="B52">
            <v>4</v>
          </cell>
          <cell r="C52">
            <v>6.7836336081811694</v>
          </cell>
        </row>
        <row r="53">
          <cell r="A53">
            <v>2022</v>
          </cell>
          <cell r="B53">
            <v>1</v>
          </cell>
          <cell r="C53">
            <v>6.8875640774952371</v>
          </cell>
        </row>
        <row r="54">
          <cell r="B54">
            <v>2</v>
          </cell>
          <cell r="C54">
            <v>6.8299315531487856</v>
          </cell>
        </row>
        <row r="55">
          <cell r="B55">
            <v>3</v>
          </cell>
          <cell r="C55">
            <v>6.9510918087762956</v>
          </cell>
        </row>
        <row r="56">
          <cell r="B56">
            <v>4</v>
          </cell>
          <cell r="C56">
            <v>6.8750424381796931</v>
          </cell>
        </row>
        <row r="57">
          <cell r="A57" t="str">
            <v>'23</v>
          </cell>
          <cell r="B57">
            <v>1</v>
          </cell>
          <cell r="C57">
            <v>6.9029976396401294</v>
          </cell>
        </row>
        <row r="58">
          <cell r="B58">
            <v>2</v>
          </cell>
          <cell r="C58">
            <v>6.9446540671193713</v>
          </cell>
        </row>
      </sheetData>
      <sheetData sheetId="2">
        <row r="6">
          <cell r="B6">
            <v>2020</v>
          </cell>
          <cell r="C6">
            <v>2021</v>
          </cell>
          <cell r="D6">
            <v>2022</v>
          </cell>
          <cell r="E6">
            <v>2023</v>
          </cell>
        </row>
        <row r="7">
          <cell r="A7" t="str">
            <v>Agriculture (3%)</v>
          </cell>
          <cell r="B7">
            <v>0.15204994699253382</v>
          </cell>
          <cell r="C7">
            <v>0.26869768250687787</v>
          </cell>
          <cell r="D7">
            <v>-0.25228649340927789</v>
          </cell>
          <cell r="E7">
            <v>0.17770196876513156</v>
          </cell>
        </row>
        <row r="8">
          <cell r="A8" t="str">
            <v>Mining (5%)</v>
          </cell>
          <cell r="B8">
            <v>-0.34162085010560006</v>
          </cell>
          <cell r="C8">
            <v>0.52382247558252537</v>
          </cell>
          <cell r="D8">
            <v>-9.7860734975832253E-2</v>
          </cell>
          <cell r="E8">
            <v>1.497324280769341E-2</v>
          </cell>
        </row>
        <row r="9">
          <cell r="A9" t="str">
            <v>Manufacturing (13%)</v>
          </cell>
          <cell r="B9">
            <v>-0.33389419100687046</v>
          </cell>
          <cell r="C9">
            <v>0.41221474556494675</v>
          </cell>
          <cell r="D9">
            <v>-3.341820572629195E-2</v>
          </cell>
          <cell r="E9">
            <v>4.1933035668473728E-2</v>
          </cell>
        </row>
        <row r="10">
          <cell r="A10" t="str">
            <v>Utilities (2%)</v>
          </cell>
          <cell r="B10">
            <v>-0.15036518643998142</v>
          </cell>
          <cell r="C10">
            <v>0.12879889295715174</v>
          </cell>
          <cell r="D10">
            <v>-1.7844964193589385E-2</v>
          </cell>
          <cell r="E10">
            <v>-6.2547120945543822E-2</v>
          </cell>
        </row>
        <row r="11">
          <cell r="A11" t="str">
            <v>Construction (3%)</v>
          </cell>
          <cell r="B11">
            <v>-0.3042976291184365</v>
          </cell>
          <cell r="C11">
            <v>0.15914022058111499</v>
          </cell>
          <cell r="D11">
            <v>-6.8821085150106431E-2</v>
          </cell>
          <cell r="E11">
            <v>5.2389618044018427E-2</v>
          </cell>
        </row>
        <row r="12">
          <cell r="A12" t="str">
            <v>Logistics (9%)</v>
          </cell>
          <cell r="B12">
            <v>-0.27062903436871377</v>
          </cell>
          <cell r="C12">
            <v>0.22992130881288242</v>
          </cell>
          <cell r="D12">
            <v>5.1198098212981602E-2</v>
          </cell>
          <cell r="E12">
            <v>3.5102767988680839E-2</v>
          </cell>
        </row>
        <row r="13">
          <cell r="A13" t="str">
            <v>Retail &amp; accommo-
dation (13%)</v>
          </cell>
          <cell r="B13">
            <v>-0.28346219541305606</v>
          </cell>
          <cell r="C13">
            <v>0.32804745956643733</v>
          </cell>
          <cell r="D13">
            <v>9.9573886843804527E-3</v>
          </cell>
          <cell r="E13">
            <v>-7.7995881820797086E-3</v>
          </cell>
        </row>
        <row r="14">
          <cell r="A14" t="str">
            <v>Business, gov't &amp; personal services (53%)</v>
          </cell>
          <cell r="B14">
            <v>-4.0626886707556209E-2</v>
          </cell>
          <cell r="C14">
            <v>7.5935137949677989E-2</v>
          </cell>
          <cell r="D14">
            <v>3.2403896483348849E-2</v>
          </cell>
          <cell r="E14">
            <v>6.556984771816321E-3</v>
          </cell>
        </row>
      </sheetData>
      <sheetData sheetId="3">
        <row r="4">
          <cell r="C4" t="str">
            <v>Eskom</v>
          </cell>
          <cell r="D4" t="str">
            <v>Private</v>
          </cell>
          <cell r="E4" t="str">
            <v>%Eskom (right axis)</v>
          </cell>
        </row>
        <row r="5">
          <cell r="A5" t="str">
            <v>average per month</v>
          </cell>
          <cell r="B5">
            <v>2000</v>
          </cell>
          <cell r="C5">
            <v>15.540416666666665</v>
          </cell>
          <cell r="D5">
            <v>0.76458333333333339</v>
          </cell>
          <cell r="E5">
            <v>0.95310743125830522</v>
          </cell>
        </row>
        <row r="6">
          <cell r="B6">
            <v>2001</v>
          </cell>
          <cell r="C6">
            <v>15.655250000000001</v>
          </cell>
          <cell r="D6">
            <v>0.68333333333333335</v>
          </cell>
          <cell r="E6">
            <v>0.95817670850695957</v>
          </cell>
        </row>
        <row r="7">
          <cell r="B7">
            <v>2002</v>
          </cell>
          <cell r="C7">
            <v>16.338166666666666</v>
          </cell>
          <cell r="D7">
            <v>0.83016666666666661</v>
          </cell>
          <cell r="E7">
            <v>0.95164547131346466</v>
          </cell>
        </row>
        <row r="8">
          <cell r="B8">
            <v>2003</v>
          </cell>
          <cell r="C8">
            <v>16.919750000000001</v>
          </cell>
          <cell r="D8">
            <v>0.86858333333333337</v>
          </cell>
          <cell r="E8">
            <v>0.95117117961210529</v>
          </cell>
        </row>
        <row r="9">
          <cell r="B9">
            <v>2004</v>
          </cell>
          <cell r="C9">
            <v>17.628583333333331</v>
          </cell>
          <cell r="D9">
            <v>0.8663333333333334</v>
          </cell>
          <cell r="E9">
            <v>0.95315830025367332</v>
          </cell>
        </row>
        <row r="10">
          <cell r="B10">
            <v>2005</v>
          </cell>
          <cell r="C10">
            <v>17.717749999999999</v>
          </cell>
          <cell r="D10">
            <v>0.88683333333333336</v>
          </cell>
          <cell r="E10">
            <v>0.95233253454569899</v>
          </cell>
        </row>
        <row r="11">
          <cell r="B11">
            <v>2006</v>
          </cell>
          <cell r="C11">
            <v>18.503250000000001</v>
          </cell>
          <cell r="D11">
            <v>0.77366666666666661</v>
          </cell>
          <cell r="E11">
            <v>0.95986564241342187</v>
          </cell>
        </row>
        <row r="12">
          <cell r="B12">
            <v>2007</v>
          </cell>
          <cell r="C12">
            <v>19.288083333333333</v>
          </cell>
          <cell r="D12">
            <v>0.80941666666666667</v>
          </cell>
          <cell r="E12">
            <v>0.95972550483061736</v>
          </cell>
        </row>
        <row r="13">
          <cell r="B13">
            <v>2008</v>
          </cell>
          <cell r="C13">
            <v>18.86941666666667</v>
          </cell>
          <cell r="D13">
            <v>0.7909166666666666</v>
          </cell>
          <cell r="E13">
            <v>0.95977094318509348</v>
          </cell>
        </row>
        <row r="14">
          <cell r="B14">
            <v>2009</v>
          </cell>
          <cell r="C14">
            <v>18.49625</v>
          </cell>
          <cell r="D14">
            <v>0.63700000000000001</v>
          </cell>
          <cell r="E14">
            <v>0.96670717206956469</v>
          </cell>
        </row>
        <row r="15">
          <cell r="B15">
            <v>2010</v>
          </cell>
          <cell r="C15">
            <v>19.225750000000001</v>
          </cell>
          <cell r="D15">
            <v>0.63024999999999998</v>
          </cell>
          <cell r="E15">
            <v>0.96825896454472204</v>
          </cell>
        </row>
        <row r="16">
          <cell r="B16">
            <v>2011</v>
          </cell>
          <cell r="C16">
            <v>19.211749999999999</v>
          </cell>
          <cell r="D16">
            <v>0.83225000000000005</v>
          </cell>
          <cell r="E16">
            <v>0.95847884653761728</v>
          </cell>
        </row>
        <row r="17">
          <cell r="B17">
            <v>2012</v>
          </cell>
          <cell r="C17">
            <v>18.718333333333334</v>
          </cell>
          <cell r="D17">
            <v>0.79616666666666658</v>
          </cell>
          <cell r="E17">
            <v>0.95920127768240704</v>
          </cell>
        </row>
        <row r="18">
          <cell r="B18">
            <v>2013</v>
          </cell>
          <cell r="C18">
            <v>18.555666666666667</v>
          </cell>
          <cell r="D18">
            <v>0.87508333333333332</v>
          </cell>
          <cell r="E18">
            <v>0.95496399607151894</v>
          </cell>
        </row>
        <row r="19">
          <cell r="B19">
            <v>2014</v>
          </cell>
          <cell r="C19">
            <v>18.345749999999999</v>
          </cell>
          <cell r="D19">
            <v>1.1234999999999999</v>
          </cell>
          <cell r="E19">
            <v>0.94229361685735202</v>
          </cell>
        </row>
        <row r="20">
          <cell r="B20">
            <v>2015</v>
          </cell>
          <cell r="C20">
            <v>17.915333333333333</v>
          </cell>
          <cell r="D20">
            <v>1.3227500000000001</v>
          </cell>
          <cell r="E20">
            <v>0.93124315052175155</v>
          </cell>
        </row>
        <row r="21">
          <cell r="B21">
            <v>2016</v>
          </cell>
          <cell r="C21">
            <v>17.526666666666667</v>
          </cell>
          <cell r="D21">
            <v>1.5188333333333333</v>
          </cell>
          <cell r="E21">
            <v>0.92025237807706106</v>
          </cell>
        </row>
        <row r="22">
          <cell r="B22">
            <v>2017</v>
          </cell>
          <cell r="C22">
            <v>17.442499999999999</v>
          </cell>
          <cell r="D22">
            <v>1.6965833333333333</v>
          </cell>
          <cell r="E22">
            <v>0.91135503703155407</v>
          </cell>
        </row>
        <row r="23">
          <cell r="B23">
            <v>2018</v>
          </cell>
          <cell r="C23">
            <v>17.453833333333332</v>
          </cell>
          <cell r="D23">
            <v>1.8632500000000001</v>
          </cell>
          <cell r="E23">
            <v>0.9035439270076141</v>
          </cell>
        </row>
        <row r="24">
          <cell r="B24">
            <v>2019</v>
          </cell>
          <cell r="C24">
            <v>17.01275</v>
          </cell>
          <cell r="D24">
            <v>1.9319166666666667</v>
          </cell>
          <cell r="E24">
            <v>0.89802319034380829</v>
          </cell>
        </row>
        <row r="25">
          <cell r="B25">
            <v>2020</v>
          </cell>
          <cell r="C25">
            <v>16.049416666666666</v>
          </cell>
          <cell r="D25">
            <v>1.9514166666666668</v>
          </cell>
          <cell r="E25">
            <v>0.89159298180639779</v>
          </cell>
        </row>
        <row r="26">
          <cell r="B26">
            <v>2021</v>
          </cell>
          <cell r="C26">
            <v>16.281583333333334</v>
          </cell>
          <cell r="D26">
            <v>2.1375833333333336</v>
          </cell>
          <cell r="E26">
            <v>0.88394788037822913</v>
          </cell>
        </row>
        <row r="27">
          <cell r="B27">
            <v>2022</v>
          </cell>
          <cell r="C27">
            <v>15.675307692307692</v>
          </cell>
          <cell r="D27">
            <v>2.1265384615384617</v>
          </cell>
          <cell r="E27">
            <v>0.88054393667035402</v>
          </cell>
        </row>
        <row r="28">
          <cell r="A28" t="str">
            <v xml:space="preserve"> </v>
          </cell>
        </row>
        <row r="29">
          <cell r="A29" t="str">
            <v>actual monthly</v>
          </cell>
          <cell r="B29">
            <v>44562</v>
          </cell>
          <cell r="C29">
            <v>15.941000000000001</v>
          </cell>
          <cell r="D29">
            <v>2.0329999999999999</v>
          </cell>
          <cell r="E29">
            <v>0.88689217758985206</v>
          </cell>
        </row>
        <row r="30">
          <cell r="B30">
            <v>44593</v>
          </cell>
          <cell r="C30">
            <v>15.119</v>
          </cell>
          <cell r="D30">
            <v>1.696</v>
          </cell>
          <cell r="E30">
            <v>0.89913767469521255</v>
          </cell>
        </row>
        <row r="31">
          <cell r="B31">
            <v>44621</v>
          </cell>
          <cell r="C31">
            <v>16.506</v>
          </cell>
          <cell r="D31">
            <v>1.9019999999999999</v>
          </cell>
          <cell r="E31">
            <v>0.89667535853976532</v>
          </cell>
        </row>
        <row r="32">
          <cell r="B32">
            <v>44652</v>
          </cell>
          <cell r="C32">
            <v>15.811</v>
          </cell>
          <cell r="D32">
            <v>1.8979999999999999</v>
          </cell>
          <cell r="E32">
            <v>0.8928228584335649</v>
          </cell>
        </row>
        <row r="33">
          <cell r="B33">
            <v>44682</v>
          </cell>
          <cell r="C33">
            <v>17.042000000000002</v>
          </cell>
          <cell r="D33">
            <v>1.855</v>
          </cell>
          <cell r="E33">
            <v>0.90183627030745617</v>
          </cell>
        </row>
        <row r="34">
          <cell r="B34">
            <v>44713</v>
          </cell>
          <cell r="C34">
            <v>16.824000000000002</v>
          </cell>
          <cell r="D34">
            <v>2.0139999999999998</v>
          </cell>
          <cell r="E34">
            <v>0.89308843826308526</v>
          </cell>
        </row>
        <row r="35">
          <cell r="B35">
            <v>44743</v>
          </cell>
          <cell r="C35">
            <v>16.672000000000001</v>
          </cell>
          <cell r="D35">
            <v>2.1419999999999999</v>
          </cell>
          <cell r="E35">
            <v>0.88614861273519718</v>
          </cell>
        </row>
        <row r="36">
          <cell r="B36">
            <v>44774</v>
          </cell>
          <cell r="C36">
            <v>16.824999999999999</v>
          </cell>
          <cell r="D36">
            <v>2.395</v>
          </cell>
          <cell r="E36">
            <v>0.87539021852237253</v>
          </cell>
        </row>
        <row r="37">
          <cell r="B37">
            <v>44805</v>
          </cell>
          <cell r="C37">
            <v>14.711</v>
          </cell>
          <cell r="D37">
            <v>2.1459999999999999</v>
          </cell>
          <cell r="E37">
            <v>0.872693836388444</v>
          </cell>
        </row>
        <row r="38">
          <cell r="B38">
            <v>44835</v>
          </cell>
          <cell r="C38">
            <v>15.563000000000001</v>
          </cell>
          <cell r="D38">
            <v>2.2210000000000001</v>
          </cell>
          <cell r="E38">
            <v>0.87511246063877657</v>
          </cell>
        </row>
        <row r="39">
          <cell r="B39">
            <v>44866</v>
          </cell>
          <cell r="C39">
            <v>14.938000000000001</v>
          </cell>
          <cell r="D39">
            <v>2.343</v>
          </cell>
          <cell r="E39">
            <v>0.86441756842775308</v>
          </cell>
        </row>
        <row r="40">
          <cell r="B40">
            <v>44896</v>
          </cell>
          <cell r="C40">
            <v>13.675000000000001</v>
          </cell>
          <cell r="D40">
            <v>2.4940000000000002</v>
          </cell>
          <cell r="E40">
            <v>0.84575422104026221</v>
          </cell>
        </row>
        <row r="41">
          <cell r="B41">
            <v>44927</v>
          </cell>
          <cell r="C41">
            <v>14.151999999999999</v>
          </cell>
          <cell r="D41">
            <v>2.5059999999999998</v>
          </cell>
          <cell r="E41">
            <v>0.8495617721215033</v>
          </cell>
        </row>
        <row r="42">
          <cell r="B42">
            <v>44958</v>
          </cell>
          <cell r="C42">
            <v>13.2</v>
          </cell>
          <cell r="D42">
            <v>2.2050000000000001</v>
          </cell>
          <cell r="E42">
            <v>0.85686465433300874</v>
          </cell>
        </row>
        <row r="43">
          <cell r="B43">
            <v>44986</v>
          </cell>
          <cell r="C43">
            <v>15.2</v>
          </cell>
          <cell r="D43">
            <v>2.4289999999999998</v>
          </cell>
          <cell r="E43">
            <v>0.86221566736627153</v>
          </cell>
        </row>
        <row r="44">
          <cell r="B44">
            <v>45017</v>
          </cell>
          <cell r="C44">
            <v>14.1</v>
          </cell>
          <cell r="D44">
            <v>2.1560000000000001</v>
          </cell>
          <cell r="E44">
            <v>0.86737204724409445</v>
          </cell>
        </row>
        <row r="45">
          <cell r="B45">
            <v>45047</v>
          </cell>
          <cell r="C45">
            <v>15.301</v>
          </cell>
          <cell r="D45">
            <v>2.1320000000000001</v>
          </cell>
          <cell r="E45">
            <v>0.87770320656226697</v>
          </cell>
        </row>
        <row r="46">
          <cell r="B46">
            <v>45078</v>
          </cell>
          <cell r="C46">
            <v>15.728</v>
          </cell>
          <cell r="D46">
            <v>2.5110000000000001</v>
          </cell>
          <cell r="E46">
            <v>0.86232797850759357</v>
          </cell>
        </row>
      </sheetData>
      <sheetData sheetId="4">
        <row r="7">
          <cell r="D7" t="str">
            <v>General government</v>
          </cell>
          <cell r="E7" t="str">
            <v>Public corporations</v>
          </cell>
          <cell r="F7" t="str">
            <v>Private business enterprises</v>
          </cell>
          <cell r="G7" t="str">
            <v>investment rate (right axis)</v>
          </cell>
        </row>
        <row r="8">
          <cell r="A8" t="str">
            <v>annual</v>
          </cell>
          <cell r="C8">
            <v>2000</v>
          </cell>
          <cell r="D8">
            <v>106.64234247882038</v>
          </cell>
          <cell r="E8">
            <v>46.188969613044506</v>
          </cell>
          <cell r="F8">
            <v>375.55481217604478</v>
          </cell>
          <cell r="G8">
            <v>0.14410222380192023</v>
          </cell>
        </row>
        <row r="9">
          <cell r="C9">
            <v>2005</v>
          </cell>
          <cell r="D9">
            <v>127.63117267986203</v>
          </cell>
          <cell r="E9">
            <v>72.01033457984849</v>
          </cell>
          <cell r="F9">
            <v>575.59830557008945</v>
          </cell>
          <cell r="G9">
            <v>0.16480572399132482</v>
          </cell>
        </row>
        <row r="10">
          <cell r="C10">
            <v>2010</v>
          </cell>
          <cell r="D10">
            <v>176.18519830850141</v>
          </cell>
          <cell r="E10">
            <v>158.73191714973822</v>
          </cell>
          <cell r="F10">
            <v>642.09935772567212</v>
          </cell>
          <cell r="G10">
            <v>0.17717559858972184</v>
          </cell>
        </row>
        <row r="11">
          <cell r="C11">
            <v>2015</v>
          </cell>
          <cell r="D11">
            <v>218.67036941691143</v>
          </cell>
          <cell r="E11">
            <v>188.32260729124914</v>
          </cell>
          <cell r="F11">
            <v>712.03993629170077</v>
          </cell>
          <cell r="G11">
            <v>0.18008952805835612</v>
          </cell>
        </row>
        <row r="12">
          <cell r="C12">
            <v>2019</v>
          </cell>
          <cell r="D12">
            <v>176.86863537207759</v>
          </cell>
          <cell r="E12">
            <v>118.9292610514385</v>
          </cell>
          <cell r="F12">
            <v>750.19353294733719</v>
          </cell>
          <cell r="G12">
            <v>0.15468989660589361</v>
          </cell>
        </row>
        <row r="13">
          <cell r="A13" t="str">
            <v>quarterly, annualised</v>
          </cell>
          <cell r="B13">
            <v>2020</v>
          </cell>
          <cell r="C13" t="str">
            <v>Q1</v>
          </cell>
          <cell r="D13">
            <v>159.25745490248838</v>
          </cell>
          <cell r="E13">
            <v>107.36665593292854</v>
          </cell>
          <cell r="F13">
            <v>727.66838760619351</v>
          </cell>
          <cell r="G13">
            <v>0.15337944812736909</v>
          </cell>
        </row>
        <row r="14">
          <cell r="C14" t="str">
            <v>Q2</v>
          </cell>
          <cell r="D14">
            <v>161.17896932887018</v>
          </cell>
          <cell r="E14">
            <v>80.401434470573221</v>
          </cell>
          <cell r="F14">
            <v>533.56393021462463</v>
          </cell>
          <cell r="G14">
            <v>0.14384047078248574</v>
          </cell>
        </row>
        <row r="15">
          <cell r="C15" t="str">
            <v>Q3</v>
          </cell>
          <cell r="D15">
            <v>166.10262708399995</v>
          </cell>
          <cell r="E15">
            <v>88.977071765559501</v>
          </cell>
          <cell r="F15">
            <v>625.74482894482003</v>
          </cell>
          <cell r="G15">
            <v>0.14370390559390631</v>
          </cell>
        </row>
        <row r="16">
          <cell r="C16" t="str">
            <v>Q4</v>
          </cell>
          <cell r="D16">
            <v>171.90507266385785</v>
          </cell>
          <cell r="E16">
            <v>92.132153028453743</v>
          </cell>
          <cell r="F16">
            <v>658.7564443752176</v>
          </cell>
          <cell r="G16">
            <v>0.14652581172703072</v>
          </cell>
        </row>
        <row r="17">
          <cell r="B17">
            <v>2021</v>
          </cell>
          <cell r="C17" t="str">
            <v>Q1</v>
          </cell>
          <cell r="D17">
            <v>170.4351090198293</v>
          </cell>
          <cell r="E17">
            <v>95.157310557846969</v>
          </cell>
          <cell r="F17">
            <v>631.84462001786687</v>
          </cell>
          <cell r="G17">
            <v>0.14162986523575266</v>
          </cell>
        </row>
        <row r="18">
          <cell r="C18" t="str">
            <v>Q2</v>
          </cell>
          <cell r="D18">
            <v>165.82831456755264</v>
          </cell>
          <cell r="E18">
            <v>94.860217863165317</v>
          </cell>
          <cell r="F18">
            <v>635.02704347177826</v>
          </cell>
          <cell r="G18">
            <v>0.13954689334479622</v>
          </cell>
        </row>
        <row r="19">
          <cell r="C19" t="str">
            <v>Q3</v>
          </cell>
          <cell r="D19">
            <v>159.21682169672829</v>
          </cell>
          <cell r="E19">
            <v>95.570521149468377</v>
          </cell>
          <cell r="F19">
            <v>639.62478791305148</v>
          </cell>
          <cell r="G19">
            <v>0.14201369478861825</v>
          </cell>
        </row>
        <row r="20">
          <cell r="C20" t="str">
            <v>Q4</v>
          </cell>
          <cell r="D20">
            <v>157.66833268748445</v>
          </cell>
          <cell r="E20">
            <v>97.732652085577314</v>
          </cell>
          <cell r="F20">
            <v>652.39495404528418</v>
          </cell>
          <cell r="G20">
            <v>0.14219218694416247</v>
          </cell>
        </row>
        <row r="21">
          <cell r="B21">
            <v>2022</v>
          </cell>
          <cell r="C21" t="str">
            <v>Q1</v>
          </cell>
          <cell r="D21">
            <v>161.75816924366802</v>
          </cell>
          <cell r="E21">
            <v>101.12321135591671</v>
          </cell>
          <cell r="F21">
            <v>670.95365437317719</v>
          </cell>
          <cell r="G21">
            <v>0.1440677042075946</v>
          </cell>
        </row>
        <row r="22">
          <cell r="C22" t="str">
            <v>Q2</v>
          </cell>
          <cell r="D22">
            <v>161.97808688552416</v>
          </cell>
          <cell r="E22">
            <v>102.87208137003476</v>
          </cell>
          <cell r="F22">
            <v>672.41792164433161</v>
          </cell>
          <cell r="G22">
            <v>0.14582699780473746</v>
          </cell>
        </row>
        <row r="23">
          <cell r="C23" t="str">
            <v>Q3</v>
          </cell>
          <cell r="D23">
            <v>167.02814617170861</v>
          </cell>
          <cell r="E23">
            <v>105.22751635768506</v>
          </cell>
          <cell r="F23">
            <v>668.78659150667454</v>
          </cell>
          <cell r="G23">
            <v>0.14387463020977104</v>
          </cell>
        </row>
        <row r="24">
          <cell r="C24" t="str">
            <v>Q4</v>
          </cell>
          <cell r="D24">
            <v>168.73772475809233</v>
          </cell>
          <cell r="E24">
            <v>105.42766717703768</v>
          </cell>
          <cell r="F24">
            <v>680.83762655395208</v>
          </cell>
          <cell r="G24">
            <v>0.14761499828337385</v>
          </cell>
        </row>
        <row r="25">
          <cell r="B25">
            <v>2023</v>
          </cell>
          <cell r="C25" t="str">
            <v>Q1</v>
          </cell>
          <cell r="D25">
            <v>180.96530993421862</v>
          </cell>
          <cell r="E25">
            <v>106.24055241434424</v>
          </cell>
          <cell r="F25">
            <v>685.38354688623315</v>
          </cell>
          <cell r="G25">
            <v>0.14971555220987029</v>
          </cell>
        </row>
        <row r="26">
          <cell r="C26" t="str">
            <v>Q2</v>
          </cell>
          <cell r="D26">
            <v>176.01662130936</v>
          </cell>
          <cell r="E26">
            <v>110.68646902600962</v>
          </cell>
          <cell r="F26">
            <v>724.12015356913173</v>
          </cell>
          <cell r="G26">
            <v>0.15467125892410732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F460-F2EA-412D-9A4A-49FFC9A01462}">
  <dimension ref="A1:E124"/>
  <sheetViews>
    <sheetView zoomScale="60" zoomScaleNormal="60" workbookViewId="0">
      <pane xSplit="1" ySplit="3" topLeftCell="B5" activePane="bottomRight" state="frozen"/>
      <selection activeCell="C121" sqref="C121"/>
      <selection pane="topRight" activeCell="C121" sqref="C121"/>
      <selection pane="bottomLeft" activeCell="C121" sqref="C121"/>
      <selection pane="bottomRight" activeCell="C121" sqref="C121"/>
    </sheetView>
  </sheetViews>
  <sheetFormatPr defaultRowHeight="14.5" x14ac:dyDescent="0.35"/>
  <cols>
    <col min="1" max="1" width="7.1796875" customWidth="1"/>
    <col min="4" max="4" width="14.36328125" bestFit="1" customWidth="1"/>
    <col min="6" max="6" width="20.08984375" bestFit="1" customWidth="1"/>
  </cols>
  <sheetData>
    <row r="1" spans="1:5" ht="26" x14ac:dyDescent="0.6">
      <c r="A1" s="1" t="s">
        <v>146</v>
      </c>
    </row>
    <row r="2" spans="1:5" x14ac:dyDescent="0.35">
      <c r="A2" s="77" t="s">
        <v>147</v>
      </c>
    </row>
    <row r="3" spans="1:5" ht="26" x14ac:dyDescent="0.6">
      <c r="A3" s="1"/>
      <c r="E3" s="78"/>
    </row>
    <row r="4" spans="1:5" x14ac:dyDescent="0.35">
      <c r="A4" s="79">
        <v>1994</v>
      </c>
      <c r="B4" s="54">
        <v>-4.7133492258133458E-4</v>
      </c>
      <c r="D4" s="54"/>
      <c r="E4" s="78"/>
    </row>
    <row r="5" spans="1:5" x14ac:dyDescent="0.35">
      <c r="A5" s="79"/>
      <c r="B5" s="54">
        <v>9.7566198637673018E-3</v>
      </c>
      <c r="D5" s="54"/>
      <c r="E5" s="78"/>
    </row>
    <row r="6" spans="1:5" x14ac:dyDescent="0.35">
      <c r="A6" s="79"/>
      <c r="B6" s="54">
        <v>1.1245152337437947E-2</v>
      </c>
      <c r="D6" s="54"/>
      <c r="E6" s="78"/>
    </row>
    <row r="7" spans="1:5" x14ac:dyDescent="0.35">
      <c r="A7" s="79"/>
      <c r="B7" s="54">
        <v>1.8582953859177076E-2</v>
      </c>
      <c r="D7" s="54"/>
      <c r="E7" s="78"/>
    </row>
    <row r="8" spans="1:5" x14ac:dyDescent="0.35">
      <c r="A8" s="79">
        <v>1995</v>
      </c>
      <c r="B8" s="54">
        <v>2.4994674568008524E-3</v>
      </c>
      <c r="D8" s="54"/>
      <c r="E8" s="78"/>
    </row>
    <row r="9" spans="1:5" x14ac:dyDescent="0.35">
      <c r="A9" s="79"/>
      <c r="B9" s="54">
        <v>2.8748405134577659E-3</v>
      </c>
      <c r="D9" s="54"/>
      <c r="E9" s="78"/>
    </row>
    <row r="10" spans="1:5" x14ac:dyDescent="0.35">
      <c r="A10" s="79"/>
      <c r="B10" s="54">
        <v>6.6346296747230582E-3</v>
      </c>
      <c r="D10" s="54"/>
      <c r="E10" s="78"/>
    </row>
    <row r="11" spans="1:5" x14ac:dyDescent="0.35">
      <c r="A11" s="79"/>
      <c r="B11" s="54">
        <v>3.3636667019540933E-3</v>
      </c>
      <c r="D11" s="54"/>
      <c r="E11" s="78"/>
    </row>
    <row r="12" spans="1:5" x14ac:dyDescent="0.35">
      <c r="A12" s="79">
        <v>1996</v>
      </c>
      <c r="B12" s="54">
        <v>1.8524983038061604E-2</v>
      </c>
      <c r="D12" s="54"/>
      <c r="E12" s="78"/>
    </row>
    <row r="13" spans="1:5" x14ac:dyDescent="0.35">
      <c r="A13" s="79"/>
      <c r="B13" s="54">
        <v>1.1913589158366822E-2</v>
      </c>
      <c r="D13" s="54"/>
      <c r="E13" s="78"/>
    </row>
    <row r="14" spans="1:5" x14ac:dyDescent="0.35">
      <c r="A14" s="79"/>
      <c r="B14" s="54">
        <v>1.1914841545854538E-2</v>
      </c>
      <c r="D14" s="54"/>
      <c r="E14" s="78"/>
    </row>
    <row r="15" spans="1:5" x14ac:dyDescent="0.35">
      <c r="A15" s="79"/>
      <c r="B15" s="54">
        <v>9.3817146318699862E-3</v>
      </c>
      <c r="D15" s="54"/>
      <c r="E15" s="78"/>
    </row>
    <row r="16" spans="1:5" x14ac:dyDescent="0.35">
      <c r="A16" s="79">
        <v>1997</v>
      </c>
      <c r="B16" s="54">
        <v>4.6421677875430056E-3</v>
      </c>
      <c r="D16" s="54"/>
      <c r="E16" s="78"/>
    </row>
    <row r="17" spans="1:5" x14ac:dyDescent="0.35">
      <c r="A17" s="79"/>
      <c r="B17" s="54">
        <v>6.2741089497306834E-3</v>
      </c>
      <c r="D17" s="54"/>
      <c r="E17" s="78"/>
    </row>
    <row r="18" spans="1:5" x14ac:dyDescent="0.35">
      <c r="A18" s="79"/>
      <c r="B18" s="54">
        <v>9.9423784325125553E-4</v>
      </c>
      <c r="D18" s="54"/>
      <c r="E18" s="78"/>
    </row>
    <row r="19" spans="1:5" x14ac:dyDescent="0.35">
      <c r="A19" s="79"/>
      <c r="B19" s="54">
        <v>1.3815333373434768E-4</v>
      </c>
      <c r="D19" s="54"/>
      <c r="E19" s="78"/>
    </row>
    <row r="20" spans="1:5" x14ac:dyDescent="0.35">
      <c r="A20" s="79">
        <v>1998</v>
      </c>
      <c r="B20" s="54">
        <v>2.6270385036457622E-3</v>
      </c>
      <c r="D20" s="54"/>
      <c r="E20" s="78"/>
    </row>
    <row r="21" spans="1:5" x14ac:dyDescent="0.35">
      <c r="A21" s="79"/>
      <c r="B21" s="54">
        <v>1.414253049444758E-3</v>
      </c>
      <c r="D21" s="54"/>
      <c r="E21" s="78"/>
    </row>
    <row r="22" spans="1:5" x14ac:dyDescent="0.35">
      <c r="A22" s="79"/>
      <c r="B22" s="54">
        <v>-2.1903341686316802E-3</v>
      </c>
      <c r="D22" s="54"/>
      <c r="E22" s="78"/>
    </row>
    <row r="23" spans="1:5" x14ac:dyDescent="0.35">
      <c r="A23" s="79"/>
      <c r="B23" s="54">
        <v>9.6284345307862118E-4</v>
      </c>
      <c r="D23" s="54"/>
      <c r="E23" s="78"/>
    </row>
    <row r="24" spans="1:5" x14ac:dyDescent="0.35">
      <c r="A24" s="79">
        <v>1999</v>
      </c>
      <c r="B24" s="54">
        <v>9.6106895421861349E-3</v>
      </c>
      <c r="D24" s="54"/>
      <c r="E24" s="78"/>
    </row>
    <row r="25" spans="1:5" x14ac:dyDescent="0.35">
      <c r="A25" s="79"/>
      <c r="B25" s="54">
        <v>7.9589020389099208E-3</v>
      </c>
      <c r="D25" s="54"/>
      <c r="E25" s="78"/>
    </row>
    <row r="26" spans="1:5" x14ac:dyDescent="0.35">
      <c r="A26" s="79"/>
      <c r="B26" s="54">
        <v>1.0918972593946474E-2</v>
      </c>
      <c r="D26" s="54"/>
      <c r="E26" s="78"/>
    </row>
    <row r="27" spans="1:5" x14ac:dyDescent="0.35">
      <c r="A27" s="79"/>
      <c r="B27" s="54">
        <v>1.0999821584012581E-2</v>
      </c>
      <c r="D27" s="54"/>
      <c r="E27" s="78"/>
    </row>
    <row r="28" spans="1:5" x14ac:dyDescent="0.35">
      <c r="A28" s="79">
        <v>2000</v>
      </c>
      <c r="B28" s="54">
        <v>1.1688399926261583E-2</v>
      </c>
      <c r="D28" s="54"/>
      <c r="E28" s="78"/>
    </row>
    <row r="29" spans="1:5" x14ac:dyDescent="0.35">
      <c r="A29" s="79"/>
      <c r="B29" s="54">
        <v>9.1999078327755779E-3</v>
      </c>
      <c r="D29" s="54"/>
      <c r="E29" s="78"/>
    </row>
    <row r="30" spans="1:5" x14ac:dyDescent="0.35">
      <c r="A30" s="79"/>
      <c r="B30" s="54">
        <v>9.9039428763350035E-3</v>
      </c>
      <c r="D30" s="54"/>
      <c r="E30" s="78"/>
    </row>
    <row r="31" spans="1:5" x14ac:dyDescent="0.35">
      <c r="A31" s="79"/>
      <c r="B31" s="54">
        <v>8.5095467046614193E-3</v>
      </c>
      <c r="D31" s="54"/>
      <c r="E31" s="78"/>
    </row>
    <row r="32" spans="1:5" x14ac:dyDescent="0.35">
      <c r="A32" s="79">
        <v>2001</v>
      </c>
      <c r="B32" s="54">
        <v>6.1451184646779122E-3</v>
      </c>
      <c r="D32" s="54"/>
      <c r="E32" s="78"/>
    </row>
    <row r="33" spans="1:5" x14ac:dyDescent="0.35">
      <c r="A33" s="79"/>
      <c r="B33" s="54">
        <v>4.9970441205888783E-3</v>
      </c>
      <c r="D33" s="54"/>
      <c r="E33" s="78"/>
    </row>
    <row r="34" spans="1:5" x14ac:dyDescent="0.35">
      <c r="A34" s="79"/>
      <c r="B34" s="54">
        <v>2.6574794215044051E-3</v>
      </c>
      <c r="D34" s="54"/>
      <c r="E34" s="78"/>
    </row>
    <row r="35" spans="1:5" x14ac:dyDescent="0.35">
      <c r="A35" s="79"/>
      <c r="B35" s="54">
        <v>7.6932290380802293E-3</v>
      </c>
      <c r="D35" s="54"/>
      <c r="E35" s="78"/>
    </row>
    <row r="36" spans="1:5" x14ac:dyDescent="0.35">
      <c r="A36" s="79">
        <v>2002</v>
      </c>
      <c r="B36" s="54">
        <v>1.0860090271194611E-2</v>
      </c>
      <c r="D36" s="54"/>
      <c r="E36" s="78"/>
    </row>
    <row r="37" spans="1:5" x14ac:dyDescent="0.35">
      <c r="A37" s="79"/>
      <c r="B37" s="54">
        <v>1.2688591870982702E-2</v>
      </c>
      <c r="D37" s="54"/>
      <c r="E37" s="78"/>
    </row>
    <row r="38" spans="1:5" x14ac:dyDescent="0.35">
      <c r="A38" s="79"/>
      <c r="B38" s="54">
        <v>1.1318294922630923E-2</v>
      </c>
      <c r="D38" s="54"/>
      <c r="E38" s="78"/>
    </row>
    <row r="39" spans="1:5" x14ac:dyDescent="0.35">
      <c r="A39" s="79"/>
      <c r="B39" s="54">
        <v>8.3198863115936383E-3</v>
      </c>
      <c r="D39" s="54"/>
      <c r="E39" s="78"/>
    </row>
    <row r="40" spans="1:5" x14ac:dyDescent="0.35">
      <c r="A40" s="79">
        <v>2003</v>
      </c>
      <c r="B40" s="54">
        <v>6.3476230694994307E-3</v>
      </c>
      <c r="D40" s="54"/>
      <c r="E40" s="78"/>
    </row>
    <row r="41" spans="1:5" x14ac:dyDescent="0.35">
      <c r="A41" s="79"/>
      <c r="B41" s="54">
        <v>4.8836948048669448E-3</v>
      </c>
      <c r="D41" s="54"/>
      <c r="E41" s="78"/>
    </row>
    <row r="42" spans="1:5" x14ac:dyDescent="0.35">
      <c r="A42" s="79"/>
      <c r="B42" s="54">
        <v>5.4269059072238335E-3</v>
      </c>
      <c r="D42" s="54"/>
      <c r="E42" s="78"/>
    </row>
    <row r="43" spans="1:5" x14ac:dyDescent="0.35">
      <c r="A43" s="79"/>
      <c r="B43" s="54">
        <v>5.7693128266878002E-3</v>
      </c>
      <c r="D43" s="54"/>
      <c r="E43" s="78"/>
    </row>
    <row r="44" spans="1:5" x14ac:dyDescent="0.35">
      <c r="A44" s="79">
        <v>2004</v>
      </c>
      <c r="B44" s="54">
        <v>1.513781621841348E-2</v>
      </c>
      <c r="D44" s="54"/>
      <c r="E44" s="78"/>
    </row>
    <row r="45" spans="1:5" x14ac:dyDescent="0.35">
      <c r="A45" s="79"/>
      <c r="B45" s="54">
        <v>1.3974499245385852E-2</v>
      </c>
      <c r="D45" s="54"/>
      <c r="E45" s="78"/>
    </row>
    <row r="46" spans="1:5" x14ac:dyDescent="0.35">
      <c r="A46" s="79"/>
      <c r="B46" s="54">
        <v>1.6351179575896158E-2</v>
      </c>
      <c r="D46" s="54"/>
      <c r="E46" s="78"/>
    </row>
    <row r="47" spans="1:5" x14ac:dyDescent="0.35">
      <c r="A47" s="79"/>
      <c r="B47" s="54">
        <v>1.0679301033353683E-2</v>
      </c>
      <c r="D47" s="54"/>
      <c r="E47" s="78"/>
    </row>
    <row r="48" spans="1:5" x14ac:dyDescent="0.35">
      <c r="A48" s="79">
        <v>2005</v>
      </c>
      <c r="B48" s="54">
        <v>1.0165997447253439E-2</v>
      </c>
      <c r="D48" s="54"/>
      <c r="E48" s="78"/>
    </row>
    <row r="49" spans="1:5" x14ac:dyDescent="0.35">
      <c r="A49" s="79"/>
      <c r="B49" s="54">
        <v>1.7945539735341853E-2</v>
      </c>
      <c r="D49" s="54"/>
      <c r="E49" s="78"/>
    </row>
    <row r="50" spans="1:5" x14ac:dyDescent="0.35">
      <c r="A50" s="79"/>
      <c r="B50" s="54">
        <v>1.3636185403032242E-2</v>
      </c>
      <c r="D50" s="54"/>
      <c r="E50" s="78"/>
    </row>
    <row r="51" spans="1:5" x14ac:dyDescent="0.35">
      <c r="A51" s="79"/>
      <c r="B51" s="54">
        <v>6.6935606296185668E-3</v>
      </c>
      <c r="D51" s="54"/>
      <c r="E51" s="78"/>
    </row>
    <row r="52" spans="1:5" x14ac:dyDescent="0.35">
      <c r="A52" s="79">
        <v>2006</v>
      </c>
      <c r="B52" s="54">
        <v>1.7571684316958214E-2</v>
      </c>
      <c r="D52" s="54"/>
      <c r="E52" s="78"/>
    </row>
    <row r="53" spans="1:5" x14ac:dyDescent="0.35">
      <c r="A53" s="79"/>
      <c r="B53" s="54">
        <v>1.4202436253424988E-2</v>
      </c>
      <c r="D53" s="54"/>
      <c r="E53" s="78"/>
    </row>
    <row r="54" spans="1:5" x14ac:dyDescent="0.35">
      <c r="A54" s="79"/>
      <c r="B54" s="54">
        <v>1.3811529745072493E-2</v>
      </c>
      <c r="D54" s="54"/>
      <c r="E54" s="78"/>
    </row>
    <row r="55" spans="1:5" x14ac:dyDescent="0.35">
      <c r="A55" s="79"/>
      <c r="B55" s="54">
        <v>1.3828179232528992E-2</v>
      </c>
      <c r="D55" s="54"/>
      <c r="E55" s="78"/>
    </row>
    <row r="56" spans="1:5" x14ac:dyDescent="0.35">
      <c r="A56" s="79">
        <v>2007</v>
      </c>
      <c r="B56" s="54">
        <v>1.6236720047158926E-2</v>
      </c>
      <c r="D56" s="54"/>
      <c r="E56" s="78"/>
    </row>
    <row r="57" spans="1:5" x14ac:dyDescent="0.35">
      <c r="A57" s="79"/>
      <c r="B57" s="54">
        <v>8.1955799541209018E-3</v>
      </c>
      <c r="D57" s="54"/>
      <c r="E57" s="78"/>
    </row>
    <row r="58" spans="1:5" x14ac:dyDescent="0.35">
      <c r="A58" s="79"/>
      <c r="B58" s="54">
        <v>1.1719351832540914E-2</v>
      </c>
      <c r="D58" s="54"/>
      <c r="E58" s="78"/>
    </row>
    <row r="59" spans="1:5" x14ac:dyDescent="0.35">
      <c r="A59" s="79"/>
      <c r="B59" s="54">
        <v>1.4170797245472988E-2</v>
      </c>
      <c r="D59" s="54"/>
      <c r="E59" s="78"/>
    </row>
    <row r="60" spans="1:5" x14ac:dyDescent="0.35">
      <c r="A60" s="79">
        <v>2008</v>
      </c>
      <c r="B60" s="54">
        <v>4.200052698526191E-3</v>
      </c>
      <c r="D60" s="54"/>
      <c r="E60" s="78"/>
    </row>
    <row r="61" spans="1:5" x14ac:dyDescent="0.35">
      <c r="A61" s="79"/>
      <c r="B61" s="54">
        <v>1.2208871395048337E-2</v>
      </c>
      <c r="D61" s="54"/>
      <c r="E61" s="78"/>
    </row>
    <row r="62" spans="1:5" x14ac:dyDescent="0.35">
      <c r="A62" s="79"/>
      <c r="B62" s="54">
        <v>2.3893335016145212E-3</v>
      </c>
      <c r="D62" s="54"/>
      <c r="E62" s="78"/>
    </row>
    <row r="63" spans="1:5" x14ac:dyDescent="0.35">
      <c r="A63" s="79"/>
      <c r="B63" s="54">
        <v>-5.6924852404030002E-3</v>
      </c>
      <c r="D63" s="54"/>
      <c r="E63" s="78"/>
    </row>
    <row r="64" spans="1:5" x14ac:dyDescent="0.35">
      <c r="A64" s="79">
        <v>2009</v>
      </c>
      <c r="B64" s="54">
        <v>-1.5555425976118475E-2</v>
      </c>
      <c r="D64" s="54"/>
      <c r="E64" s="78"/>
    </row>
    <row r="65" spans="1:5" x14ac:dyDescent="0.35">
      <c r="A65" s="79"/>
      <c r="B65" s="54">
        <v>-3.4321137221483555E-3</v>
      </c>
      <c r="D65" s="54"/>
      <c r="E65" s="78"/>
    </row>
    <row r="66" spans="1:5" x14ac:dyDescent="0.35">
      <c r="A66" s="79"/>
      <c r="B66" s="54">
        <v>2.3190719909902402E-3</v>
      </c>
      <c r="D66" s="54"/>
      <c r="E66" s="78"/>
    </row>
    <row r="67" spans="1:5" x14ac:dyDescent="0.35">
      <c r="A67" s="79"/>
      <c r="B67" s="54">
        <v>6.6697167932647794E-3</v>
      </c>
      <c r="D67" s="54"/>
      <c r="E67" s="78"/>
    </row>
    <row r="68" spans="1:5" x14ac:dyDescent="0.35">
      <c r="A68" s="79">
        <v>2010</v>
      </c>
      <c r="B68" s="54">
        <v>1.1667249068162411E-2</v>
      </c>
      <c r="D68" s="54"/>
      <c r="E68" s="78"/>
    </row>
    <row r="69" spans="1:5" x14ac:dyDescent="0.35">
      <c r="A69" s="79"/>
      <c r="B69" s="54">
        <v>8.394119791030219E-3</v>
      </c>
      <c r="D69" s="54"/>
      <c r="E69" s="78"/>
    </row>
    <row r="70" spans="1:5" x14ac:dyDescent="0.35">
      <c r="A70" s="79"/>
      <c r="B70" s="54">
        <v>8.9024630823741902E-3</v>
      </c>
      <c r="D70" s="54"/>
      <c r="E70" s="78"/>
    </row>
    <row r="71" spans="1:5" x14ac:dyDescent="0.35">
      <c r="A71" s="79"/>
      <c r="B71" s="54">
        <v>9.3078134346715746E-3</v>
      </c>
      <c r="D71" s="54"/>
      <c r="E71" s="78"/>
    </row>
    <row r="72" spans="1:5" x14ac:dyDescent="0.35">
      <c r="A72" s="79">
        <v>2011</v>
      </c>
      <c r="B72" s="54">
        <v>9.8480169218579938E-3</v>
      </c>
      <c r="D72" s="54"/>
      <c r="E72" s="78"/>
    </row>
    <row r="73" spans="1:5" x14ac:dyDescent="0.35">
      <c r="A73" s="79"/>
      <c r="B73" s="54">
        <v>5.596715133178165E-3</v>
      </c>
      <c r="D73" s="54"/>
      <c r="E73" s="78"/>
    </row>
    <row r="74" spans="1:5" x14ac:dyDescent="0.35">
      <c r="A74" s="79"/>
      <c r="B74" s="54">
        <v>4.1377111629474772E-3</v>
      </c>
      <c r="D74" s="54"/>
      <c r="E74" s="78"/>
    </row>
    <row r="75" spans="1:5" x14ac:dyDescent="0.35">
      <c r="A75" s="79"/>
      <c r="B75" s="54">
        <v>6.8408623596842855E-3</v>
      </c>
      <c r="D75" s="54"/>
      <c r="E75" s="78"/>
    </row>
    <row r="76" spans="1:5" x14ac:dyDescent="0.35">
      <c r="A76" s="79">
        <v>2012</v>
      </c>
      <c r="B76" s="54">
        <v>5.6684325344733555E-3</v>
      </c>
      <c r="D76" s="54"/>
      <c r="E76" s="78"/>
    </row>
    <row r="77" spans="1:5" x14ac:dyDescent="0.35">
      <c r="A77" s="79"/>
      <c r="B77" s="54">
        <v>8.3473352076288698E-3</v>
      </c>
      <c r="D77" s="54"/>
      <c r="E77" s="78"/>
    </row>
    <row r="78" spans="1:5" x14ac:dyDescent="0.35">
      <c r="A78" s="79"/>
      <c r="B78" s="54">
        <v>4.0655842081378513E-3</v>
      </c>
      <c r="D78" s="54"/>
      <c r="E78" s="78"/>
    </row>
    <row r="79" spans="1:5" x14ac:dyDescent="0.35">
      <c r="A79" s="79"/>
      <c r="B79" s="54">
        <v>4.7694280200250017E-3</v>
      </c>
      <c r="D79" s="54"/>
      <c r="E79" s="78"/>
    </row>
    <row r="80" spans="1:5" x14ac:dyDescent="0.35">
      <c r="A80" s="79">
        <v>2013</v>
      </c>
      <c r="B80" s="54">
        <v>7.7602471495237246E-3</v>
      </c>
      <c r="D80" s="54"/>
      <c r="E80" s="78"/>
    </row>
    <row r="81" spans="1:5" x14ac:dyDescent="0.35">
      <c r="A81" s="79"/>
      <c r="B81" s="54">
        <v>7.2737858352649454E-3</v>
      </c>
      <c r="D81" s="54"/>
      <c r="E81" s="78"/>
    </row>
    <row r="82" spans="1:5" x14ac:dyDescent="0.35">
      <c r="A82" s="79"/>
      <c r="B82" s="54">
        <v>4.7445959749716771E-3</v>
      </c>
      <c r="D82" s="54"/>
      <c r="E82" s="78"/>
    </row>
    <row r="83" spans="1:5" x14ac:dyDescent="0.35">
      <c r="A83" s="79"/>
      <c r="B83" s="54">
        <v>5.3835202912677627E-3</v>
      </c>
      <c r="D83" s="54"/>
      <c r="E83" s="78"/>
    </row>
    <row r="84" spans="1:5" x14ac:dyDescent="0.35">
      <c r="A84" s="79">
        <v>2014</v>
      </c>
      <c r="B84" s="54">
        <v>-1.3793495052292215E-3</v>
      </c>
      <c r="D84" s="54"/>
      <c r="E84" s="78"/>
    </row>
    <row r="85" spans="1:5" x14ac:dyDescent="0.35">
      <c r="A85" s="79"/>
      <c r="B85" s="54">
        <v>3.9466659953117933E-3</v>
      </c>
      <c r="D85" s="54"/>
      <c r="E85" s="78"/>
    </row>
    <row r="86" spans="1:5" x14ac:dyDescent="0.35">
      <c r="A86" s="79"/>
      <c r="B86" s="54">
        <v>4.8057925605446972E-3</v>
      </c>
      <c r="D86" s="54"/>
      <c r="E86" s="78"/>
    </row>
    <row r="87" spans="1:5" x14ac:dyDescent="0.35">
      <c r="A87" s="79"/>
      <c r="B87" s="54">
        <v>7.4877563834854222E-3</v>
      </c>
      <c r="D87" s="54"/>
      <c r="E87" s="78"/>
    </row>
    <row r="88" spans="1:5" x14ac:dyDescent="0.35">
      <c r="A88" s="79">
        <v>2015</v>
      </c>
      <c r="B88" s="54">
        <v>7.2235218227727493E-3</v>
      </c>
      <c r="D88" s="54"/>
      <c r="E88" s="78"/>
    </row>
    <row r="89" spans="1:5" x14ac:dyDescent="0.35">
      <c r="A89" s="79"/>
      <c r="B89" s="54">
        <v>-8.442626298788114E-3</v>
      </c>
      <c r="D89" s="54"/>
      <c r="E89" s="78"/>
    </row>
    <row r="90" spans="1:5" x14ac:dyDescent="0.35">
      <c r="A90" s="79"/>
      <c r="B90" s="54">
        <v>4.5042400976491592E-3</v>
      </c>
      <c r="D90" s="54"/>
      <c r="E90" s="78"/>
    </row>
    <row r="91" spans="1:5" x14ac:dyDescent="0.35">
      <c r="A91" s="79"/>
      <c r="B91" s="54">
        <v>4.3346618430486483E-3</v>
      </c>
      <c r="D91" s="54"/>
      <c r="E91" s="78"/>
    </row>
    <row r="92" spans="1:5" x14ac:dyDescent="0.35">
      <c r="A92" s="79">
        <v>2016</v>
      </c>
      <c r="B92" s="54">
        <v>2.3886475790229067E-3</v>
      </c>
      <c r="D92" s="54"/>
      <c r="E92" s="78"/>
    </row>
    <row r="93" spans="1:5" x14ac:dyDescent="0.35">
      <c r="A93" s="79"/>
      <c r="B93" s="54">
        <v>9.6213852476267903E-4</v>
      </c>
      <c r="D93" s="54"/>
      <c r="E93" s="78"/>
    </row>
    <row r="94" spans="1:5" x14ac:dyDescent="0.35">
      <c r="A94" s="79"/>
      <c r="B94" s="54">
        <v>-1.2183101536766827E-4</v>
      </c>
      <c r="D94" s="54"/>
      <c r="E94" s="78"/>
    </row>
    <row r="95" spans="1:5" x14ac:dyDescent="0.35">
      <c r="A95" s="79"/>
      <c r="B95" s="54">
        <v>8.4913562659250097E-4</v>
      </c>
      <c r="D95" s="54"/>
      <c r="E95" s="78"/>
    </row>
    <row r="96" spans="1:5" x14ac:dyDescent="0.35">
      <c r="A96" s="79">
        <v>2017</v>
      </c>
      <c r="B96" s="54">
        <v>4.7212570114936181E-3</v>
      </c>
      <c r="D96" s="54"/>
      <c r="E96" s="78"/>
    </row>
    <row r="97" spans="1:5" x14ac:dyDescent="0.35">
      <c r="A97" s="79"/>
      <c r="B97" s="54">
        <v>5.4530290939673876E-3</v>
      </c>
      <c r="D97" s="54"/>
      <c r="E97" s="78"/>
    </row>
    <row r="98" spans="1:5" x14ac:dyDescent="0.35">
      <c r="A98" s="79"/>
      <c r="B98" s="54">
        <v>1.8389597941168567E-3</v>
      </c>
      <c r="D98" s="54"/>
      <c r="E98" s="78"/>
    </row>
    <row r="99" spans="1:5" x14ac:dyDescent="0.35">
      <c r="A99" s="79"/>
      <c r="B99" s="54">
        <v>3.9336109943264308E-3</v>
      </c>
      <c r="D99" s="54"/>
      <c r="E99" s="78"/>
    </row>
    <row r="100" spans="1:5" x14ac:dyDescent="0.35">
      <c r="A100">
        <v>2018</v>
      </c>
      <c r="B100" s="54">
        <v>5.2902451784919702E-3</v>
      </c>
      <c r="D100" s="54"/>
      <c r="E100" s="78"/>
    </row>
    <row r="101" spans="1:5" x14ac:dyDescent="0.35">
      <c r="B101" s="54">
        <v>-2.4865571563448263E-3</v>
      </c>
      <c r="D101" s="54"/>
      <c r="E101" s="78"/>
    </row>
    <row r="102" spans="1:5" x14ac:dyDescent="0.35">
      <c r="B102" s="54">
        <v>1.2298210152111189E-2</v>
      </c>
      <c r="D102" s="54"/>
      <c r="E102" s="78"/>
    </row>
    <row r="103" spans="1:5" x14ac:dyDescent="0.35">
      <c r="B103" s="54">
        <v>2.7749492677291432E-3</v>
      </c>
      <c r="D103" s="54"/>
      <c r="E103" s="78"/>
    </row>
    <row r="104" spans="1:5" x14ac:dyDescent="0.35">
      <c r="A104">
        <v>2019</v>
      </c>
      <c r="B104" s="54">
        <v>-8.7343448163600401E-3</v>
      </c>
      <c r="D104" s="54"/>
      <c r="E104" s="78"/>
    </row>
    <row r="105" spans="1:5" x14ac:dyDescent="0.35">
      <c r="B105" s="54">
        <v>4.5221080931374669E-3</v>
      </c>
      <c r="D105" s="54"/>
      <c r="E105" s="78"/>
    </row>
    <row r="106" spans="1:5" x14ac:dyDescent="0.35">
      <c r="B106" s="54">
        <v>1.0510848777030013E-3</v>
      </c>
      <c r="D106" s="54"/>
      <c r="E106" s="78"/>
    </row>
    <row r="107" spans="1:5" x14ac:dyDescent="0.35">
      <c r="B107" s="54">
        <v>-3.6211979394717986E-4</v>
      </c>
      <c r="D107" s="54"/>
      <c r="E107" s="78"/>
    </row>
    <row r="108" spans="1:5" x14ac:dyDescent="0.35">
      <c r="A108">
        <v>2020</v>
      </c>
      <c r="B108" s="54">
        <v>2.3592960868581425E-3</v>
      </c>
      <c r="D108" s="54"/>
      <c r="E108" s="78"/>
    </row>
    <row r="109" spans="1:5" x14ac:dyDescent="0.35">
      <c r="B109" s="54">
        <v>-0.16889937300817437</v>
      </c>
      <c r="D109" s="54"/>
      <c r="E109" s="78"/>
    </row>
    <row r="110" spans="1:5" x14ac:dyDescent="0.35">
      <c r="B110" s="54">
        <v>0.13730038871426165</v>
      </c>
      <c r="D110" s="54"/>
      <c r="E110" s="78"/>
    </row>
    <row r="111" spans="1:5" x14ac:dyDescent="0.35">
      <c r="B111" s="54">
        <v>2.742001960480267E-2</v>
      </c>
      <c r="D111" s="54"/>
      <c r="E111" s="78"/>
    </row>
    <row r="112" spans="1:5" x14ac:dyDescent="0.35">
      <c r="A112">
        <v>2021</v>
      </c>
      <c r="B112" s="54">
        <v>6.4123652329326486E-3</v>
      </c>
      <c r="D112" s="54"/>
      <c r="E112" s="78"/>
    </row>
    <row r="113" spans="1:5" x14ac:dyDescent="0.35">
      <c r="B113" s="54">
        <v>1.2978612776625376E-2</v>
      </c>
      <c r="D113" s="54"/>
      <c r="E113" s="78"/>
    </row>
    <row r="114" spans="1:5" x14ac:dyDescent="0.35">
      <c r="B114" s="54">
        <v>-1.8752521909920383E-2</v>
      </c>
      <c r="D114" s="54"/>
      <c r="E114" s="78"/>
    </row>
    <row r="115" spans="1:5" x14ac:dyDescent="0.35">
      <c r="B115" s="54">
        <v>1.3729889292058761E-2</v>
      </c>
      <c r="D115" s="54"/>
      <c r="E115" s="78"/>
    </row>
    <row r="116" spans="1:5" x14ac:dyDescent="0.35">
      <c r="A116">
        <v>2022</v>
      </c>
      <c r="B116" s="54">
        <v>1.5320766910041472E-2</v>
      </c>
      <c r="C116" s="54"/>
      <c r="D116" s="54"/>
      <c r="E116" s="78"/>
    </row>
    <row r="117" spans="1:5" x14ac:dyDescent="0.35">
      <c r="B117" s="54">
        <v>-8.3676207869720631E-3</v>
      </c>
      <c r="C117" s="54"/>
      <c r="D117" s="54"/>
      <c r="E117" s="78"/>
    </row>
    <row r="118" spans="1:5" x14ac:dyDescent="0.35">
      <c r="B118" s="54">
        <v>1.773960027046706E-2</v>
      </c>
      <c r="C118" s="54"/>
      <c r="D118" s="54"/>
      <c r="E118" s="78"/>
    </row>
    <row r="119" spans="1:5" x14ac:dyDescent="0.35">
      <c r="B119" s="54">
        <v>-1.0940636764512957E-2</v>
      </c>
    </row>
    <row r="120" spans="1:5" x14ac:dyDescent="0.35">
      <c r="A120">
        <v>2023</v>
      </c>
      <c r="B120" s="54">
        <v>4.0661860216586465E-3</v>
      </c>
    </row>
    <row r="121" spans="1:5" x14ac:dyDescent="0.35">
      <c r="B121" s="54">
        <v>6.0345417532858825E-3</v>
      </c>
    </row>
    <row r="124" spans="1:5" x14ac:dyDescent="0.35">
      <c r="A124" t="s">
        <v>148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A74A-1AED-42CE-9CC0-6FA8039A27CD}">
  <dimension ref="A1:BC15"/>
  <sheetViews>
    <sheetView zoomScale="52" zoomScaleNormal="52" workbookViewId="0">
      <pane xSplit="1" ySplit="4" topLeftCell="B5" activePane="bottomRight" state="frozen"/>
      <selection activeCell="A11" sqref="A11"/>
      <selection pane="topRight" activeCell="A11" sqref="A11"/>
      <selection pane="bottomLeft" activeCell="A11" sqref="A11"/>
      <selection pane="bottomRight" activeCell="I42" sqref="I42"/>
    </sheetView>
  </sheetViews>
  <sheetFormatPr defaultColWidth="9.08984375" defaultRowHeight="14.5" x14ac:dyDescent="0.35"/>
  <cols>
    <col min="1" max="1" width="23.81640625" customWidth="1"/>
    <col min="2" max="3" width="18.26953125" bestFit="1" customWidth="1"/>
    <col min="4" max="4" width="17.36328125" bestFit="1" customWidth="1"/>
    <col min="5" max="6" width="18.26953125" bestFit="1" customWidth="1"/>
    <col min="7" max="7" width="17.7265625" bestFit="1" customWidth="1"/>
    <col min="8" max="8" width="17.36328125" bestFit="1" customWidth="1"/>
    <col min="9" max="9" width="18.26953125" bestFit="1" customWidth="1"/>
    <col min="10" max="11" width="18.6328125" bestFit="1" customWidth="1"/>
    <col min="12" max="12" width="17.7265625" bestFit="1" customWidth="1"/>
    <col min="13" max="13" width="18.26953125" bestFit="1" customWidth="1"/>
    <col min="14" max="14" width="17.7265625" bestFit="1" customWidth="1"/>
    <col min="15" max="15" width="18.6328125" bestFit="1" customWidth="1"/>
    <col min="16" max="16" width="18.26953125" bestFit="1" customWidth="1"/>
    <col min="17" max="17" width="18.6328125" bestFit="1" customWidth="1"/>
    <col min="18" max="20" width="18.26953125" bestFit="1" customWidth="1"/>
    <col min="21" max="21" width="17.36328125" bestFit="1" customWidth="1"/>
    <col min="22" max="22" width="18.26953125" bestFit="1" customWidth="1"/>
    <col min="23" max="23" width="18.6328125" bestFit="1" customWidth="1"/>
    <col min="24" max="25" width="17.7265625" bestFit="1" customWidth="1"/>
    <col min="26" max="26" width="17.36328125" bestFit="1" customWidth="1"/>
    <col min="27" max="27" width="18.26953125" bestFit="1" customWidth="1"/>
    <col min="28" max="28" width="18.6328125" bestFit="1" customWidth="1"/>
    <col min="29" max="29" width="18.26953125" bestFit="1" customWidth="1"/>
    <col min="30" max="30" width="17.7265625" bestFit="1" customWidth="1"/>
    <col min="31" max="31" width="9.453125" customWidth="1"/>
    <col min="32" max="32" width="17.7265625" bestFit="1" customWidth="1"/>
    <col min="33" max="33" width="18.26953125" bestFit="1" customWidth="1"/>
    <col min="34" max="34" width="18.6328125" bestFit="1" customWidth="1"/>
    <col min="35" max="35" width="17.36328125" bestFit="1" customWidth="1"/>
    <col min="36" max="37" width="18.26953125" bestFit="1" customWidth="1"/>
    <col min="38" max="38" width="18.6328125" bestFit="1" customWidth="1"/>
    <col min="39" max="39" width="17.7265625" bestFit="1" customWidth="1"/>
    <col min="40" max="40" width="18.6328125" bestFit="1" customWidth="1"/>
    <col min="41" max="41" width="17.7265625" bestFit="1" customWidth="1"/>
    <col min="42" max="42" width="9.54296875" customWidth="1"/>
    <col min="43" max="43" width="18.26953125" bestFit="1" customWidth="1"/>
    <col min="44" max="47" width="18.6328125" bestFit="1" customWidth="1"/>
    <col min="48" max="48" width="17.7265625" bestFit="1" customWidth="1"/>
    <col min="49" max="49" width="18.26953125" bestFit="1" customWidth="1"/>
    <col min="50" max="50" width="18.6328125" bestFit="1" customWidth="1"/>
    <col min="51" max="51" width="18.26953125" bestFit="1" customWidth="1"/>
    <col min="52" max="52" width="17.7265625" bestFit="1" customWidth="1"/>
  </cols>
  <sheetData>
    <row r="1" spans="1:55" ht="26" x14ac:dyDescent="0.6">
      <c r="A1" s="1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55" x14ac:dyDescent="0.35">
      <c r="A2" s="55"/>
      <c r="B2" s="55" t="s">
        <v>45</v>
      </c>
      <c r="C2" s="55" t="s">
        <v>46</v>
      </c>
      <c r="D2" s="55" t="s">
        <v>47</v>
      </c>
      <c r="E2" s="55" t="s">
        <v>48</v>
      </c>
      <c r="F2" s="55" t="s">
        <v>49</v>
      </c>
      <c r="G2" s="55" t="s">
        <v>50</v>
      </c>
      <c r="H2" s="55" t="s">
        <v>51</v>
      </c>
      <c r="I2" s="55" t="s">
        <v>52</v>
      </c>
      <c r="J2" s="55" t="s">
        <v>53</v>
      </c>
      <c r="K2" s="55" t="s">
        <v>54</v>
      </c>
      <c r="L2" s="55" t="s">
        <v>55</v>
      </c>
      <c r="M2" s="55" t="s">
        <v>56</v>
      </c>
      <c r="N2" s="55" t="s">
        <v>57</v>
      </c>
      <c r="O2" s="55" t="s">
        <v>58</v>
      </c>
      <c r="P2" s="55" t="s">
        <v>59</v>
      </c>
      <c r="Q2" s="55" t="s">
        <v>60</v>
      </c>
      <c r="R2" s="55" t="s">
        <v>61</v>
      </c>
      <c r="S2" s="55" t="s">
        <v>62</v>
      </c>
      <c r="T2" s="55" t="s">
        <v>63</v>
      </c>
      <c r="U2" s="55" t="s">
        <v>64</v>
      </c>
      <c r="V2" s="55" t="s">
        <v>65</v>
      </c>
      <c r="W2" s="55" t="s">
        <v>66</v>
      </c>
      <c r="X2" s="55" t="s">
        <v>67</v>
      </c>
      <c r="Y2" s="55" t="s">
        <v>68</v>
      </c>
      <c r="Z2" s="55" t="s">
        <v>69</v>
      </c>
      <c r="AA2" s="55" t="s">
        <v>70</v>
      </c>
      <c r="AB2" s="55" t="s">
        <v>67</v>
      </c>
      <c r="AC2" s="55" t="s">
        <v>71</v>
      </c>
      <c r="AD2" s="55" t="s">
        <v>69</v>
      </c>
      <c r="AE2" s="55" t="s">
        <v>70</v>
      </c>
      <c r="AF2" t="s">
        <v>67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t="s">
        <v>78</v>
      </c>
      <c r="AO2" t="s">
        <v>79</v>
      </c>
      <c r="AP2" t="s">
        <v>80</v>
      </c>
      <c r="AQ2" t="s">
        <v>81</v>
      </c>
      <c r="AR2" t="s">
        <v>82</v>
      </c>
      <c r="AS2" t="s">
        <v>83</v>
      </c>
      <c r="AT2" t="s">
        <v>84</v>
      </c>
      <c r="AU2" t="s">
        <v>85</v>
      </c>
      <c r="AV2" t="s">
        <v>86</v>
      </c>
      <c r="AW2" t="s">
        <v>87</v>
      </c>
      <c r="AX2" t="s">
        <v>88</v>
      </c>
      <c r="AY2" t="s">
        <v>89</v>
      </c>
      <c r="AZ2" t="s">
        <v>90</v>
      </c>
      <c r="BA2" t="s">
        <v>91</v>
      </c>
      <c r="BB2" t="s">
        <v>92</v>
      </c>
    </row>
    <row r="3" spans="1:55" x14ac:dyDescent="0.3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55" x14ac:dyDescent="0.35">
      <c r="A4" s="55"/>
      <c r="B4" s="56">
        <v>2010</v>
      </c>
      <c r="C4" s="56"/>
      <c r="D4" s="56"/>
      <c r="E4" s="56"/>
      <c r="F4" s="56">
        <v>2011</v>
      </c>
      <c r="G4" s="56"/>
      <c r="H4" s="56"/>
      <c r="I4" s="56"/>
      <c r="J4" s="56">
        <v>2012</v>
      </c>
      <c r="K4" s="56"/>
      <c r="L4" s="56"/>
      <c r="M4" s="56"/>
      <c r="N4" s="56">
        <v>2013</v>
      </c>
      <c r="O4" s="56"/>
      <c r="P4" s="56"/>
      <c r="Q4" s="56"/>
      <c r="R4" s="56">
        <v>2014</v>
      </c>
      <c r="S4" s="56"/>
      <c r="T4" s="56"/>
      <c r="U4" s="56"/>
      <c r="V4" s="56">
        <v>2015</v>
      </c>
      <c r="W4" s="56"/>
      <c r="X4" s="56"/>
      <c r="Y4" s="56"/>
      <c r="Z4" s="56">
        <v>2016</v>
      </c>
      <c r="AA4" s="56"/>
      <c r="AB4" s="55"/>
      <c r="AC4" s="55"/>
      <c r="AD4" s="56">
        <v>2017</v>
      </c>
      <c r="AE4" s="55"/>
      <c r="AF4" s="55"/>
      <c r="AH4">
        <v>2018</v>
      </c>
      <c r="AL4">
        <v>2019</v>
      </c>
      <c r="AP4">
        <v>2020</v>
      </c>
      <c r="AT4">
        <v>2021</v>
      </c>
      <c r="AX4">
        <v>2022</v>
      </c>
      <c r="BB4">
        <v>2023</v>
      </c>
    </row>
    <row r="5" spans="1:55" x14ac:dyDescent="0.35">
      <c r="A5" s="55" t="s">
        <v>123</v>
      </c>
      <c r="B5" s="55">
        <f t="shared" ref="B5:AT5" si="0">B9/$Z9*100</f>
        <v>112.25963496174813</v>
      </c>
      <c r="C5" s="55">
        <f t="shared" si="0"/>
        <v>109.83649100602784</v>
      </c>
      <c r="D5" s="55">
        <f t="shared" si="0"/>
        <v>110.3346585048449</v>
      </c>
      <c r="E5" s="55">
        <f t="shared" si="0"/>
        <v>114.82975199509158</v>
      </c>
      <c r="F5" s="55">
        <f t="shared" si="0"/>
        <v>115.87636569304829</v>
      </c>
      <c r="G5" s="55">
        <f t="shared" si="0"/>
        <v>111.40479657883107</v>
      </c>
      <c r="H5" s="55">
        <f t="shared" si="0"/>
        <v>111.65585869320999</v>
      </c>
      <c r="I5" s="55">
        <f t="shared" si="0"/>
        <v>116.09383376282372</v>
      </c>
      <c r="J5" s="55">
        <f t="shared" si="0"/>
        <v>111.73189212451469</v>
      </c>
      <c r="K5" s="55">
        <f t="shared" si="0"/>
        <v>108.3062172177527</v>
      </c>
      <c r="L5" s="55">
        <f t="shared" si="0"/>
        <v>111.4357435879469</v>
      </c>
      <c r="M5" s="55">
        <f t="shared" si="0"/>
        <v>110.32403659407952</v>
      </c>
      <c r="N5" s="55">
        <f t="shared" si="0"/>
        <v>112.86041610465982</v>
      </c>
      <c r="O5" s="55">
        <f t="shared" si="0"/>
        <v>111.74393143745954</v>
      </c>
      <c r="P5" s="55">
        <f t="shared" si="0"/>
        <v>108.11955895912257</v>
      </c>
      <c r="Q5" s="55">
        <f t="shared" si="0"/>
        <v>107.39732773369791</v>
      </c>
      <c r="R5" s="55">
        <f t="shared" si="0"/>
        <v>109.69729431443153</v>
      </c>
      <c r="S5" s="55">
        <f t="shared" si="0"/>
        <v>106.07714926665848</v>
      </c>
      <c r="T5" s="55">
        <f t="shared" si="0"/>
        <v>105.82621644873602</v>
      </c>
      <c r="U5" s="55">
        <f t="shared" si="0"/>
        <v>106.3675648783575</v>
      </c>
      <c r="V5" s="55">
        <f t="shared" si="0"/>
        <v>108.14218186981081</v>
      </c>
      <c r="W5" s="55">
        <f t="shared" si="0"/>
        <v>106.77026297279839</v>
      </c>
      <c r="X5" s="55">
        <f t="shared" si="0"/>
        <v>107.8801588142841</v>
      </c>
      <c r="Y5" s="55">
        <f t="shared" si="0"/>
        <v>105.68266814155589</v>
      </c>
      <c r="Z5" s="55">
        <f t="shared" si="0"/>
        <v>100</v>
      </c>
      <c r="AA5" s="55">
        <f t="shared" si="0"/>
        <v>104.06315802634998</v>
      </c>
      <c r="AB5" s="55">
        <f t="shared" si="0"/>
        <v>102.34014598570799</v>
      </c>
      <c r="AC5" s="55">
        <f t="shared" si="0"/>
        <v>105.02733775494076</v>
      </c>
      <c r="AD5" s="55">
        <f t="shared" si="0"/>
        <v>108.82205467680537</v>
      </c>
      <c r="AE5" s="55">
        <f t="shared" si="0"/>
        <v>109.40461154991435</v>
      </c>
      <c r="AF5" s="55">
        <f t="shared" si="0"/>
        <v>106.34404028464029</v>
      </c>
      <c r="AG5" s="55">
        <f t="shared" si="0"/>
        <v>108.87345794228354</v>
      </c>
      <c r="AH5" s="55">
        <f t="shared" si="0"/>
        <v>112.42396951371364</v>
      </c>
      <c r="AI5" s="55">
        <f t="shared" si="0"/>
        <v>106.04298061690254</v>
      </c>
      <c r="AJ5" s="55">
        <f t="shared" si="0"/>
        <v>104.493074469287</v>
      </c>
      <c r="AK5" s="55">
        <f t="shared" si="0"/>
        <v>107.3880565269629</v>
      </c>
      <c r="AL5" s="55">
        <f t="shared" si="0"/>
        <v>108.23284670815099</v>
      </c>
      <c r="AM5" s="55">
        <f t="shared" si="0"/>
        <v>108.79840903922742</v>
      </c>
      <c r="AN5" s="55">
        <f t="shared" si="0"/>
        <v>107.0047346891686</v>
      </c>
      <c r="AO5" s="55">
        <f t="shared" si="0"/>
        <v>104.60323571204411</v>
      </c>
      <c r="AP5" s="55">
        <f t="shared" si="0"/>
        <v>103.71855400218143</v>
      </c>
      <c r="AQ5" s="55">
        <f t="shared" si="0"/>
        <v>88.517066594334594</v>
      </c>
      <c r="AR5" s="55">
        <f t="shared" si="0"/>
        <v>88.746200564248895</v>
      </c>
      <c r="AS5" s="55">
        <f t="shared" si="0"/>
        <v>90.633372713529582</v>
      </c>
      <c r="AT5" s="55">
        <f t="shared" si="0"/>
        <v>91.04554322827876</v>
      </c>
      <c r="AU5" s="55">
        <f t="shared" ref="AU5:BC7" si="1">AU9/$Z9*100</f>
        <v>86.019930260394673</v>
      </c>
      <c r="AV5" s="55">
        <f t="shared" si="1"/>
        <v>85.227146635754835</v>
      </c>
      <c r="AW5" s="55">
        <f t="shared" si="1"/>
        <v>80.040621760990135</v>
      </c>
      <c r="AX5" s="55">
        <f t="shared" si="1"/>
        <v>96.036481719295281</v>
      </c>
      <c r="AY5" s="55">
        <f t="shared" si="1"/>
        <v>91.627009441291733</v>
      </c>
      <c r="AZ5" s="55">
        <f t="shared" si="1"/>
        <v>99.133847542578948</v>
      </c>
      <c r="BA5" s="55">
        <f t="shared" si="1"/>
        <v>100.69239071066414</v>
      </c>
      <c r="BB5" s="55">
        <f t="shared" si="1"/>
        <v>100.58841926735846</v>
      </c>
      <c r="BC5" s="55">
        <f t="shared" si="1"/>
        <v>94.73547312396397</v>
      </c>
    </row>
    <row r="6" spans="1:55" x14ac:dyDescent="0.35">
      <c r="A6" s="55" t="s">
        <v>124</v>
      </c>
      <c r="B6" s="55">
        <f t="shared" ref="B6:AT6" si="2">B10/$Z10*100</f>
        <v>100.0246273185718</v>
      </c>
      <c r="C6" s="55">
        <f t="shared" si="2"/>
        <v>98.735407659330264</v>
      </c>
      <c r="D6" s="55">
        <f t="shared" si="2"/>
        <v>98.006545040280102</v>
      </c>
      <c r="E6" s="55">
        <f t="shared" si="2"/>
        <v>98.598427349673841</v>
      </c>
      <c r="F6" s="55">
        <f t="shared" si="2"/>
        <v>98.41885962902019</v>
      </c>
      <c r="G6" s="55">
        <f t="shared" si="2"/>
        <v>97.507844226769947</v>
      </c>
      <c r="H6" s="55">
        <f t="shared" si="2"/>
        <v>97.710316314576389</v>
      </c>
      <c r="I6" s="55">
        <f t="shared" si="2"/>
        <v>98.474336696099954</v>
      </c>
      <c r="J6" s="55">
        <f t="shared" si="2"/>
        <v>98.436746021535242</v>
      </c>
      <c r="K6" s="55">
        <f t="shared" si="2"/>
        <v>97.494572820007747</v>
      </c>
      <c r="L6" s="55">
        <f t="shared" si="2"/>
        <v>97.923907324427944</v>
      </c>
      <c r="M6" s="55">
        <f t="shared" si="2"/>
        <v>97.869546827864198</v>
      </c>
      <c r="N6" s="55">
        <f t="shared" si="2"/>
        <v>97.930236506236398</v>
      </c>
      <c r="O6" s="55">
        <f t="shared" si="2"/>
        <v>97.565030622506711</v>
      </c>
      <c r="P6" s="55">
        <f t="shared" si="2"/>
        <v>97.981943889029196</v>
      </c>
      <c r="Q6" s="55">
        <f t="shared" si="2"/>
        <v>98.747585396734294</v>
      </c>
      <c r="R6" s="55">
        <f t="shared" si="2"/>
        <v>98.078746483540527</v>
      </c>
      <c r="S6" s="55">
        <f t="shared" si="2"/>
        <v>97.368167252889762</v>
      </c>
      <c r="T6" s="55">
        <f t="shared" si="2"/>
        <v>96.914205678521583</v>
      </c>
      <c r="U6" s="55">
        <f t="shared" si="2"/>
        <v>97.357985639529147</v>
      </c>
      <c r="V6" s="55">
        <f t="shared" si="2"/>
        <v>98.240458847173201</v>
      </c>
      <c r="W6" s="55">
        <f t="shared" si="2"/>
        <v>97.724888287677075</v>
      </c>
      <c r="X6" s="55">
        <f t="shared" si="2"/>
        <v>98.79825410325445</v>
      </c>
      <c r="Y6" s="55">
        <f t="shared" si="2"/>
        <v>99.446947661839616</v>
      </c>
      <c r="Z6" s="55">
        <f t="shared" si="2"/>
        <v>100</v>
      </c>
      <c r="AA6" s="55">
        <f t="shared" si="2"/>
        <v>99.213841853922844</v>
      </c>
      <c r="AB6" s="55">
        <f t="shared" si="2"/>
        <v>99.322307634535221</v>
      </c>
      <c r="AC6" s="55">
        <f t="shared" si="2"/>
        <v>100.52253658040675</v>
      </c>
      <c r="AD6" s="55">
        <f t="shared" si="2"/>
        <v>101.00412984464906</v>
      </c>
      <c r="AE6" s="55">
        <f t="shared" si="2"/>
        <v>100.16054598614339</v>
      </c>
      <c r="AF6" s="55">
        <f t="shared" si="2"/>
        <v>100.4900137136469</v>
      </c>
      <c r="AG6" s="55">
        <f t="shared" si="2"/>
        <v>101.40770102249049</v>
      </c>
      <c r="AH6" s="55">
        <f t="shared" si="2"/>
        <v>102.23104736372728</v>
      </c>
      <c r="AI6" s="55">
        <f t="shared" si="2"/>
        <v>101.7690105134573</v>
      </c>
      <c r="AJ6" s="55">
        <f t="shared" si="2"/>
        <v>102.60935106460825</v>
      </c>
      <c r="AK6" s="55">
        <f t="shared" si="2"/>
        <v>103.5439793386943</v>
      </c>
      <c r="AL6" s="55">
        <f t="shared" si="2"/>
        <v>103.89908557659837</v>
      </c>
      <c r="AM6" s="55">
        <f t="shared" si="2"/>
        <v>97.915120396505344</v>
      </c>
      <c r="AN6" s="55">
        <f t="shared" si="2"/>
        <v>98.165880863524762</v>
      </c>
      <c r="AO6" s="55">
        <f t="shared" si="2"/>
        <v>98.753199319255543</v>
      </c>
      <c r="AP6" s="55">
        <f t="shared" si="2"/>
        <v>98.843026470146327</v>
      </c>
      <c r="AQ6" s="55">
        <f t="shared" si="2"/>
        <v>91.707896368735447</v>
      </c>
      <c r="AR6" s="55">
        <f t="shared" si="2"/>
        <v>92.56167405523945</v>
      </c>
      <c r="AS6" s="55">
        <f t="shared" si="2"/>
        <v>92.461353078309997</v>
      </c>
      <c r="AT6" s="55">
        <f t="shared" si="2"/>
        <v>93.32814310910193</v>
      </c>
      <c r="AU6" s="55">
        <f t="shared" si="1"/>
        <v>97.408058722318088</v>
      </c>
      <c r="AV6" s="55">
        <f t="shared" si="1"/>
        <v>97.562192039173695</v>
      </c>
      <c r="AW6" s="55">
        <f t="shared" si="1"/>
        <v>98.817337584003724</v>
      </c>
      <c r="AX6" s="55">
        <f t="shared" si="1"/>
        <v>99.258162228235051</v>
      </c>
      <c r="AY6" s="55">
        <f t="shared" si="1"/>
        <v>98.553900575129632</v>
      </c>
      <c r="AZ6" s="55">
        <f t="shared" si="1"/>
        <v>98.773767218291269</v>
      </c>
      <c r="BA6" s="55">
        <f t="shared" si="1"/>
        <v>99.935559686681557</v>
      </c>
      <c r="BB6" s="55">
        <f t="shared" si="1"/>
        <v>100.25146582574887</v>
      </c>
      <c r="BC6" s="55"/>
    </row>
    <row r="7" spans="1:55" x14ac:dyDescent="0.35">
      <c r="A7" s="58" t="s">
        <v>125</v>
      </c>
      <c r="B7" s="55">
        <f t="shared" ref="B7:AT7" si="3">B11/$Z11*100</f>
        <v>85.18234092339776</v>
      </c>
      <c r="C7" s="55">
        <f t="shared" si="3"/>
        <v>85.54811084760135</v>
      </c>
      <c r="D7" s="55">
        <f t="shared" si="3"/>
        <v>84.342634247841701</v>
      </c>
      <c r="E7" s="55">
        <f t="shared" si="3"/>
        <v>85.600222882896645</v>
      </c>
      <c r="F7" s="55">
        <f t="shared" si="3"/>
        <v>85.516318873799918</v>
      </c>
      <c r="G7" s="55">
        <f t="shared" si="3"/>
        <v>86.170340737530537</v>
      </c>
      <c r="H7" s="55">
        <f t="shared" si="3"/>
        <v>87.542044294449781</v>
      </c>
      <c r="I7" s="55">
        <f t="shared" si="3"/>
        <v>88.575830533374628</v>
      </c>
      <c r="J7" s="55">
        <f t="shared" si="3"/>
        <v>88.714119108546782</v>
      </c>
      <c r="K7" s="55">
        <f t="shared" si="3"/>
        <v>89.443146971365366</v>
      </c>
      <c r="L7" s="55">
        <f t="shared" si="3"/>
        <v>90.727044760340164</v>
      </c>
      <c r="M7" s="55">
        <f t="shared" si="3"/>
        <v>90.588194112369891</v>
      </c>
      <c r="N7" s="55">
        <f t="shared" si="3"/>
        <v>90.536939903659686</v>
      </c>
      <c r="O7" s="55">
        <f t="shared" si="3"/>
        <v>91.616966925566388</v>
      </c>
      <c r="P7" s="55">
        <f t="shared" si="3"/>
        <v>94.495934274899113</v>
      </c>
      <c r="Q7" s="55">
        <f t="shared" si="3"/>
        <v>95.584971099147026</v>
      </c>
      <c r="R7" s="55">
        <f t="shared" si="3"/>
        <v>94.446036413049754</v>
      </c>
      <c r="S7" s="55">
        <f t="shared" si="3"/>
        <v>95.151616320765498</v>
      </c>
      <c r="T7" s="55">
        <f t="shared" si="3"/>
        <v>95.340161633210371</v>
      </c>
      <c r="U7" s="55">
        <f t="shared" si="3"/>
        <v>96.723919916824144</v>
      </c>
      <c r="V7" s="55">
        <f t="shared" si="3"/>
        <v>97.512395817280378</v>
      </c>
      <c r="W7" s="55">
        <f t="shared" si="3"/>
        <v>99.081529213726</v>
      </c>
      <c r="X7" s="55">
        <f t="shared" si="3"/>
        <v>100.1733614830183</v>
      </c>
      <c r="Y7" s="55">
        <f t="shared" si="3"/>
        <v>101.78258094116941</v>
      </c>
      <c r="Z7" s="55">
        <f t="shared" si="3"/>
        <v>100</v>
      </c>
      <c r="AA7" s="55">
        <f t="shared" si="3"/>
        <v>98.60374628054592</v>
      </c>
      <c r="AB7" s="55">
        <f t="shared" si="3"/>
        <v>100.85670112086076</v>
      </c>
      <c r="AC7" s="55">
        <f t="shared" si="3"/>
        <v>102.21966365896516</v>
      </c>
      <c r="AD7" s="55">
        <f t="shared" si="3"/>
        <v>102.79862477059942</v>
      </c>
      <c r="AE7" s="55">
        <f t="shared" si="3"/>
        <v>101.9281659908312</v>
      </c>
      <c r="AF7" s="55">
        <f t="shared" si="3"/>
        <v>102.94242480610014</v>
      </c>
      <c r="AG7" s="55">
        <f t="shared" si="3"/>
        <v>102.49876368719033</v>
      </c>
      <c r="AH7" s="55">
        <f t="shared" si="3"/>
        <v>103.55439520571377</v>
      </c>
      <c r="AI7" s="55">
        <f t="shared" si="3"/>
        <v>103.6629256779628</v>
      </c>
      <c r="AJ7" s="55">
        <f t="shared" si="3"/>
        <v>104.50228963104225</v>
      </c>
      <c r="AK7" s="55">
        <f t="shared" si="3"/>
        <v>105.22226808639115</v>
      </c>
      <c r="AL7" s="55">
        <f t="shared" si="3"/>
        <v>103.43210637879837</v>
      </c>
      <c r="AM7" s="55">
        <f t="shared" si="3"/>
        <v>103.51740994970673</v>
      </c>
      <c r="AN7" s="55">
        <f t="shared" si="3"/>
        <v>104.17175088433017</v>
      </c>
      <c r="AO7" s="55">
        <f t="shared" si="3"/>
        <v>104.77586892604278</v>
      </c>
      <c r="AP7" s="55">
        <f t="shared" si="3"/>
        <v>104.61077133270389</v>
      </c>
      <c r="AQ7" s="55">
        <f t="shared" si="3"/>
        <v>90.467168714007457</v>
      </c>
      <c r="AR7" s="55">
        <f t="shared" si="3"/>
        <v>94.308165867893095</v>
      </c>
      <c r="AS7" s="55">
        <f t="shared" si="3"/>
        <v>96.458183670866873</v>
      </c>
      <c r="AT7" s="55">
        <f t="shared" si="3"/>
        <v>96.208871108681564</v>
      </c>
      <c r="AU7" s="55">
        <f t="shared" si="1"/>
        <v>96.414690604451735</v>
      </c>
      <c r="AV7" s="55">
        <f t="shared" si="1"/>
        <v>91.806461087301344</v>
      </c>
      <c r="AW7" s="55">
        <f t="shared" si="1"/>
        <v>94.282798221119506</v>
      </c>
      <c r="AX7" s="55">
        <f t="shared" si="1"/>
        <v>95.045424439358456</v>
      </c>
      <c r="AY7" s="55">
        <f t="shared" si="1"/>
        <v>100.17857574660403</v>
      </c>
      <c r="AZ7" s="55">
        <f t="shared" si="1"/>
        <v>100.74937305673848</v>
      </c>
      <c r="BA7" s="55">
        <f t="shared" si="1"/>
        <v>101.77186043736303</v>
      </c>
      <c r="BB7" s="55">
        <f t="shared" si="1"/>
        <v>103.62149070342157</v>
      </c>
      <c r="BC7" s="55">
        <f t="shared" si="1"/>
        <v>105.40465715801646</v>
      </c>
    </row>
    <row r="8" spans="1:55" x14ac:dyDescent="0.3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5"/>
      <c r="AC8" s="55"/>
      <c r="AD8" s="55"/>
      <c r="AE8" s="55"/>
    </row>
    <row r="9" spans="1:55" x14ac:dyDescent="0.35">
      <c r="A9" s="55" t="s">
        <v>123</v>
      </c>
      <c r="B9" s="55">
        <v>1846.3144271279368</v>
      </c>
      <c r="C9" s="55">
        <v>1806.4614056391467</v>
      </c>
      <c r="D9" s="55">
        <v>1814.6546786754043</v>
      </c>
      <c r="E9" s="55">
        <v>1888.5846889160332</v>
      </c>
      <c r="F9" s="55">
        <v>1905.7981599096424</v>
      </c>
      <c r="G9" s="55">
        <v>1832.2550509347013</v>
      </c>
      <c r="H9" s="55">
        <v>1836.3842252727527</v>
      </c>
      <c r="I9" s="55">
        <v>1909.3748189180458</v>
      </c>
      <c r="J9" s="55">
        <v>1837.6347337142749</v>
      </c>
      <c r="K9" s="55">
        <v>1781.2932623994971</v>
      </c>
      <c r="L9" s="55">
        <v>1832.7640309383016</v>
      </c>
      <c r="M9" s="55">
        <v>1814.4799819814725</v>
      </c>
      <c r="N9" s="55">
        <v>1856.195368679922</v>
      </c>
      <c r="O9" s="55">
        <v>1837.8327421719932</v>
      </c>
      <c r="P9" s="55">
        <v>1778.2233269238577</v>
      </c>
      <c r="Q9" s="55">
        <v>1766.3449172739579</v>
      </c>
      <c r="R9" s="55">
        <v>1804.1720621900051</v>
      </c>
      <c r="S9" s="55">
        <v>1744.6321747471441</v>
      </c>
      <c r="T9" s="55">
        <v>1740.5051269251198</v>
      </c>
      <c r="U9" s="55">
        <v>1749.4085891183986</v>
      </c>
      <c r="V9" s="55">
        <v>1778.5954019479886</v>
      </c>
      <c r="W9" s="55">
        <v>1756.0316936901934</v>
      </c>
      <c r="X9" s="55">
        <v>1774.2859549430705</v>
      </c>
      <c r="Y9" s="55">
        <v>1738.144213221572</v>
      </c>
      <c r="Z9" s="55">
        <v>1644.6823720360915</v>
      </c>
      <c r="AA9" s="55">
        <v>1711.508415843439</v>
      </c>
      <c r="AB9" s="55">
        <v>1683.1703405429412</v>
      </c>
      <c r="AC9" s="55">
        <v>1727.3661098743169</v>
      </c>
      <c r="AD9" s="55">
        <v>1789.777150156895</v>
      </c>
      <c r="AE9" s="55">
        <v>1799.3583603560028</v>
      </c>
      <c r="AF9" s="55">
        <v>1749.0216842724385</v>
      </c>
      <c r="AG9" s="55">
        <v>1790.6225706028654</v>
      </c>
      <c r="AH9" s="55">
        <v>1849.0172085352781</v>
      </c>
      <c r="AI9" s="55">
        <v>1744.0702089878453</v>
      </c>
      <c r="AJ9" s="55">
        <v>1718.5791757949089</v>
      </c>
      <c r="AK9" s="55">
        <v>1766.1924353711122</v>
      </c>
      <c r="AL9" s="55">
        <v>1780.0865505618044</v>
      </c>
      <c r="AM9" s="55">
        <v>1789.3882545238948</v>
      </c>
      <c r="AN9" s="55">
        <v>1759.8880086767444</v>
      </c>
      <c r="AO9" s="55">
        <v>1720.3909783353508</v>
      </c>
      <c r="AP9" s="55">
        <v>1705.8407742046122</v>
      </c>
      <c r="AQ9" s="55">
        <v>1455.824590520469</v>
      </c>
      <c r="AR9" s="55">
        <v>1459.5931165319957</v>
      </c>
      <c r="AS9" s="55">
        <v>1490.6311042011901</v>
      </c>
      <c r="AT9" s="55">
        <v>1497.41</v>
      </c>
      <c r="AU9" s="26">
        <v>1414.7546294304507</v>
      </c>
      <c r="AV9" s="26">
        <v>1401.7158569076105</v>
      </c>
      <c r="AW9" s="26">
        <v>1316.4139965710885</v>
      </c>
      <c r="AX9" s="26">
        <v>1579.4950855609131</v>
      </c>
      <c r="AY9" s="26">
        <v>1506.9732723047703</v>
      </c>
      <c r="AZ9" s="26">
        <v>1630.43691525393</v>
      </c>
      <c r="BA9" s="26">
        <v>1656.07</v>
      </c>
      <c r="BB9" s="26">
        <v>1654.36</v>
      </c>
      <c r="BC9" s="26">
        <v>1558.0976265348247</v>
      </c>
    </row>
    <row r="10" spans="1:55" x14ac:dyDescent="0.35">
      <c r="A10" s="55" t="s">
        <v>124</v>
      </c>
      <c r="B10" s="55">
        <v>1191.4699527874088</v>
      </c>
      <c r="C10" s="55">
        <v>1176.1130699105865</v>
      </c>
      <c r="D10" s="55">
        <v>1167.4310289613875</v>
      </c>
      <c r="E10" s="55">
        <v>1174.4813925181845</v>
      </c>
      <c r="F10" s="55">
        <v>1172.3424238523185</v>
      </c>
      <c r="G10" s="55">
        <v>1161.4906215771587</v>
      </c>
      <c r="H10" s="55">
        <v>1163.902421704453</v>
      </c>
      <c r="I10" s="55">
        <v>1173.0032536925917</v>
      </c>
      <c r="J10" s="55">
        <v>1172.555482374172</v>
      </c>
      <c r="K10" s="55">
        <v>1161.332535685591</v>
      </c>
      <c r="L10" s="55">
        <v>1166.4466678290912</v>
      </c>
      <c r="M10" s="55">
        <v>1165.7991383155043</v>
      </c>
      <c r="N10" s="55">
        <v>1166.522059561634</v>
      </c>
      <c r="O10" s="55">
        <v>1162.1718125403756</v>
      </c>
      <c r="P10" s="55">
        <v>1167.1379858048649</v>
      </c>
      <c r="Q10" s="55">
        <v>1176.2581282687008</v>
      </c>
      <c r="R10" s="55">
        <v>1168.2910756568747</v>
      </c>
      <c r="S10" s="55">
        <v>1159.8268221515984</v>
      </c>
      <c r="T10" s="55">
        <v>1154.4193381141215</v>
      </c>
      <c r="U10" s="55">
        <v>1159.705541155955</v>
      </c>
      <c r="V10" s="55">
        <v>1170.2173554884298</v>
      </c>
      <c r="W10" s="55">
        <v>1164.0759996378854</v>
      </c>
      <c r="X10" s="55">
        <v>1176.8616820432437</v>
      </c>
      <c r="Y10" s="55">
        <v>1184.5887679054017</v>
      </c>
      <c r="Z10" s="55">
        <v>1191.1765979318834</v>
      </c>
      <c r="AA10" s="55">
        <v>1181.8120660730772</v>
      </c>
      <c r="AB10" s="55">
        <v>1183.104085068496</v>
      </c>
      <c r="AC10" s="55">
        <v>1197.4009313933223</v>
      </c>
      <c r="AD10" s="55">
        <v>1203.1375576541927</v>
      </c>
      <c r="AE10" s="55">
        <v>1193.0889841477424</v>
      </c>
      <c r="AF10" s="55">
        <v>1197.0135266155021</v>
      </c>
      <c r="AG10" s="55">
        <v>1207.9448030806379</v>
      </c>
      <c r="AH10" s="55">
        <v>1217.7523120173789</v>
      </c>
      <c r="AI10" s="55">
        <v>1212.2486371831415</v>
      </c>
      <c r="AJ10" s="55">
        <v>1222.2585771713832</v>
      </c>
      <c r="AK10" s="55">
        <v>1233.3916504499512</v>
      </c>
      <c r="AL10" s="55">
        <v>1237.6215928536606</v>
      </c>
      <c r="AM10" s="55">
        <v>1166.3420000000001</v>
      </c>
      <c r="AN10" s="55">
        <v>1169.329</v>
      </c>
      <c r="AO10" s="55">
        <v>1176.325</v>
      </c>
      <c r="AP10" s="55">
        <v>1177.395</v>
      </c>
      <c r="AQ10" s="55">
        <v>1092.403</v>
      </c>
      <c r="AR10" s="55">
        <v>1102.5730000000001</v>
      </c>
      <c r="AS10" s="55">
        <v>1101.3779999999999</v>
      </c>
      <c r="AT10" s="55">
        <v>1111.703</v>
      </c>
      <c r="AU10" s="55">
        <v>1160.3019999999999</v>
      </c>
      <c r="AV10" s="55">
        <v>1162.1379999999999</v>
      </c>
      <c r="AW10" s="55">
        <v>1177.0889999999999</v>
      </c>
      <c r="AX10" s="55">
        <v>1182.3399999999999</v>
      </c>
      <c r="AY10" s="55">
        <v>1173.951</v>
      </c>
      <c r="AZ10" s="55">
        <v>1176.57</v>
      </c>
      <c r="BA10" s="55">
        <v>1190.4090000000001</v>
      </c>
      <c r="BB10" s="55">
        <v>1194.172</v>
      </c>
      <c r="BC10" s="55">
        <v>0</v>
      </c>
    </row>
    <row r="11" spans="1:55" x14ac:dyDescent="0.35">
      <c r="A11" s="58" t="s">
        <v>125</v>
      </c>
      <c r="B11" s="55">
        <f t="shared" ref="B11:AY11" si="4">B12-B9</f>
        <v>11950.93845254044</v>
      </c>
      <c r="C11" s="55">
        <f t="shared" si="4"/>
        <v>12002.255354665478</v>
      </c>
      <c r="D11" s="55">
        <f t="shared" si="4"/>
        <v>11833.129025269804</v>
      </c>
      <c r="E11" s="55">
        <f t="shared" si="4"/>
        <v>12009.56658513531</v>
      </c>
      <c r="F11" s="55">
        <f t="shared" si="4"/>
        <v>11997.794994477357</v>
      </c>
      <c r="G11" s="55">
        <f t="shared" si="4"/>
        <v>12089.553156501681</v>
      </c>
      <c r="H11" s="55">
        <f t="shared" si="4"/>
        <v>12282.000847022591</v>
      </c>
      <c r="I11" s="55">
        <f t="shared" si="4"/>
        <v>12427.039308991889</v>
      </c>
      <c r="J11" s="55">
        <f t="shared" si="4"/>
        <v>12446.440962346993</v>
      </c>
      <c r="K11" s="55">
        <f t="shared" si="4"/>
        <v>12548.722339264856</v>
      </c>
      <c r="L11" s="55">
        <f t="shared" si="4"/>
        <v>12728.851028956407</v>
      </c>
      <c r="M11" s="55">
        <f t="shared" si="4"/>
        <v>12709.370517737769</v>
      </c>
      <c r="N11" s="55">
        <f t="shared" si="4"/>
        <v>12702.179638887888</v>
      </c>
      <c r="O11" s="55">
        <f t="shared" si="4"/>
        <v>12853.705604551298</v>
      </c>
      <c r="P11" s="55">
        <f t="shared" si="4"/>
        <v>13257.61985750297</v>
      </c>
      <c r="Q11" s="55">
        <f t="shared" si="4"/>
        <v>13410.409883206079</v>
      </c>
      <c r="R11" s="55">
        <f t="shared" si="4"/>
        <v>13250.619271825108</v>
      </c>
      <c r="S11" s="55">
        <f t="shared" si="4"/>
        <v>13349.610940274828</v>
      </c>
      <c r="T11" s="55">
        <f t="shared" si="4"/>
        <v>13376.063528923103</v>
      </c>
      <c r="U11" s="55">
        <f t="shared" si="4"/>
        <v>13570.202477223815</v>
      </c>
      <c r="V11" s="55">
        <f t="shared" si="4"/>
        <v>13680.824313340503</v>
      </c>
      <c r="W11" s="55">
        <f t="shared" si="4"/>
        <v>13900.971076642194</v>
      </c>
      <c r="X11" s="55">
        <f t="shared" si="4"/>
        <v>14054.153298560044</v>
      </c>
      <c r="Y11" s="55">
        <f t="shared" si="4"/>
        <v>14279.924068563758</v>
      </c>
      <c r="Z11" s="55">
        <f t="shared" si="4"/>
        <v>14029.83097551593</v>
      </c>
      <c r="AA11" s="55">
        <f t="shared" si="4"/>
        <v>13833.938938687168</v>
      </c>
      <c r="AB11" s="55">
        <f t="shared" si="4"/>
        <v>14150.024694738046</v>
      </c>
      <c r="AC11" s="55">
        <f t="shared" si="4"/>
        <v>14341.246035093693</v>
      </c>
      <c r="AD11" s="55">
        <f t="shared" si="4"/>
        <v>14422.47330046995</v>
      </c>
      <c r="AE11" s="55">
        <f t="shared" si="4"/>
        <v>14300.349404956931</v>
      </c>
      <c r="AF11" s="55">
        <f t="shared" si="4"/>
        <v>14442.648202393433</v>
      </c>
      <c r="AG11" s="55">
        <f t="shared" si="4"/>
        <v>14380.403297306304</v>
      </c>
      <c r="AH11" s="55">
        <f t="shared" si="4"/>
        <v>14528.506615079412</v>
      </c>
      <c r="AI11" s="55">
        <f t="shared" si="4"/>
        <v>14543.733256892881</v>
      </c>
      <c r="AJ11" s="55">
        <f t="shared" si="4"/>
        <v>14661.494600779337</v>
      </c>
      <c r="AK11" s="55">
        <f t="shared" si="4"/>
        <v>14762.506361124919</v>
      </c>
      <c r="AL11" s="55">
        <f t="shared" si="4"/>
        <v>14511.349699361239</v>
      </c>
      <c r="AM11" s="55">
        <f t="shared" si="4"/>
        <v>14523.317646175765</v>
      </c>
      <c r="AN11" s="55">
        <f t="shared" si="4"/>
        <v>14615.120573307044</v>
      </c>
      <c r="AO11" s="55">
        <f t="shared" si="4"/>
        <v>14699.87731345192</v>
      </c>
      <c r="AP11" s="55">
        <f t="shared" si="4"/>
        <v>14676.714400161829</v>
      </c>
      <c r="AQ11" s="55">
        <f t="shared" si="4"/>
        <v>12692.390858910074</v>
      </c>
      <c r="AR11" s="55">
        <f t="shared" si="4"/>
        <v>13231.276267374606</v>
      </c>
      <c r="AS11" s="55">
        <f t="shared" si="4"/>
        <v>13532.920131075329</v>
      </c>
      <c r="AT11" s="55">
        <f t="shared" si="4"/>
        <v>13497.942000000001</v>
      </c>
      <c r="AU11" s="55">
        <f t="shared" si="4"/>
        <v>13526.818127371216</v>
      </c>
      <c r="AV11" s="55">
        <f t="shared" si="4"/>
        <v>12880.291315151182</v>
      </c>
      <c r="AW11" s="55">
        <f t="shared" si="4"/>
        <v>13227.717229409805</v>
      </c>
      <c r="AX11" s="24">
        <f t="shared" si="4"/>
        <v>13334.7123988037</v>
      </c>
      <c r="AY11" s="24">
        <f t="shared" si="4"/>
        <v>14054.884850927741</v>
      </c>
      <c r="AZ11" s="59">
        <f>AZ12-AZ9</f>
        <v>14134.966748752397</v>
      </c>
      <c r="BA11" s="59">
        <f>BA12-BA9</f>
        <v>14278.42</v>
      </c>
      <c r="BB11" s="59">
        <f>BB12-BB9</f>
        <v>14537.92</v>
      </c>
      <c r="BC11" s="26">
        <v>14788.095239591763</v>
      </c>
    </row>
    <row r="12" spans="1:55" x14ac:dyDescent="0.35">
      <c r="A12" s="55" t="s">
        <v>93</v>
      </c>
      <c r="B12" s="55">
        <v>13797.252879668376</v>
      </c>
      <c r="C12" s="55">
        <v>13808.716760304625</v>
      </c>
      <c r="D12" s="55">
        <v>13647.783703945208</v>
      </c>
      <c r="E12" s="55">
        <v>13898.151274051343</v>
      </c>
      <c r="F12" s="55">
        <v>13903.593154386999</v>
      </c>
      <c r="G12" s="55">
        <v>13921.808207436383</v>
      </c>
      <c r="H12" s="55">
        <v>14118.385072295345</v>
      </c>
      <c r="I12" s="55">
        <v>14336.414127909935</v>
      </c>
      <c r="J12" s="55">
        <v>14284.075696061267</v>
      </c>
      <c r="K12" s="55">
        <v>14330.015601664352</v>
      </c>
      <c r="L12" s="55">
        <v>14561.61505989471</v>
      </c>
      <c r="M12" s="55">
        <v>14523.850499719241</v>
      </c>
      <c r="N12" s="55">
        <v>14558.375007567811</v>
      </c>
      <c r="O12" s="55">
        <v>14691.538346723291</v>
      </c>
      <c r="P12" s="55">
        <v>15035.843184426829</v>
      </c>
      <c r="Q12" s="55">
        <v>15176.754800480037</v>
      </c>
      <c r="R12" s="55">
        <v>15054.791334015114</v>
      </c>
      <c r="S12" s="55">
        <v>15094.243115021973</v>
      </c>
      <c r="T12" s="55">
        <v>15116.568655848223</v>
      </c>
      <c r="U12" s="55">
        <v>15319.611066342213</v>
      </c>
      <c r="V12" s="55">
        <v>15459.419715288492</v>
      </c>
      <c r="W12" s="55">
        <v>15657.002770332387</v>
      </c>
      <c r="X12" s="55">
        <v>15828.439253503115</v>
      </c>
      <c r="Y12" s="55">
        <v>16018.06828178533</v>
      </c>
      <c r="Z12" s="55">
        <v>15674.513347552022</v>
      </c>
      <c r="AA12" s="55">
        <v>15545.447354530606</v>
      </c>
      <c r="AB12" s="55">
        <v>15833.195035280987</v>
      </c>
      <c r="AC12" s="55">
        <v>16068.61214496801</v>
      </c>
      <c r="AD12" s="55">
        <v>16212.250450626845</v>
      </c>
      <c r="AE12" s="55">
        <v>16099.707765312933</v>
      </c>
      <c r="AF12" s="55">
        <v>16191.669886665872</v>
      </c>
      <c r="AG12" s="55">
        <v>16171.025867909169</v>
      </c>
      <c r="AH12" s="55">
        <v>16377.523823614691</v>
      </c>
      <c r="AI12" s="55">
        <v>16287.803465880726</v>
      </c>
      <c r="AJ12" s="55">
        <v>16380.073776574245</v>
      </c>
      <c r="AK12" s="55">
        <v>16528.698796496032</v>
      </c>
      <c r="AL12" s="55">
        <v>16291.436249923043</v>
      </c>
      <c r="AM12" s="55">
        <v>16312.705900699659</v>
      </c>
      <c r="AN12" s="55">
        <v>16375.008581983788</v>
      </c>
      <c r="AO12" s="55">
        <v>16420.26829178727</v>
      </c>
      <c r="AP12" s="55">
        <v>16382.555174366442</v>
      </c>
      <c r="AQ12" s="55">
        <v>14148.215449430543</v>
      </c>
      <c r="AR12" s="55">
        <v>14690.869383906602</v>
      </c>
      <c r="AS12" s="55">
        <v>15023.551235276518</v>
      </c>
      <c r="AT12" s="55">
        <v>14995.352000000001</v>
      </c>
      <c r="AU12" s="55">
        <v>14941.572756801666</v>
      </c>
      <c r="AV12" s="24">
        <v>14282.007172058793</v>
      </c>
      <c r="AW12" s="59">
        <v>14544.131225980895</v>
      </c>
      <c r="AX12" s="26">
        <v>14914.207484364613</v>
      </c>
      <c r="AY12" s="24">
        <v>15561.858123232512</v>
      </c>
      <c r="AZ12" s="59">
        <v>15765.403664006326</v>
      </c>
      <c r="BA12" s="26">
        <v>15934.49</v>
      </c>
      <c r="BB12" s="26">
        <v>16192.28</v>
      </c>
      <c r="BC12" s="26">
        <v>16346.192866126588</v>
      </c>
    </row>
    <row r="13" spans="1:55" x14ac:dyDescent="0.35">
      <c r="A13" s="55"/>
      <c r="B13" s="54">
        <f t="shared" ref="B13:AR13" si="5">B9/B12</f>
        <v>0.13381753913118927</v>
      </c>
      <c r="C13" s="54">
        <f t="shared" si="5"/>
        <v>0.13082036781521295</v>
      </c>
      <c r="D13" s="54">
        <f t="shared" si="5"/>
        <v>0.13296332342597403</v>
      </c>
      <c r="E13" s="54">
        <f t="shared" si="5"/>
        <v>0.13588747536819021</v>
      </c>
      <c r="F13" s="54">
        <f t="shared" si="5"/>
        <v>0.13707234804323271</v>
      </c>
      <c r="G13" s="54">
        <f t="shared" si="5"/>
        <v>0.13161042183845026</v>
      </c>
      <c r="H13" s="54">
        <f t="shared" si="5"/>
        <v>0.13007041640168243</v>
      </c>
      <c r="I13" s="54">
        <f t="shared" si="5"/>
        <v>0.13318357030443903</v>
      </c>
      <c r="J13" s="54">
        <f t="shared" si="5"/>
        <v>0.12864918758593458</v>
      </c>
      <c r="K13" s="54">
        <f t="shared" si="5"/>
        <v>0.12430504696677439</v>
      </c>
      <c r="L13" s="54">
        <f t="shared" si="5"/>
        <v>0.12586268922779462</v>
      </c>
      <c r="M13" s="54">
        <f t="shared" si="5"/>
        <v>0.1249310561284384</v>
      </c>
      <c r="N13" s="54">
        <f t="shared" si="5"/>
        <v>0.12750017551512616</v>
      </c>
      <c r="O13" s="54">
        <f t="shared" si="5"/>
        <v>0.12509464283445115</v>
      </c>
      <c r="P13" s="54">
        <f t="shared" si="5"/>
        <v>0.11826562069798842</v>
      </c>
      <c r="Q13" s="54">
        <f t="shared" si="5"/>
        <v>0.11638488863364181</v>
      </c>
      <c r="R13" s="54">
        <f t="shared" si="5"/>
        <v>0.11984038982417648</v>
      </c>
      <c r="S13" s="54">
        <f t="shared" si="5"/>
        <v>0.11558262056948487</v>
      </c>
      <c r="T13" s="54">
        <f t="shared" si="5"/>
        <v>0.11513890265379517</v>
      </c>
      <c r="U13" s="54">
        <f t="shared" si="5"/>
        <v>0.11419406025012724</v>
      </c>
      <c r="V13" s="54">
        <f t="shared" si="5"/>
        <v>0.11504929904898425</v>
      </c>
      <c r="W13" s="54">
        <f t="shared" si="5"/>
        <v>0.11215631238295515</v>
      </c>
      <c r="X13" s="54">
        <f t="shared" si="5"/>
        <v>0.11209481405757611</v>
      </c>
      <c r="Y13" s="54">
        <f t="shared" si="5"/>
        <v>0.10851147483233498</v>
      </c>
      <c r="Z13" s="54">
        <f t="shared" si="5"/>
        <v>0.10492717289324653</v>
      </c>
      <c r="AA13" s="54">
        <f t="shared" si="5"/>
        <v>0.11009708352617029</v>
      </c>
      <c r="AB13" s="54">
        <f t="shared" si="5"/>
        <v>0.10630642373774501</v>
      </c>
      <c r="AC13" s="54">
        <f t="shared" si="5"/>
        <v>0.10749939660565226</v>
      </c>
      <c r="AD13" s="54">
        <f t="shared" si="5"/>
        <v>0.11039658902430127</v>
      </c>
      <c r="AE13" s="54">
        <f t="shared" si="5"/>
        <v>0.11176341748467931</v>
      </c>
      <c r="AF13" s="54">
        <f t="shared" si="5"/>
        <v>0.10801984579198894</v>
      </c>
      <c r="AG13" s="54">
        <f t="shared" si="5"/>
        <v>0.11073030154235872</v>
      </c>
      <c r="AH13" s="54">
        <f t="shared" si="5"/>
        <v>0.11289968058963755</v>
      </c>
      <c r="AI13" s="54">
        <f t="shared" si="5"/>
        <v>0.10707829405243494</v>
      </c>
      <c r="AJ13" s="54">
        <f t="shared" si="5"/>
        <v>0.10491889104020478</v>
      </c>
      <c r="AK13" s="54">
        <f t="shared" si="5"/>
        <v>0.10685610870624206</v>
      </c>
      <c r="AL13" s="54">
        <f t="shared" si="5"/>
        <v>0.10926516994904076</v>
      </c>
      <c r="AM13" s="54">
        <f t="shared" si="5"/>
        <v>0.10969291455485305</v>
      </c>
      <c r="AN13" s="54">
        <f t="shared" si="5"/>
        <v>0.10747402053963008</v>
      </c>
      <c r="AO13" s="54">
        <f t="shared" si="5"/>
        <v>0.10477240370035966</v>
      </c>
      <c r="AP13" s="60">
        <f t="shared" si="5"/>
        <v>0.10412544050965369</v>
      </c>
      <c r="AQ13" s="60">
        <f t="shared" si="5"/>
        <v>0.10289810723649002</v>
      </c>
      <c r="AR13" s="60">
        <f t="shared" si="5"/>
        <v>9.9353760379282618E-2</v>
      </c>
      <c r="AS13" s="60">
        <f>AS9/AS12</f>
        <v>9.9219623966207621E-2</v>
      </c>
      <c r="AT13" s="61">
        <f>AT9/AT12</f>
        <v>9.9858276084482708E-2</v>
      </c>
      <c r="AU13" s="61">
        <f t="shared" ref="AU13:BA13" si="6">AU9/AU12</f>
        <v>9.4685790609722098E-2</v>
      </c>
      <c r="AV13" s="61">
        <f t="shared" si="6"/>
        <v>9.8145578560548299E-2</v>
      </c>
      <c r="AW13" s="61">
        <f t="shared" si="6"/>
        <v>9.0511696856771601E-2</v>
      </c>
      <c r="AX13" s="62">
        <f t="shared" si="6"/>
        <v>0.1059053984073096</v>
      </c>
      <c r="AY13" s="62">
        <f t="shared" si="6"/>
        <v>9.6837617999806155E-2</v>
      </c>
      <c r="AZ13" s="61">
        <f t="shared" si="6"/>
        <v>0.1034186596170923</v>
      </c>
      <c r="BA13" s="61">
        <f t="shared" si="6"/>
        <v>0.10392990299658163</v>
      </c>
      <c r="BB13" s="61">
        <f>BB9/BB12</f>
        <v>0.10216967591963577</v>
      </c>
      <c r="BC13" s="61">
        <f>BC9/BC12</f>
        <v>9.5318686087669607E-2</v>
      </c>
    </row>
    <row r="14" spans="1:55" s="17" customFormat="1" x14ac:dyDescent="0.35">
      <c r="A14" s="32" t="s">
        <v>94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63"/>
      <c r="AO14" s="64"/>
      <c r="AP14" s="64"/>
    </row>
    <row r="15" spans="1:55" x14ac:dyDescent="0.35">
      <c r="A15" s="55" t="s">
        <v>126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B986-028D-4BE7-A1F7-9F73E31011D5}">
  <dimension ref="A1:J32"/>
  <sheetViews>
    <sheetView zoomScale="70" zoomScaleNormal="70" workbookViewId="0">
      <pane xSplit="1" ySplit="3" topLeftCell="B4" activePane="bottomRight" state="frozen"/>
      <selection activeCell="A11" sqref="A11"/>
      <selection pane="topRight" activeCell="A11" sqref="A11"/>
      <selection pane="bottomLeft" activeCell="A11" sqref="A11"/>
      <selection pane="bottomRight" activeCell="A25" sqref="A25"/>
    </sheetView>
  </sheetViews>
  <sheetFormatPr defaultRowHeight="14.5" x14ac:dyDescent="0.35"/>
  <cols>
    <col min="1" max="1" width="64.453125" bestFit="1" customWidth="1"/>
    <col min="2" max="2" width="9.6328125" bestFit="1" customWidth="1"/>
    <col min="8" max="8" width="10.54296875" bestFit="1" customWidth="1"/>
    <col min="9" max="9" width="11.90625" bestFit="1" customWidth="1"/>
    <col min="10" max="10" width="12" bestFit="1" customWidth="1"/>
  </cols>
  <sheetData>
    <row r="1" spans="1:10" ht="26" x14ac:dyDescent="0.6">
      <c r="A1" s="1" t="s">
        <v>25</v>
      </c>
    </row>
    <row r="3" spans="1:10" s="40" customFormat="1" x14ac:dyDescent="0.35">
      <c r="B3" s="41" t="s">
        <v>2</v>
      </c>
      <c r="C3" s="41" t="s">
        <v>3</v>
      </c>
      <c r="D3" s="42" t="s">
        <v>26</v>
      </c>
      <c r="E3" s="41" t="s">
        <v>4</v>
      </c>
      <c r="F3" s="41" t="s">
        <v>17</v>
      </c>
      <c r="G3" s="41" t="s">
        <v>5</v>
      </c>
      <c r="H3" s="43" t="s">
        <v>27</v>
      </c>
      <c r="I3" s="44" t="s">
        <v>28</v>
      </c>
    </row>
    <row r="4" spans="1:10" x14ac:dyDescent="0.35">
      <c r="A4" t="s">
        <v>29</v>
      </c>
      <c r="B4" s="26">
        <v>344.476</v>
      </c>
      <c r="C4" s="45">
        <v>331.28399999999999</v>
      </c>
      <c r="D4" s="46">
        <v>400.459</v>
      </c>
      <c r="E4" s="47">
        <v>340.96899999999999</v>
      </c>
      <c r="F4" s="47">
        <v>370.35578637557984</v>
      </c>
      <c r="G4" s="47">
        <v>340.71669371639001</v>
      </c>
      <c r="H4" s="48">
        <f>G4-E4</f>
        <v>-0.25230628360998253</v>
      </c>
      <c r="I4" s="49">
        <f>G4-F4</f>
        <v>-29.639092659189828</v>
      </c>
    </row>
    <row r="5" spans="1:10" x14ac:dyDescent="0.35">
      <c r="A5" t="s">
        <v>30</v>
      </c>
      <c r="B5" s="26">
        <v>179.44300000000001</v>
      </c>
      <c r="C5" s="50">
        <v>200.83099999999999</v>
      </c>
      <c r="D5" s="46">
        <v>178.4</v>
      </c>
      <c r="E5" s="47">
        <v>216.27699999999999</v>
      </c>
      <c r="F5" s="47">
        <v>231.71521117635001</v>
      </c>
      <c r="G5" s="47">
        <v>238.94443191232983</v>
      </c>
      <c r="H5" s="48">
        <f t="shared" ref="H5:H13" si="0">G5-E5</f>
        <v>22.667431912329846</v>
      </c>
      <c r="I5" s="49">
        <f t="shared" ref="I5:I13" si="1">G5-F5</f>
        <v>7.2292207359798226</v>
      </c>
    </row>
    <row r="6" spans="1:10" x14ac:dyDescent="0.35">
      <c r="A6" t="s">
        <v>31</v>
      </c>
      <c r="B6" s="26">
        <v>89.882000000000005</v>
      </c>
      <c r="C6" s="50">
        <v>94.587999999999994</v>
      </c>
      <c r="D6" s="46">
        <v>73.245000000000005</v>
      </c>
      <c r="E6" s="47">
        <v>66.974999999999994</v>
      </c>
      <c r="F6" s="47">
        <v>84.535622040730019</v>
      </c>
      <c r="G6" s="47">
        <v>74.152577414500016</v>
      </c>
      <c r="H6" s="48">
        <f t="shared" si="0"/>
        <v>7.1775774145000213</v>
      </c>
      <c r="I6" s="49">
        <f t="shared" si="1"/>
        <v>-10.383044626230003</v>
      </c>
    </row>
    <row r="7" spans="1:10" x14ac:dyDescent="0.35">
      <c r="A7" t="s">
        <v>32</v>
      </c>
      <c r="B7" s="26">
        <v>42.625</v>
      </c>
      <c r="C7" s="50">
        <v>46.433</v>
      </c>
      <c r="D7" s="46">
        <v>64.885000000000005</v>
      </c>
      <c r="E7" s="47">
        <v>59.762</v>
      </c>
      <c r="F7" s="47">
        <v>59.665628731180014</v>
      </c>
      <c r="G7" s="47">
        <v>53.254359609990026</v>
      </c>
      <c r="H7" s="48">
        <f t="shared" si="0"/>
        <v>-6.5076403900099749</v>
      </c>
      <c r="I7" s="49">
        <f t="shared" si="1"/>
        <v>-6.4112691211899886</v>
      </c>
    </row>
    <row r="8" spans="1:10" x14ac:dyDescent="0.35">
      <c r="A8" s="51" t="s">
        <v>33</v>
      </c>
      <c r="B8" s="26">
        <v>260.036</v>
      </c>
      <c r="C8" s="52">
        <v>181.00200000000001</v>
      </c>
      <c r="D8" s="46">
        <v>199.34800000000001</v>
      </c>
      <c r="E8" s="47">
        <v>225.09199999999998</v>
      </c>
      <c r="F8" s="47">
        <v>219.73756083725996</v>
      </c>
      <c r="G8" s="47">
        <v>207.65071291057001</v>
      </c>
      <c r="H8" s="48">
        <f t="shared" si="0"/>
        <v>-17.441287089429977</v>
      </c>
      <c r="I8" s="49">
        <f t="shared" si="1"/>
        <v>-12.086847926689956</v>
      </c>
    </row>
    <row r="9" spans="1:10" x14ac:dyDescent="0.35">
      <c r="A9" t="s">
        <v>34</v>
      </c>
      <c r="B9" s="26">
        <v>81.716999999999999</v>
      </c>
      <c r="C9" s="52">
        <v>101.21599999999999</v>
      </c>
      <c r="D9" s="46">
        <v>121.807</v>
      </c>
      <c r="E9" s="47">
        <v>95.034000000000006</v>
      </c>
      <c r="F9" s="47">
        <v>101.42621694443999</v>
      </c>
      <c r="G9" s="47">
        <v>90.686841009650024</v>
      </c>
      <c r="H9" s="48">
        <f t="shared" si="0"/>
        <v>-4.3471589903499819</v>
      </c>
      <c r="I9" s="49">
        <f t="shared" si="1"/>
        <v>-10.739375934789962</v>
      </c>
    </row>
    <row r="10" spans="1:10" x14ac:dyDescent="0.35">
      <c r="A10" t="s">
        <v>35</v>
      </c>
      <c r="B10" s="26">
        <v>176.745</v>
      </c>
      <c r="C10" s="52">
        <v>227.55199999999999</v>
      </c>
      <c r="D10" s="46">
        <v>209.58699999999999</v>
      </c>
      <c r="E10" s="47">
        <v>208.81800000000001</v>
      </c>
      <c r="F10" s="47">
        <v>271.24896436371995</v>
      </c>
      <c r="G10" s="47">
        <v>277.77562494187407</v>
      </c>
      <c r="H10" s="48">
        <f t="shared" si="0"/>
        <v>68.957624941874059</v>
      </c>
      <c r="I10" s="49">
        <f t="shared" si="1"/>
        <v>6.5266605781541216</v>
      </c>
    </row>
    <row r="11" spans="1:10" x14ac:dyDescent="0.35">
      <c r="A11" t="s">
        <v>36</v>
      </c>
      <c r="B11" s="26">
        <v>128.23500000000001</v>
      </c>
      <c r="C11" s="52">
        <v>102.43899999999999</v>
      </c>
      <c r="D11" s="46">
        <v>176.36200000000002</v>
      </c>
      <c r="E11" s="26">
        <v>128.03700000000001</v>
      </c>
      <c r="F11" s="26">
        <v>116.70336047489002</v>
      </c>
      <c r="G11" s="26">
        <v>106.10950919822</v>
      </c>
      <c r="H11" s="48">
        <f t="shared" si="0"/>
        <v>-21.92749080178001</v>
      </c>
      <c r="I11" s="49">
        <f t="shared" si="1"/>
        <v>-10.593851276670023</v>
      </c>
    </row>
    <row r="12" spans="1:10" x14ac:dyDescent="0.35">
      <c r="A12" t="s">
        <v>37</v>
      </c>
      <c r="B12" s="26">
        <v>87.444000000000003</v>
      </c>
      <c r="C12" s="52">
        <v>61.951999999999998</v>
      </c>
      <c r="D12" s="46">
        <v>65.828000000000003</v>
      </c>
      <c r="E12" s="26">
        <v>94.287000000000006</v>
      </c>
      <c r="F12" s="26">
        <v>111.18311189478</v>
      </c>
      <c r="G12" s="26">
        <v>100.49676051223997</v>
      </c>
      <c r="H12" s="48">
        <f t="shared" si="0"/>
        <v>6.2097605122399671</v>
      </c>
      <c r="I12" s="49">
        <f t="shared" si="1"/>
        <v>-10.686351382540025</v>
      </c>
    </row>
    <row r="13" spans="1:10" x14ac:dyDescent="0.35">
      <c r="A13" t="s">
        <v>38</v>
      </c>
      <c r="B13" s="26">
        <v>52.08</v>
      </c>
      <c r="C13" s="52">
        <v>41.064</v>
      </c>
      <c r="D13" s="46">
        <v>51.731999999999999</v>
      </c>
      <c r="E13" s="26">
        <v>49.441000000000003</v>
      </c>
      <c r="F13" s="26">
        <v>52.810682870900003</v>
      </c>
      <c r="G13" s="26">
        <v>50</v>
      </c>
      <c r="H13" s="48">
        <f t="shared" si="0"/>
        <v>0.5589999999999975</v>
      </c>
      <c r="I13" s="49">
        <f t="shared" si="1"/>
        <v>-2.8106828709000027</v>
      </c>
    </row>
    <row r="14" spans="1:10" x14ac:dyDescent="0.35">
      <c r="B14" s="26"/>
      <c r="C14" s="26"/>
      <c r="D14" s="26"/>
      <c r="E14" s="26"/>
      <c r="F14" s="26"/>
      <c r="G14" s="26"/>
      <c r="H14" s="26"/>
      <c r="I14" s="37"/>
      <c r="J14" s="46"/>
    </row>
    <row r="16" spans="1:10" x14ac:dyDescent="0.35">
      <c r="A16" s="3" t="s">
        <v>15</v>
      </c>
    </row>
    <row r="20" spans="1:9" x14ac:dyDescent="0.35">
      <c r="A20" s="3"/>
      <c r="B20" s="3"/>
      <c r="C20" s="3"/>
      <c r="D20" s="3"/>
    </row>
    <row r="21" spans="1:9" x14ac:dyDescent="0.35">
      <c r="B21" s="53"/>
      <c r="C21" s="53"/>
      <c r="D21" s="53"/>
      <c r="H21" s="3"/>
      <c r="I21" s="3"/>
    </row>
    <row r="22" spans="1:9" x14ac:dyDescent="0.35">
      <c r="B22" s="53"/>
      <c r="C22" s="53"/>
      <c r="D22" s="53"/>
      <c r="H22" s="3"/>
      <c r="I22" s="3"/>
    </row>
    <row r="23" spans="1:9" x14ac:dyDescent="0.35">
      <c r="B23" s="53"/>
      <c r="C23" s="53"/>
      <c r="D23" s="53"/>
      <c r="H23" s="3"/>
      <c r="I23" s="3"/>
    </row>
    <row r="24" spans="1:9" x14ac:dyDescent="0.35">
      <c r="B24" s="53"/>
      <c r="C24" s="53"/>
      <c r="D24" s="53"/>
      <c r="H24" s="3"/>
      <c r="I24" s="3"/>
    </row>
    <row r="25" spans="1:9" x14ac:dyDescent="0.35">
      <c r="A25" s="51"/>
      <c r="B25" s="53"/>
      <c r="C25" s="53"/>
      <c r="D25" s="53"/>
      <c r="H25" s="3"/>
      <c r="I25" s="3"/>
    </row>
    <row r="26" spans="1:9" x14ac:dyDescent="0.35">
      <c r="B26" s="53"/>
      <c r="C26" s="53"/>
      <c r="D26" s="53"/>
      <c r="H26" s="3"/>
      <c r="I26" s="3"/>
    </row>
    <row r="27" spans="1:9" x14ac:dyDescent="0.35">
      <c r="B27" s="53"/>
      <c r="C27" s="53"/>
      <c r="D27" s="53"/>
      <c r="H27" s="3"/>
      <c r="I27" s="3"/>
    </row>
    <row r="28" spans="1:9" x14ac:dyDescent="0.35">
      <c r="B28" s="53"/>
      <c r="C28" s="53"/>
      <c r="D28" s="53"/>
      <c r="H28" s="3"/>
      <c r="I28" s="3"/>
    </row>
    <row r="29" spans="1:9" x14ac:dyDescent="0.35">
      <c r="B29" s="53"/>
      <c r="C29" s="53"/>
      <c r="D29" s="53"/>
    </row>
    <row r="30" spans="1:9" x14ac:dyDescent="0.35">
      <c r="B30" s="53"/>
      <c r="C30" s="53"/>
      <c r="D30" s="53"/>
    </row>
    <row r="31" spans="1:9" x14ac:dyDescent="0.35">
      <c r="B31" s="53"/>
      <c r="C31" s="53"/>
      <c r="D31" s="53"/>
    </row>
    <row r="32" spans="1:9" x14ac:dyDescent="0.35">
      <c r="A32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33B9-B48C-4E1C-83F9-6FED825BADC7}">
  <dimension ref="A1:O79"/>
  <sheetViews>
    <sheetView zoomScale="52" zoomScaleNormal="52" workbookViewId="0">
      <pane xSplit="1" ySplit="3" topLeftCell="B4" activePane="bottomRight" state="frozen"/>
      <selection activeCell="P5" sqref="P5:P10"/>
      <selection pane="topRight" activeCell="P5" sqref="P5:P10"/>
      <selection pane="bottomLeft" activeCell="P5" sqref="P5:P10"/>
      <selection pane="bottomRight" activeCell="Q41" sqref="Q41"/>
    </sheetView>
  </sheetViews>
  <sheetFormatPr defaultColWidth="9.08984375" defaultRowHeight="14.5" x14ac:dyDescent="0.35"/>
  <cols>
    <col min="2" max="2" width="11.1796875" style="55" bestFit="1" customWidth="1"/>
    <col min="3" max="3" width="10.81640625" style="55" customWidth="1"/>
    <col min="4" max="4" width="10.81640625" style="54" customWidth="1"/>
  </cols>
  <sheetData>
    <row r="1" spans="1:6" ht="26" x14ac:dyDescent="0.6">
      <c r="A1" s="1" t="s">
        <v>42</v>
      </c>
    </row>
    <row r="2" spans="1:6" x14ac:dyDescent="0.35">
      <c r="E2" s="56"/>
      <c r="F2" s="55"/>
    </row>
    <row r="3" spans="1:6" x14ac:dyDescent="0.35">
      <c r="B3" s="55" t="s">
        <v>41</v>
      </c>
      <c r="E3" s="56"/>
      <c r="F3" s="58"/>
    </row>
    <row r="4" spans="1:6" x14ac:dyDescent="0.35">
      <c r="A4">
        <v>2010</v>
      </c>
      <c r="B4" s="55">
        <v>491000</v>
      </c>
      <c r="E4" s="56"/>
      <c r="F4" s="55"/>
    </row>
    <row r="5" spans="1:6" x14ac:dyDescent="0.35">
      <c r="B5" s="55">
        <v>497000</v>
      </c>
      <c r="C5" s="55">
        <f t="shared" ref="C5:C36" si="0">B5-B4</f>
        <v>6000</v>
      </c>
      <c r="D5" s="54">
        <f t="shared" ref="D5:D36" si="1">C5/B4</f>
        <v>1.2219959266802444E-2</v>
      </c>
      <c r="E5" s="56"/>
      <c r="F5" s="55"/>
    </row>
    <row r="6" spans="1:6" x14ac:dyDescent="0.35">
      <c r="B6" s="55">
        <v>505000</v>
      </c>
      <c r="C6" s="55">
        <f t="shared" si="0"/>
        <v>8000</v>
      </c>
      <c r="D6" s="54">
        <f t="shared" si="1"/>
        <v>1.6096579476861168E-2</v>
      </c>
      <c r="E6" s="56"/>
      <c r="F6" s="55"/>
    </row>
    <row r="7" spans="1:6" x14ac:dyDescent="0.35">
      <c r="B7" s="55">
        <v>504000</v>
      </c>
      <c r="C7" s="55">
        <f t="shared" si="0"/>
        <v>-1000</v>
      </c>
      <c r="D7" s="54">
        <f t="shared" si="1"/>
        <v>-1.9801980198019802E-3</v>
      </c>
      <c r="E7" s="56"/>
      <c r="F7" s="55"/>
    </row>
    <row r="8" spans="1:6" x14ac:dyDescent="0.35">
      <c r="A8">
        <v>2011</v>
      </c>
      <c r="B8" s="55">
        <v>511000</v>
      </c>
      <c r="C8" s="55">
        <f t="shared" si="0"/>
        <v>7000</v>
      </c>
      <c r="D8" s="54">
        <f t="shared" si="1"/>
        <v>1.3888888888888888E-2</v>
      </c>
      <c r="E8" s="56"/>
      <c r="F8" s="55"/>
    </row>
    <row r="9" spans="1:6" x14ac:dyDescent="0.35">
      <c r="B9" s="55">
        <v>517000</v>
      </c>
      <c r="C9" s="55">
        <f t="shared" si="0"/>
        <v>6000</v>
      </c>
      <c r="D9" s="54">
        <f t="shared" si="1"/>
        <v>1.1741682974559686E-2</v>
      </c>
      <c r="E9" s="56"/>
      <c r="F9" s="55"/>
    </row>
    <row r="10" spans="1:6" x14ac:dyDescent="0.35">
      <c r="B10" s="55">
        <v>519000</v>
      </c>
      <c r="C10" s="55">
        <f t="shared" si="0"/>
        <v>2000</v>
      </c>
      <c r="D10" s="54">
        <f t="shared" si="1"/>
        <v>3.8684719535783366E-3</v>
      </c>
      <c r="E10" s="56"/>
      <c r="F10" s="55"/>
    </row>
    <row r="11" spans="1:6" x14ac:dyDescent="0.35">
      <c r="B11" s="55">
        <v>518000</v>
      </c>
      <c r="C11" s="55">
        <f t="shared" si="0"/>
        <v>-1000</v>
      </c>
      <c r="D11" s="54">
        <f t="shared" si="1"/>
        <v>-1.9267822736030828E-3</v>
      </c>
      <c r="E11" s="56"/>
      <c r="F11" s="55"/>
    </row>
    <row r="12" spans="1:6" x14ac:dyDescent="0.35">
      <c r="A12">
        <v>2012</v>
      </c>
      <c r="B12" s="55">
        <v>523000</v>
      </c>
      <c r="C12" s="55">
        <f t="shared" si="0"/>
        <v>5000</v>
      </c>
      <c r="D12" s="54">
        <f t="shared" si="1"/>
        <v>9.6525096525096523E-3</v>
      </c>
      <c r="E12" s="56"/>
      <c r="F12" s="55"/>
    </row>
    <row r="13" spans="1:6" x14ac:dyDescent="0.35">
      <c r="B13" s="55">
        <v>534000</v>
      </c>
      <c r="C13" s="55">
        <f t="shared" si="0"/>
        <v>11000</v>
      </c>
      <c r="D13" s="54">
        <f t="shared" si="1"/>
        <v>2.1032504780114723E-2</v>
      </c>
      <c r="E13" s="56"/>
      <c r="F13" s="55"/>
    </row>
    <row r="14" spans="1:6" x14ac:dyDescent="0.35">
      <c r="B14" s="55">
        <v>518000</v>
      </c>
      <c r="C14" s="55">
        <f t="shared" si="0"/>
        <v>-16000</v>
      </c>
      <c r="D14" s="54">
        <f t="shared" si="1"/>
        <v>-2.9962546816479401E-2</v>
      </c>
      <c r="E14" s="56"/>
      <c r="F14" s="55"/>
    </row>
    <row r="15" spans="1:6" x14ac:dyDescent="0.35">
      <c r="B15" s="55">
        <v>515000</v>
      </c>
      <c r="C15" s="55">
        <f t="shared" si="0"/>
        <v>-3000</v>
      </c>
      <c r="D15" s="54">
        <f t="shared" si="1"/>
        <v>-5.7915057915057912E-3</v>
      </c>
      <c r="E15" s="56"/>
      <c r="F15" s="55"/>
    </row>
    <row r="16" spans="1:6" x14ac:dyDescent="0.35">
      <c r="A16">
        <v>2013</v>
      </c>
      <c r="B16" s="55">
        <v>515000</v>
      </c>
      <c r="C16" s="55">
        <f t="shared" si="0"/>
        <v>0</v>
      </c>
      <c r="D16" s="54">
        <f t="shared" si="1"/>
        <v>0</v>
      </c>
      <c r="E16" s="56"/>
      <c r="F16" s="55"/>
    </row>
    <row r="17" spans="1:15" x14ac:dyDescent="0.35">
      <c r="B17" s="55">
        <v>511000</v>
      </c>
      <c r="C17" s="55">
        <f t="shared" si="0"/>
        <v>-4000</v>
      </c>
      <c r="D17" s="54">
        <f t="shared" si="1"/>
        <v>-7.7669902912621356E-3</v>
      </c>
      <c r="E17" s="56"/>
      <c r="F17" s="55"/>
    </row>
    <row r="18" spans="1:15" x14ac:dyDescent="0.35">
      <c r="B18" s="55">
        <v>507000</v>
      </c>
      <c r="C18" s="55">
        <f t="shared" si="0"/>
        <v>-4000</v>
      </c>
      <c r="D18" s="54">
        <f t="shared" si="1"/>
        <v>-7.8277886497064575E-3</v>
      </c>
      <c r="E18" s="57"/>
      <c r="F18" s="55"/>
    </row>
    <row r="19" spans="1:15" x14ac:dyDescent="0.35">
      <c r="B19" s="55">
        <v>499000</v>
      </c>
      <c r="C19" s="55">
        <f t="shared" si="0"/>
        <v>-8000</v>
      </c>
      <c r="D19" s="54">
        <f t="shared" si="1"/>
        <v>-1.5779092702169626E-2</v>
      </c>
      <c r="E19" s="57"/>
      <c r="F19" s="55"/>
    </row>
    <row r="20" spans="1:15" x14ac:dyDescent="0.35">
      <c r="A20">
        <v>2014</v>
      </c>
      <c r="B20" s="55">
        <v>491000</v>
      </c>
      <c r="C20" s="55">
        <f t="shared" si="0"/>
        <v>-8000</v>
      </c>
      <c r="D20" s="54">
        <f t="shared" si="1"/>
        <v>-1.6032064128256512E-2</v>
      </c>
      <c r="E20" s="56"/>
      <c r="F20" s="55"/>
    </row>
    <row r="21" spans="1:15" x14ac:dyDescent="0.35">
      <c r="B21" s="55">
        <v>491000</v>
      </c>
      <c r="C21" s="55">
        <f t="shared" si="0"/>
        <v>0</v>
      </c>
      <c r="D21" s="54">
        <f t="shared" si="1"/>
        <v>0</v>
      </c>
      <c r="E21" s="57"/>
      <c r="F21" s="55"/>
    </row>
    <row r="22" spans="1:15" x14ac:dyDescent="0.35">
      <c r="B22" s="55">
        <v>498000</v>
      </c>
      <c r="C22" s="55">
        <f t="shared" si="0"/>
        <v>7000</v>
      </c>
      <c r="D22" s="54">
        <f t="shared" si="1"/>
        <v>1.4256619144602852E-2</v>
      </c>
      <c r="E22" s="57"/>
      <c r="F22" s="55"/>
    </row>
    <row r="23" spans="1:15" x14ac:dyDescent="0.35">
      <c r="B23" s="55">
        <v>491000</v>
      </c>
      <c r="C23" s="55">
        <f t="shared" si="0"/>
        <v>-7000</v>
      </c>
      <c r="D23" s="54">
        <f t="shared" si="1"/>
        <v>-1.4056224899598393E-2</v>
      </c>
      <c r="E23" s="57"/>
      <c r="F23" s="55"/>
    </row>
    <row r="24" spans="1:15" x14ac:dyDescent="0.35">
      <c r="A24">
        <v>2015</v>
      </c>
      <c r="B24" s="55">
        <v>490000</v>
      </c>
      <c r="C24" s="55">
        <f t="shared" si="0"/>
        <v>-1000</v>
      </c>
      <c r="D24" s="54">
        <f t="shared" si="1"/>
        <v>-2.0366598778004071E-3</v>
      </c>
      <c r="E24" s="56"/>
      <c r="F24" s="55"/>
      <c r="G24" s="55"/>
    </row>
    <row r="25" spans="1:15" x14ac:dyDescent="0.35">
      <c r="B25" s="55">
        <v>489000</v>
      </c>
      <c r="C25" s="55">
        <f t="shared" si="0"/>
        <v>-1000</v>
      </c>
      <c r="D25" s="54">
        <f t="shared" si="1"/>
        <v>-2.0408163265306124E-3</v>
      </c>
      <c r="E25" s="57"/>
      <c r="F25" s="55"/>
      <c r="G25" s="55"/>
    </row>
    <row r="26" spans="1:15" x14ac:dyDescent="0.35">
      <c r="B26" s="55">
        <v>476000</v>
      </c>
      <c r="C26" s="55">
        <f t="shared" si="0"/>
        <v>-13000</v>
      </c>
      <c r="D26" s="54">
        <f t="shared" si="1"/>
        <v>-2.6584867075664622E-2</v>
      </c>
      <c r="E26" s="57"/>
      <c r="F26" s="55"/>
      <c r="G26" s="55"/>
    </row>
    <row r="27" spans="1:15" x14ac:dyDescent="0.35">
      <c r="B27" s="55">
        <v>459000</v>
      </c>
      <c r="C27" s="55">
        <f t="shared" si="0"/>
        <v>-17000</v>
      </c>
      <c r="D27" s="54">
        <f t="shared" si="1"/>
        <v>-3.5714285714285712E-2</v>
      </c>
      <c r="E27" s="57"/>
      <c r="F27" s="55"/>
      <c r="G27" s="55"/>
      <c r="O27" s="36"/>
    </row>
    <row r="28" spans="1:15" x14ac:dyDescent="0.35">
      <c r="A28">
        <v>2016</v>
      </c>
      <c r="B28" s="19">
        <v>458000</v>
      </c>
      <c r="C28" s="55">
        <f t="shared" si="0"/>
        <v>-1000</v>
      </c>
      <c r="D28" s="54">
        <f t="shared" si="1"/>
        <v>-2.1786492374727671E-3</v>
      </c>
      <c r="E28" s="56"/>
      <c r="F28" s="55"/>
      <c r="G28" s="55"/>
    </row>
    <row r="29" spans="1:15" x14ac:dyDescent="0.35">
      <c r="B29" s="19">
        <v>458000</v>
      </c>
      <c r="C29" s="55">
        <f t="shared" si="0"/>
        <v>0</v>
      </c>
      <c r="D29" s="54">
        <f t="shared" si="1"/>
        <v>0</v>
      </c>
      <c r="G29" s="55"/>
    </row>
    <row r="30" spans="1:15" x14ac:dyDescent="0.35">
      <c r="B30" s="19">
        <v>458000</v>
      </c>
      <c r="C30" s="55">
        <f t="shared" si="0"/>
        <v>0</v>
      </c>
      <c r="D30" s="54">
        <f t="shared" si="1"/>
        <v>0</v>
      </c>
      <c r="G30" s="55"/>
    </row>
    <row r="31" spans="1:15" x14ac:dyDescent="0.35">
      <c r="B31" s="19">
        <v>456000</v>
      </c>
      <c r="C31" s="55">
        <f t="shared" si="0"/>
        <v>-2000</v>
      </c>
      <c r="D31" s="54">
        <f t="shared" si="1"/>
        <v>-4.3668122270742356E-3</v>
      </c>
      <c r="G31" s="55"/>
    </row>
    <row r="32" spans="1:15" x14ac:dyDescent="0.35">
      <c r="A32">
        <v>2017</v>
      </c>
      <c r="B32" s="55">
        <v>464000</v>
      </c>
      <c r="C32" s="55">
        <f t="shared" si="0"/>
        <v>8000</v>
      </c>
      <c r="D32" s="54">
        <f t="shared" si="1"/>
        <v>1.7543859649122806E-2</v>
      </c>
    </row>
    <row r="33" spans="1:15" x14ac:dyDescent="0.35">
      <c r="B33" s="55">
        <v>471000</v>
      </c>
      <c r="C33" s="55">
        <f t="shared" si="0"/>
        <v>7000</v>
      </c>
      <c r="D33" s="54">
        <f t="shared" si="1"/>
        <v>1.5086206896551725E-2</v>
      </c>
      <c r="E33" s="36"/>
      <c r="F33" s="36"/>
      <c r="G33" s="36"/>
      <c r="H33" s="36"/>
      <c r="I33" s="36"/>
      <c r="J33" s="36"/>
      <c r="K33" s="36"/>
      <c r="L33" s="36"/>
    </row>
    <row r="34" spans="1:15" x14ac:dyDescent="0.35">
      <c r="B34" s="55">
        <v>460000</v>
      </c>
      <c r="C34" s="55">
        <f t="shared" si="0"/>
        <v>-11000</v>
      </c>
      <c r="D34" s="54">
        <f t="shared" si="1"/>
        <v>-2.3354564755838639E-2</v>
      </c>
    </row>
    <row r="35" spans="1:15" x14ac:dyDescent="0.35">
      <c r="B35" s="55">
        <v>457000</v>
      </c>
      <c r="C35" s="55">
        <f t="shared" si="0"/>
        <v>-3000</v>
      </c>
      <c r="D35" s="54">
        <f t="shared" si="1"/>
        <v>-6.5217391304347823E-3</v>
      </c>
    </row>
    <row r="36" spans="1:15" x14ac:dyDescent="0.35">
      <c r="A36">
        <v>2018</v>
      </c>
      <c r="B36" s="55">
        <v>454000</v>
      </c>
      <c r="C36" s="55">
        <f t="shared" si="0"/>
        <v>-3000</v>
      </c>
      <c r="D36" s="54">
        <f t="shared" si="1"/>
        <v>-6.5645514223194746E-3</v>
      </c>
    </row>
    <row r="37" spans="1:15" x14ac:dyDescent="0.35">
      <c r="B37" s="55">
        <v>459000</v>
      </c>
      <c r="C37" s="55">
        <f t="shared" ref="C37:C56" si="2">B37-B36</f>
        <v>5000</v>
      </c>
      <c r="D37" s="54">
        <f t="shared" ref="D37:D56" si="3">C37/B36</f>
        <v>1.1013215859030838E-2</v>
      </c>
    </row>
    <row r="38" spans="1:15" x14ac:dyDescent="0.35">
      <c r="B38" s="55">
        <v>456000</v>
      </c>
      <c r="C38" s="55">
        <f t="shared" si="2"/>
        <v>-3000</v>
      </c>
      <c r="D38" s="54">
        <f t="shared" si="3"/>
        <v>-6.5359477124183009E-3</v>
      </c>
    </row>
    <row r="39" spans="1:15" x14ac:dyDescent="0.35">
      <c r="B39" s="55">
        <v>453000</v>
      </c>
      <c r="C39" s="55">
        <f t="shared" si="2"/>
        <v>-3000</v>
      </c>
      <c r="D39" s="54">
        <f t="shared" si="3"/>
        <v>-6.5789473684210523E-3</v>
      </c>
    </row>
    <row r="40" spans="1:15" x14ac:dyDescent="0.35">
      <c r="A40">
        <v>2019</v>
      </c>
      <c r="B40" s="55">
        <v>455000</v>
      </c>
      <c r="C40" s="55">
        <f t="shared" si="2"/>
        <v>2000</v>
      </c>
      <c r="D40" s="54">
        <f t="shared" si="3"/>
        <v>4.4150110375275938E-3</v>
      </c>
    </row>
    <row r="41" spans="1:15" s="17" customFormat="1" x14ac:dyDescent="0.35">
      <c r="A41"/>
      <c r="B41" s="55">
        <v>462000</v>
      </c>
      <c r="C41" s="55">
        <f t="shared" si="2"/>
        <v>7000</v>
      </c>
      <c r="D41" s="54">
        <f t="shared" si="3"/>
        <v>1.5384615384615385E-2</v>
      </c>
      <c r="O41" s="38"/>
    </row>
    <row r="42" spans="1:15" x14ac:dyDescent="0.35">
      <c r="B42" s="55">
        <v>463000</v>
      </c>
      <c r="C42" s="55">
        <f t="shared" si="2"/>
        <v>1000</v>
      </c>
      <c r="D42" s="54">
        <f t="shared" si="3"/>
        <v>2.1645021645021645E-3</v>
      </c>
      <c r="O42" s="36"/>
    </row>
    <row r="43" spans="1:15" x14ac:dyDescent="0.35">
      <c r="B43" s="55">
        <v>452000</v>
      </c>
      <c r="C43" s="55">
        <f t="shared" si="2"/>
        <v>-11000</v>
      </c>
      <c r="D43" s="54">
        <f t="shared" si="3"/>
        <v>-2.3758099352051837E-2</v>
      </c>
    </row>
    <row r="44" spans="1:15" x14ac:dyDescent="0.35">
      <c r="A44">
        <v>2020</v>
      </c>
      <c r="B44" s="55">
        <v>456000</v>
      </c>
      <c r="C44" s="55">
        <f t="shared" si="2"/>
        <v>4000</v>
      </c>
      <c r="D44" s="54">
        <f t="shared" si="3"/>
        <v>8.8495575221238937E-3</v>
      </c>
    </row>
    <row r="45" spans="1:15" x14ac:dyDescent="0.35">
      <c r="B45" s="55">
        <v>452000</v>
      </c>
      <c r="C45" s="55">
        <f t="shared" si="2"/>
        <v>-4000</v>
      </c>
      <c r="D45" s="54">
        <f t="shared" si="3"/>
        <v>-8.771929824561403E-3</v>
      </c>
    </row>
    <row r="46" spans="1:15" x14ac:dyDescent="0.35">
      <c r="B46" s="55">
        <v>453000</v>
      </c>
      <c r="C46" s="55">
        <f t="shared" si="2"/>
        <v>1000</v>
      </c>
      <c r="D46" s="54">
        <f t="shared" si="3"/>
        <v>2.2123893805309734E-3</v>
      </c>
      <c r="E46" s="55" t="s">
        <v>40</v>
      </c>
    </row>
    <row r="47" spans="1:15" x14ac:dyDescent="0.35">
      <c r="B47" s="55">
        <v>452000</v>
      </c>
      <c r="C47" s="55">
        <f t="shared" si="2"/>
        <v>-1000</v>
      </c>
      <c r="D47" s="54">
        <f t="shared" si="3"/>
        <v>-2.2075055187637969E-3</v>
      </c>
      <c r="O47" s="36"/>
    </row>
    <row r="48" spans="1:15" x14ac:dyDescent="0.35">
      <c r="A48" s="17">
        <v>2021</v>
      </c>
      <c r="B48" s="55">
        <v>459000</v>
      </c>
      <c r="C48" s="55">
        <f t="shared" si="2"/>
        <v>7000</v>
      </c>
      <c r="D48" s="54">
        <f t="shared" si="3"/>
        <v>1.5486725663716814E-2</v>
      </c>
      <c r="O48" s="36"/>
    </row>
    <row r="49" spans="1:15" x14ac:dyDescent="0.35">
      <c r="B49" s="36">
        <v>457000</v>
      </c>
      <c r="C49" s="55">
        <f t="shared" si="2"/>
        <v>-2000</v>
      </c>
      <c r="D49" s="54">
        <f t="shared" si="3"/>
        <v>-4.3572984749455342E-3</v>
      </c>
    </row>
    <row r="50" spans="1:15" x14ac:dyDescent="0.35">
      <c r="B50" s="36">
        <v>465000</v>
      </c>
      <c r="C50" s="55">
        <f t="shared" si="2"/>
        <v>8000</v>
      </c>
      <c r="D50" s="54">
        <f t="shared" si="3"/>
        <v>1.7505470459518599E-2</v>
      </c>
    </row>
    <row r="51" spans="1:15" x14ac:dyDescent="0.35">
      <c r="B51" s="36">
        <v>458000</v>
      </c>
      <c r="C51" s="55">
        <f t="shared" si="2"/>
        <v>-7000</v>
      </c>
      <c r="D51" s="54">
        <f t="shared" si="3"/>
        <v>-1.5053763440860216E-2</v>
      </c>
      <c r="E51" s="55" t="s">
        <v>40</v>
      </c>
    </row>
    <row r="52" spans="1:15" x14ac:dyDescent="0.35">
      <c r="A52">
        <v>2022</v>
      </c>
      <c r="B52" s="55">
        <v>460000</v>
      </c>
      <c r="C52" s="55">
        <f t="shared" si="2"/>
        <v>2000</v>
      </c>
      <c r="D52" s="54">
        <f t="shared" si="3"/>
        <v>4.3668122270742356E-3</v>
      </c>
    </row>
    <row r="53" spans="1:15" x14ac:dyDescent="0.35">
      <c r="B53" s="55">
        <v>478000</v>
      </c>
      <c r="C53" s="19">
        <f t="shared" si="2"/>
        <v>18000</v>
      </c>
      <c r="D53" s="54">
        <f t="shared" si="3"/>
        <v>3.9130434782608699E-2</v>
      </c>
    </row>
    <row r="54" spans="1:15" x14ac:dyDescent="0.35">
      <c r="B54" s="55">
        <v>469000</v>
      </c>
      <c r="C54" s="19">
        <f t="shared" si="2"/>
        <v>-9000</v>
      </c>
      <c r="D54" s="54">
        <f t="shared" si="3"/>
        <v>-1.8828451882845189E-2</v>
      </c>
      <c r="E54" t="s">
        <v>39</v>
      </c>
      <c r="O54" s="36"/>
    </row>
    <row r="55" spans="1:15" x14ac:dyDescent="0.35">
      <c r="B55" s="55">
        <v>472000</v>
      </c>
      <c r="C55" s="55">
        <f t="shared" si="2"/>
        <v>3000</v>
      </c>
      <c r="D55" s="54">
        <f t="shared" si="3"/>
        <v>6.3965884861407248E-3</v>
      </c>
      <c r="E55" t="s">
        <v>43</v>
      </c>
      <c r="O55" s="36"/>
    </row>
    <row r="56" spans="1:15" x14ac:dyDescent="0.35">
      <c r="A56">
        <v>2023</v>
      </c>
      <c r="B56" s="55">
        <v>477000</v>
      </c>
      <c r="C56" s="55">
        <f t="shared" si="2"/>
        <v>5000</v>
      </c>
      <c r="D56" s="54">
        <f t="shared" si="3"/>
        <v>1.059322033898305E-2</v>
      </c>
    </row>
    <row r="57" spans="1:15" x14ac:dyDescent="0.35">
      <c r="B57" s="14"/>
    </row>
    <row r="60" spans="1:15" x14ac:dyDescent="0.35">
      <c r="O60" s="36"/>
    </row>
    <row r="63" spans="1:15" x14ac:dyDescent="0.35">
      <c r="O63" s="36"/>
    </row>
    <row r="66" spans="15:15" x14ac:dyDescent="0.35">
      <c r="O66" s="36"/>
    </row>
    <row r="69" spans="15:15" x14ac:dyDescent="0.35">
      <c r="O69" s="36"/>
    </row>
    <row r="72" spans="15:15" x14ac:dyDescent="0.35">
      <c r="O72" s="36"/>
    </row>
    <row r="73" spans="15:15" x14ac:dyDescent="0.35">
      <c r="O73" s="36"/>
    </row>
    <row r="75" spans="15:15" x14ac:dyDescent="0.35">
      <c r="O75" s="36"/>
    </row>
    <row r="79" spans="15:15" x14ac:dyDescent="0.35">
      <c r="O79" s="36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1E70-2598-48F1-8BFC-D7792596C919}">
  <dimension ref="A1:V202"/>
  <sheetViews>
    <sheetView zoomScale="80" zoomScaleNormal="80" zoomScalePageLayoutView="39" workbookViewId="0">
      <pane xSplit="2" ySplit="3" topLeftCell="C35" activePane="bottomRight" state="frozen"/>
      <selection activeCell="M60" sqref="M60"/>
      <selection pane="topRight" activeCell="M60" sqref="M60"/>
      <selection pane="bottomLeft" activeCell="M60" sqref="M60"/>
      <selection pane="bottomRight" activeCell="M60" sqref="M60"/>
    </sheetView>
  </sheetViews>
  <sheetFormatPr defaultColWidth="8.90625" defaultRowHeight="14.5" x14ac:dyDescent="0.35"/>
  <cols>
    <col min="4" max="5" width="11" bestFit="1" customWidth="1"/>
    <col min="6" max="6" width="9.90625" bestFit="1" customWidth="1"/>
  </cols>
  <sheetData>
    <row r="1" spans="1:22" ht="26" x14ac:dyDescent="0.6">
      <c r="A1" s="1" t="s">
        <v>220</v>
      </c>
      <c r="B1" s="122"/>
      <c r="C1" s="123"/>
      <c r="D1" s="123"/>
      <c r="E1" s="123"/>
      <c r="F1" s="123"/>
      <c r="G1" s="123"/>
      <c r="H1" s="123"/>
      <c r="I1" s="124"/>
      <c r="J1" s="122"/>
      <c r="K1" s="123"/>
      <c r="L1" s="123"/>
      <c r="M1" s="123"/>
      <c r="N1" s="123"/>
      <c r="O1" s="124"/>
      <c r="P1" s="122"/>
      <c r="Q1" s="123"/>
      <c r="R1" s="123"/>
      <c r="S1" s="123"/>
      <c r="T1" s="123"/>
      <c r="U1" s="123"/>
      <c r="V1" s="123"/>
    </row>
    <row r="2" spans="1:22" x14ac:dyDescent="0.35">
      <c r="A2" s="124"/>
      <c r="B2" s="122"/>
      <c r="C2" s="123" t="s">
        <v>221</v>
      </c>
      <c r="D2" s="123"/>
      <c r="E2" s="123"/>
      <c r="F2" s="123"/>
      <c r="G2" s="123"/>
      <c r="H2" s="123"/>
      <c r="I2" s="124"/>
      <c r="J2" s="122"/>
      <c r="K2" s="123" t="s">
        <v>222</v>
      </c>
      <c r="L2" s="123"/>
      <c r="M2" s="123"/>
      <c r="N2" s="123"/>
      <c r="O2" s="124"/>
      <c r="P2" s="122"/>
      <c r="Q2" s="123" t="s">
        <v>223</v>
      </c>
      <c r="R2" s="123"/>
      <c r="S2" s="123"/>
      <c r="T2" s="123"/>
      <c r="U2" s="123"/>
      <c r="V2" s="123"/>
    </row>
    <row r="3" spans="1:22" x14ac:dyDescent="0.35">
      <c r="A3" s="123"/>
      <c r="B3" s="122"/>
      <c r="C3" s="122" t="s">
        <v>224</v>
      </c>
      <c r="D3" s="122" t="s">
        <v>225</v>
      </c>
      <c r="E3" s="122" t="s">
        <v>226</v>
      </c>
      <c r="F3" s="122" t="s">
        <v>227</v>
      </c>
      <c r="G3" s="122"/>
      <c r="H3" s="123"/>
      <c r="I3" s="123"/>
      <c r="J3" s="122"/>
      <c r="K3" s="123" t="s">
        <v>224</v>
      </c>
      <c r="L3" s="123" t="s">
        <v>225</v>
      </c>
      <c r="M3" s="123" t="s">
        <v>228</v>
      </c>
      <c r="N3" s="123"/>
      <c r="O3" s="123"/>
      <c r="P3" s="122"/>
      <c r="Q3" s="123" t="s">
        <v>224</v>
      </c>
      <c r="R3" s="123" t="s">
        <v>225</v>
      </c>
      <c r="S3" s="123" t="s">
        <v>228</v>
      </c>
      <c r="T3" s="123"/>
      <c r="U3" s="123"/>
      <c r="V3" s="123"/>
    </row>
    <row r="4" spans="1:22" x14ac:dyDescent="0.35">
      <c r="A4" s="123">
        <v>2010</v>
      </c>
      <c r="B4" s="122" t="s">
        <v>191</v>
      </c>
      <c r="C4" s="125">
        <v>128.52685</v>
      </c>
      <c r="D4" s="125">
        <v>136.98899</v>
      </c>
      <c r="E4" s="14">
        <v>0.51277372262773713</v>
      </c>
      <c r="F4" s="126">
        <v>7.4</v>
      </c>
      <c r="G4" s="122"/>
      <c r="H4" s="123"/>
      <c r="I4" s="123">
        <v>2010</v>
      </c>
      <c r="J4" s="122" t="s">
        <v>191</v>
      </c>
      <c r="K4" s="127">
        <f t="shared" ref="K4:K36" si="0">C4/E4</f>
        <v>250.65022704626338</v>
      </c>
      <c r="L4" s="127">
        <f t="shared" ref="L4:L36" si="1">D4/E4</f>
        <v>267.15290576512461</v>
      </c>
      <c r="M4" s="128">
        <f t="shared" ref="M4:M57" si="2">K4-L4</f>
        <v>-16.502678718861233</v>
      </c>
      <c r="N4" s="123"/>
      <c r="O4" s="123">
        <v>2010</v>
      </c>
      <c r="P4" s="122" t="s">
        <v>191</v>
      </c>
      <c r="Q4" s="122">
        <f>C4/F4</f>
        <v>17.368493243243243</v>
      </c>
      <c r="R4" s="122">
        <f>D4/F4</f>
        <v>18.512025675675677</v>
      </c>
      <c r="S4" s="129">
        <f>Q4-R4</f>
        <v>-1.1435324324324334</v>
      </c>
      <c r="T4" s="123"/>
      <c r="U4" s="123"/>
      <c r="V4" s="123"/>
    </row>
    <row r="5" spans="1:22" x14ac:dyDescent="0.35">
      <c r="A5" s="123"/>
      <c r="B5" s="122" t="s">
        <v>192</v>
      </c>
      <c r="C5" s="125">
        <v>146.90540000000001</v>
      </c>
      <c r="D5" s="125">
        <v>143.46820000000002</v>
      </c>
      <c r="E5" s="14">
        <v>0.51794403892944041</v>
      </c>
      <c r="F5" s="126">
        <v>7.6</v>
      </c>
      <c r="G5" s="122"/>
      <c r="H5" s="123"/>
      <c r="I5" s="123"/>
      <c r="J5" s="122" t="s">
        <v>192</v>
      </c>
      <c r="K5" s="127">
        <f t="shared" si="0"/>
        <v>283.63179988256019</v>
      </c>
      <c r="L5" s="127">
        <f t="shared" si="1"/>
        <v>276.99556171462132</v>
      </c>
      <c r="M5" s="128">
        <f t="shared" si="2"/>
        <v>6.6362381679388704</v>
      </c>
      <c r="N5" s="123"/>
      <c r="O5" s="123"/>
      <c r="P5" s="122" t="s">
        <v>192</v>
      </c>
      <c r="Q5" s="122">
        <f t="shared" ref="Q5:Q57" si="3">C5/F5</f>
        <v>19.329657894736844</v>
      </c>
      <c r="R5" s="122">
        <f t="shared" ref="R5:R57" si="4">D5/F5</f>
        <v>18.87739473684211</v>
      </c>
      <c r="S5" s="129">
        <f t="shared" ref="S5:S57" si="5">Q5-R5</f>
        <v>0.45226315789473404</v>
      </c>
      <c r="T5" s="123"/>
      <c r="U5" s="123"/>
      <c r="V5" s="123"/>
    </row>
    <row r="6" spans="1:22" x14ac:dyDescent="0.35">
      <c r="A6" s="123"/>
      <c r="B6" s="122" t="s">
        <v>193</v>
      </c>
      <c r="C6" s="125">
        <v>157.69399999999999</v>
      </c>
      <c r="D6" s="125">
        <v>156.72220000000002</v>
      </c>
      <c r="E6" s="14">
        <v>0.52220194647201934</v>
      </c>
      <c r="F6" s="126">
        <v>7.1</v>
      </c>
      <c r="G6" s="122"/>
      <c r="H6" s="123"/>
      <c r="I6" s="123"/>
      <c r="J6" s="122" t="s">
        <v>193</v>
      </c>
      <c r="K6" s="127">
        <f t="shared" si="0"/>
        <v>301.9789586488061</v>
      </c>
      <c r="L6" s="127">
        <f t="shared" si="1"/>
        <v>300.11799277810144</v>
      </c>
      <c r="M6" s="128">
        <f t="shared" si="2"/>
        <v>1.8609658707046606</v>
      </c>
      <c r="N6" s="123"/>
      <c r="O6" s="123"/>
      <c r="P6" s="122" t="s">
        <v>193</v>
      </c>
      <c r="Q6" s="122">
        <f t="shared" si="3"/>
        <v>22.210422535211269</v>
      </c>
      <c r="R6" s="122">
        <f t="shared" si="4"/>
        <v>22.073549295774651</v>
      </c>
      <c r="S6" s="129">
        <f t="shared" si="5"/>
        <v>0.13687323943661767</v>
      </c>
      <c r="T6" s="123"/>
      <c r="U6" s="123"/>
      <c r="V6" s="123"/>
    </row>
    <row r="7" spans="1:22" x14ac:dyDescent="0.35">
      <c r="A7" s="123"/>
      <c r="B7" s="122" t="s">
        <v>194</v>
      </c>
      <c r="C7" s="125">
        <v>163.9127</v>
      </c>
      <c r="D7" s="125">
        <v>148.39349999999999</v>
      </c>
      <c r="E7" s="14">
        <v>0.52463503649635035</v>
      </c>
      <c r="F7" s="126">
        <v>6.8</v>
      </c>
      <c r="G7" s="122"/>
      <c r="H7" s="123"/>
      <c r="I7" s="123"/>
      <c r="J7" s="122" t="s">
        <v>194</v>
      </c>
      <c r="K7" s="127">
        <f t="shared" si="0"/>
        <v>312.43185947826089</v>
      </c>
      <c r="L7" s="127">
        <f t="shared" si="1"/>
        <v>282.8509147826087</v>
      </c>
      <c r="M7" s="128">
        <f t="shared" si="2"/>
        <v>29.580944695652192</v>
      </c>
      <c r="N7" s="123"/>
      <c r="O7" s="123"/>
      <c r="P7" s="122" t="s">
        <v>194</v>
      </c>
      <c r="Q7" s="122">
        <f t="shared" si="3"/>
        <v>24.104808823529414</v>
      </c>
      <c r="R7" s="122">
        <f t="shared" si="4"/>
        <v>21.822573529411763</v>
      </c>
      <c r="S7" s="129">
        <f t="shared" si="5"/>
        <v>2.2822352941176511</v>
      </c>
      <c r="T7" s="123"/>
      <c r="U7" s="123"/>
      <c r="V7" s="123"/>
    </row>
    <row r="8" spans="1:22" x14ac:dyDescent="0.35">
      <c r="A8" s="123">
        <v>2011</v>
      </c>
      <c r="B8" s="122" t="s">
        <v>191</v>
      </c>
      <c r="C8" s="125">
        <v>157.23270000000002</v>
      </c>
      <c r="D8" s="125">
        <v>161.5386</v>
      </c>
      <c r="E8" s="14">
        <v>0.53223844282238442</v>
      </c>
      <c r="F8" s="126">
        <v>6.9</v>
      </c>
      <c r="G8" s="122"/>
      <c r="H8" s="123"/>
      <c r="I8" s="123">
        <v>2011</v>
      </c>
      <c r="J8" s="122" t="s">
        <v>191</v>
      </c>
      <c r="K8" s="127">
        <f t="shared" si="0"/>
        <v>295.41778148571433</v>
      </c>
      <c r="L8" s="127">
        <f t="shared" si="1"/>
        <v>303.50795245714289</v>
      </c>
      <c r="M8" s="128">
        <f t="shared" si="2"/>
        <v>-8.090170971428563</v>
      </c>
      <c r="N8" s="123"/>
      <c r="O8" s="123">
        <v>2011</v>
      </c>
      <c r="P8" s="122" t="s">
        <v>191</v>
      </c>
      <c r="Q8" s="122">
        <f t="shared" si="3"/>
        <v>22.787347826086958</v>
      </c>
      <c r="R8" s="122">
        <f t="shared" si="4"/>
        <v>23.411391304347827</v>
      </c>
      <c r="S8" s="129">
        <f t="shared" si="5"/>
        <v>-0.62404347826086948</v>
      </c>
      <c r="T8" s="123"/>
      <c r="U8" s="123"/>
      <c r="V8" s="123"/>
    </row>
    <row r="9" spans="1:22" x14ac:dyDescent="0.35">
      <c r="A9" s="123"/>
      <c r="B9" s="122" t="s">
        <v>192</v>
      </c>
      <c r="C9" s="125">
        <v>168.53639999999999</v>
      </c>
      <c r="D9" s="125">
        <v>167.143</v>
      </c>
      <c r="E9" s="14">
        <v>0.54197080291970801</v>
      </c>
      <c r="F9" s="126">
        <v>6.8</v>
      </c>
      <c r="G9" s="122"/>
      <c r="H9" s="123"/>
      <c r="I9" s="123"/>
      <c r="J9" s="122" t="s">
        <v>192</v>
      </c>
      <c r="K9" s="127">
        <f t="shared" si="0"/>
        <v>310.96951919191918</v>
      </c>
      <c r="L9" s="127">
        <f t="shared" si="1"/>
        <v>308.39853198653202</v>
      </c>
      <c r="M9" s="128">
        <f t="shared" si="2"/>
        <v>2.570987205387155</v>
      </c>
      <c r="N9" s="123"/>
      <c r="O9" s="123"/>
      <c r="P9" s="122" t="s">
        <v>192</v>
      </c>
      <c r="Q9" s="122">
        <f t="shared" si="3"/>
        <v>24.784764705882353</v>
      </c>
      <c r="R9" s="122">
        <f t="shared" si="4"/>
        <v>24.579852941176473</v>
      </c>
      <c r="S9" s="129">
        <f t="shared" si="5"/>
        <v>0.20491176470588002</v>
      </c>
      <c r="T9" s="123"/>
      <c r="U9" s="123"/>
      <c r="V9" s="123"/>
    </row>
    <row r="10" spans="1:22" x14ac:dyDescent="0.35">
      <c r="A10" s="123"/>
      <c r="B10" s="122" t="s">
        <v>193</v>
      </c>
      <c r="C10" s="125">
        <v>185.27029999999999</v>
      </c>
      <c r="D10" s="125">
        <v>190.39609999999999</v>
      </c>
      <c r="E10" s="14">
        <v>0.55079075425790747</v>
      </c>
      <c r="F10" s="130">
        <v>7.5</v>
      </c>
      <c r="G10" s="122"/>
      <c r="H10" s="123"/>
      <c r="I10" s="123"/>
      <c r="J10" s="122" t="s">
        <v>193</v>
      </c>
      <c r="K10" s="127">
        <f t="shared" si="0"/>
        <v>336.37147785753729</v>
      </c>
      <c r="L10" s="127">
        <f t="shared" si="1"/>
        <v>345.67773429044729</v>
      </c>
      <c r="M10" s="128">
        <f t="shared" si="2"/>
        <v>-9.3062564329100042</v>
      </c>
      <c r="N10" s="123"/>
      <c r="O10" s="123"/>
      <c r="P10" s="122" t="s">
        <v>193</v>
      </c>
      <c r="Q10" s="122">
        <f t="shared" si="3"/>
        <v>24.702706666666664</v>
      </c>
      <c r="R10" s="122">
        <f t="shared" si="4"/>
        <v>25.386146666666665</v>
      </c>
      <c r="S10" s="129">
        <f t="shared" si="5"/>
        <v>-0.68344000000000094</v>
      </c>
      <c r="T10" s="123"/>
      <c r="U10" s="123"/>
      <c r="V10" s="123"/>
    </row>
    <row r="11" spans="1:22" x14ac:dyDescent="0.35">
      <c r="A11" s="123"/>
      <c r="B11" s="122" t="s">
        <v>194</v>
      </c>
      <c r="C11" s="125">
        <v>192.62980000000002</v>
      </c>
      <c r="D11" s="125">
        <v>205.52189999999999</v>
      </c>
      <c r="E11" s="14">
        <v>0.55626520681265201</v>
      </c>
      <c r="F11" s="130">
        <v>8.1999999999999993</v>
      </c>
      <c r="G11" s="122"/>
      <c r="H11" s="123"/>
      <c r="I11" s="123"/>
      <c r="J11" s="122" t="s">
        <v>194</v>
      </c>
      <c r="K11" s="127">
        <f t="shared" si="0"/>
        <v>346.29129710224174</v>
      </c>
      <c r="L11" s="127">
        <f t="shared" si="1"/>
        <v>369.46747249863313</v>
      </c>
      <c r="M11" s="128">
        <f t="shared" si="2"/>
        <v>-23.176175396391386</v>
      </c>
      <c r="N11" s="123"/>
      <c r="O11" s="123"/>
      <c r="P11" s="122" t="s">
        <v>194</v>
      </c>
      <c r="Q11" s="122">
        <f t="shared" si="3"/>
        <v>23.49143902439025</v>
      </c>
      <c r="R11" s="122">
        <f t="shared" si="4"/>
        <v>25.063646341463414</v>
      </c>
      <c r="S11" s="129">
        <f t="shared" si="5"/>
        <v>-1.5722073170731647</v>
      </c>
      <c r="T11" s="123"/>
      <c r="U11" s="123"/>
      <c r="V11" s="123"/>
    </row>
    <row r="12" spans="1:22" x14ac:dyDescent="0.35">
      <c r="A12" s="123">
        <v>2012</v>
      </c>
      <c r="B12" s="122" t="s">
        <v>191</v>
      </c>
      <c r="C12" s="125">
        <v>171.57160000000002</v>
      </c>
      <c r="D12" s="125">
        <v>198.06680000000003</v>
      </c>
      <c r="E12" s="14">
        <v>0.56508515815085159</v>
      </c>
      <c r="F12" s="130">
        <v>7.6</v>
      </c>
      <c r="G12" s="122"/>
      <c r="H12" s="123"/>
      <c r="I12" s="123">
        <v>2012</v>
      </c>
      <c r="J12" s="122" t="s">
        <v>191</v>
      </c>
      <c r="K12" s="127">
        <f t="shared" si="0"/>
        <v>303.62078622174386</v>
      </c>
      <c r="L12" s="127">
        <f t="shared" si="1"/>
        <v>350.5078785791174</v>
      </c>
      <c r="M12" s="128">
        <f t="shared" si="2"/>
        <v>-46.887092357373547</v>
      </c>
      <c r="N12" s="123"/>
      <c r="O12" s="123">
        <v>2012</v>
      </c>
      <c r="P12" s="122" t="s">
        <v>191</v>
      </c>
      <c r="Q12" s="122">
        <f t="shared" si="3"/>
        <v>22.575210526315793</v>
      </c>
      <c r="R12" s="122">
        <f t="shared" si="4"/>
        <v>26.061421052631584</v>
      </c>
      <c r="S12" s="129">
        <f t="shared" si="5"/>
        <v>-3.4862105263157908</v>
      </c>
      <c r="T12" s="123"/>
      <c r="U12" s="123"/>
      <c r="V12" s="123"/>
    </row>
    <row r="13" spans="1:22" x14ac:dyDescent="0.35">
      <c r="A13" s="123"/>
      <c r="B13" s="122" t="s">
        <v>192</v>
      </c>
      <c r="C13" s="125">
        <v>176.64229999999998</v>
      </c>
      <c r="D13" s="125">
        <v>201.17069999999998</v>
      </c>
      <c r="E13" s="14">
        <v>0.57360097323600967</v>
      </c>
      <c r="F13" s="130">
        <v>8.4</v>
      </c>
      <c r="G13" s="122"/>
      <c r="H13" s="123"/>
      <c r="I13" s="123"/>
      <c r="J13" s="122" t="s">
        <v>192</v>
      </c>
      <c r="K13" s="127">
        <f t="shared" si="0"/>
        <v>307.95327804878048</v>
      </c>
      <c r="L13" s="127">
        <f t="shared" si="1"/>
        <v>350.71540911983033</v>
      </c>
      <c r="M13" s="128">
        <f t="shared" si="2"/>
        <v>-42.762131071049851</v>
      </c>
      <c r="N13" s="123"/>
      <c r="O13" s="123"/>
      <c r="P13" s="122" t="s">
        <v>192</v>
      </c>
      <c r="Q13" s="122">
        <f t="shared" si="3"/>
        <v>21.028845238095233</v>
      </c>
      <c r="R13" s="122">
        <f t="shared" si="4"/>
        <v>23.948892857142855</v>
      </c>
      <c r="S13" s="129">
        <f t="shared" si="5"/>
        <v>-2.9200476190476223</v>
      </c>
      <c r="T13" s="123"/>
      <c r="U13" s="123"/>
      <c r="V13" s="123"/>
    </row>
    <row r="14" spans="1:22" x14ac:dyDescent="0.35">
      <c r="A14" s="123"/>
      <c r="B14" s="122" t="s">
        <v>193</v>
      </c>
      <c r="C14" s="125">
        <v>181.62620000000001</v>
      </c>
      <c r="D14" s="125">
        <v>214.29840000000002</v>
      </c>
      <c r="E14" s="14">
        <v>0.57877128953771284</v>
      </c>
      <c r="F14" s="130">
        <v>8.3000000000000007</v>
      </c>
      <c r="G14" s="122"/>
      <c r="H14" s="123"/>
      <c r="I14" s="123"/>
      <c r="J14" s="122" t="s">
        <v>193</v>
      </c>
      <c r="K14" s="127">
        <f t="shared" si="0"/>
        <v>313.81342385706785</v>
      </c>
      <c r="L14" s="127">
        <f t="shared" si="1"/>
        <v>370.26439264319504</v>
      </c>
      <c r="M14" s="128">
        <f t="shared" si="2"/>
        <v>-56.450968786127191</v>
      </c>
      <c r="N14" s="123"/>
      <c r="O14" s="123"/>
      <c r="P14" s="122" t="s">
        <v>193</v>
      </c>
      <c r="Q14" s="122">
        <f t="shared" si="3"/>
        <v>21.882674698795181</v>
      </c>
      <c r="R14" s="122">
        <f t="shared" si="4"/>
        <v>25.819084337349398</v>
      </c>
      <c r="S14" s="129">
        <f t="shared" si="5"/>
        <v>-3.9364096385542169</v>
      </c>
      <c r="T14" s="123"/>
      <c r="U14" s="123"/>
      <c r="V14" s="123"/>
    </row>
    <row r="15" spans="1:22" x14ac:dyDescent="0.35">
      <c r="A15" s="123"/>
      <c r="B15" s="122" t="s">
        <v>194</v>
      </c>
      <c r="C15" s="125">
        <v>186.66560000000001</v>
      </c>
      <c r="D15" s="125">
        <v>219.001</v>
      </c>
      <c r="E15" s="14">
        <v>0.58759124087591241</v>
      </c>
      <c r="F15" s="130">
        <v>8.6</v>
      </c>
      <c r="G15" s="122"/>
      <c r="H15" s="123"/>
      <c r="I15" s="123"/>
      <c r="J15" s="122" t="s">
        <v>194</v>
      </c>
      <c r="K15" s="127">
        <f t="shared" si="0"/>
        <v>317.67934409937891</v>
      </c>
      <c r="L15" s="127">
        <f t="shared" si="1"/>
        <v>372.70977639751555</v>
      </c>
      <c r="M15" s="128">
        <f t="shared" si="2"/>
        <v>-55.030432298136645</v>
      </c>
      <c r="N15" s="123"/>
      <c r="O15" s="123"/>
      <c r="P15" s="122" t="s">
        <v>194</v>
      </c>
      <c r="Q15" s="122">
        <f t="shared" si="3"/>
        <v>21.705302325581396</v>
      </c>
      <c r="R15" s="122">
        <f t="shared" si="4"/>
        <v>25.465232558139537</v>
      </c>
      <c r="S15" s="129">
        <f t="shared" si="5"/>
        <v>-3.7599302325581405</v>
      </c>
      <c r="T15" s="123"/>
      <c r="U15" s="123"/>
      <c r="V15" s="123"/>
    </row>
    <row r="16" spans="1:22" x14ac:dyDescent="0.35">
      <c r="A16" s="123">
        <v>2013</v>
      </c>
      <c r="B16" s="122" t="s">
        <v>191</v>
      </c>
      <c r="C16" s="125">
        <v>178.93490000000003</v>
      </c>
      <c r="D16" s="125">
        <v>221.49449999999999</v>
      </c>
      <c r="E16" s="14">
        <v>0.59732360097323589</v>
      </c>
      <c r="F16" s="130">
        <v>9.1999999999999993</v>
      </c>
      <c r="G16" s="122"/>
      <c r="H16" s="123"/>
      <c r="I16" s="123">
        <v>2013</v>
      </c>
      <c r="J16" s="122" t="s">
        <v>191</v>
      </c>
      <c r="K16" s="127">
        <f t="shared" si="0"/>
        <v>299.5610749490836</v>
      </c>
      <c r="L16" s="127">
        <f t="shared" si="1"/>
        <v>370.8115661914461</v>
      </c>
      <c r="M16" s="128">
        <f t="shared" si="2"/>
        <v>-71.2504912423625</v>
      </c>
      <c r="N16" s="123"/>
      <c r="O16" s="123">
        <v>2013</v>
      </c>
      <c r="P16" s="122" t="s">
        <v>191</v>
      </c>
      <c r="Q16" s="122">
        <f t="shared" si="3"/>
        <v>19.449445652173917</v>
      </c>
      <c r="R16" s="122">
        <f t="shared" si="4"/>
        <v>24.075489130434782</v>
      </c>
      <c r="S16" s="129">
        <f t="shared" si="5"/>
        <v>-4.6260434782608648</v>
      </c>
      <c r="T16" s="123"/>
      <c r="U16" s="123"/>
      <c r="V16" s="123"/>
    </row>
    <row r="17" spans="1:22" x14ac:dyDescent="0.35">
      <c r="A17" s="123"/>
      <c r="B17" s="122" t="s">
        <v>192</v>
      </c>
      <c r="C17" s="125">
        <v>200.6173</v>
      </c>
      <c r="D17" s="125">
        <v>235.74379999999999</v>
      </c>
      <c r="E17" s="14">
        <v>0.60523114355231145</v>
      </c>
      <c r="F17" s="130">
        <v>10</v>
      </c>
      <c r="G17" s="122"/>
      <c r="H17" s="123"/>
      <c r="I17" s="123"/>
      <c r="J17" s="122" t="s">
        <v>192</v>
      </c>
      <c r="K17" s="127">
        <f t="shared" si="0"/>
        <v>331.47220221105528</v>
      </c>
      <c r="L17" s="127">
        <f t="shared" si="1"/>
        <v>389.51035899497487</v>
      </c>
      <c r="M17" s="128">
        <f t="shared" si="2"/>
        <v>-58.03815678391959</v>
      </c>
      <c r="N17" s="123"/>
      <c r="O17" s="123"/>
      <c r="P17" s="122" t="s">
        <v>192</v>
      </c>
      <c r="Q17" s="122">
        <f t="shared" si="3"/>
        <v>20.061730000000001</v>
      </c>
      <c r="R17" s="122">
        <f t="shared" si="4"/>
        <v>23.574379999999998</v>
      </c>
      <c r="S17" s="129">
        <f t="shared" si="5"/>
        <v>-3.5126499999999972</v>
      </c>
      <c r="T17" s="123"/>
      <c r="U17" s="123"/>
      <c r="V17" s="123"/>
    </row>
    <row r="18" spans="1:22" x14ac:dyDescent="0.35">
      <c r="A18" s="123"/>
      <c r="B18" s="122" t="s">
        <v>193</v>
      </c>
      <c r="C18" s="125">
        <v>223.13239999999996</v>
      </c>
      <c r="D18" s="125">
        <v>267.51590000000004</v>
      </c>
      <c r="E18" s="14">
        <v>0.61465936739659355</v>
      </c>
      <c r="F18" s="130">
        <v>10</v>
      </c>
      <c r="G18" s="122"/>
      <c r="H18" s="123"/>
      <c r="I18" s="123"/>
      <c r="J18" s="122" t="s">
        <v>193</v>
      </c>
      <c r="K18" s="127">
        <f t="shared" si="0"/>
        <v>363.01797684314698</v>
      </c>
      <c r="L18" s="127">
        <f t="shared" si="1"/>
        <v>435.2262638297874</v>
      </c>
      <c r="M18" s="128">
        <f t="shared" si="2"/>
        <v>-72.208286986640417</v>
      </c>
      <c r="N18" s="123"/>
      <c r="O18" s="123"/>
      <c r="P18" s="122" t="s">
        <v>193</v>
      </c>
      <c r="Q18" s="122">
        <f t="shared" si="3"/>
        <v>22.313239999999997</v>
      </c>
      <c r="R18" s="122">
        <f t="shared" si="4"/>
        <v>26.751590000000004</v>
      </c>
      <c r="S18" s="129">
        <f t="shared" si="5"/>
        <v>-4.4383500000000069</v>
      </c>
      <c r="T18" s="123"/>
      <c r="U18" s="123"/>
      <c r="V18" s="123"/>
    </row>
    <row r="19" spans="1:22" x14ac:dyDescent="0.35">
      <c r="A19" s="123"/>
      <c r="B19" s="122" t="s">
        <v>194</v>
      </c>
      <c r="C19" s="125">
        <v>246.34179999999998</v>
      </c>
      <c r="D19" s="125">
        <v>254.8818</v>
      </c>
      <c r="E19" s="14">
        <v>0.61982968369829672</v>
      </c>
      <c r="F19" s="130">
        <v>10.4</v>
      </c>
      <c r="G19" s="122"/>
      <c r="H19" s="123"/>
      <c r="I19" s="123"/>
      <c r="J19" s="122" t="s">
        <v>194</v>
      </c>
      <c r="K19" s="127">
        <f t="shared" si="0"/>
        <v>397.43466064769387</v>
      </c>
      <c r="L19" s="127">
        <f t="shared" si="1"/>
        <v>411.21263905789999</v>
      </c>
      <c r="M19" s="128">
        <f t="shared" si="2"/>
        <v>-13.777978410206117</v>
      </c>
      <c r="N19" s="123"/>
      <c r="O19" s="123"/>
      <c r="P19" s="122" t="s">
        <v>194</v>
      </c>
      <c r="Q19" s="122">
        <f t="shared" si="3"/>
        <v>23.686711538461534</v>
      </c>
      <c r="R19" s="122">
        <f t="shared" si="4"/>
        <v>24.507865384615382</v>
      </c>
      <c r="S19" s="129">
        <f t="shared" si="5"/>
        <v>-0.82115384615384812</v>
      </c>
      <c r="T19" s="123"/>
      <c r="U19" s="123"/>
      <c r="V19" s="123"/>
    </row>
    <row r="20" spans="1:22" x14ac:dyDescent="0.35">
      <c r="A20" s="123">
        <v>2014</v>
      </c>
      <c r="B20" s="122" t="s">
        <v>191</v>
      </c>
      <c r="C20" s="125">
        <v>240.03999999999996</v>
      </c>
      <c r="D20" s="125">
        <v>268.20590000000004</v>
      </c>
      <c r="E20" s="14">
        <v>0.63260340632603396</v>
      </c>
      <c r="F20" s="130">
        <v>10.7</v>
      </c>
      <c r="G20" s="122"/>
      <c r="H20" s="123"/>
      <c r="I20" s="123">
        <v>2014</v>
      </c>
      <c r="J20" s="122" t="s">
        <v>191</v>
      </c>
      <c r="K20" s="127">
        <f t="shared" si="0"/>
        <v>379.44784615384617</v>
      </c>
      <c r="L20" s="127">
        <f t="shared" si="1"/>
        <v>423.97163423076938</v>
      </c>
      <c r="M20" s="128">
        <f t="shared" si="2"/>
        <v>-44.523788076923211</v>
      </c>
      <c r="N20" s="123"/>
      <c r="O20" s="123">
        <v>2014</v>
      </c>
      <c r="P20" s="122" t="s">
        <v>191</v>
      </c>
      <c r="Q20" s="122">
        <f t="shared" si="3"/>
        <v>22.433644859813082</v>
      </c>
      <c r="R20" s="122">
        <f t="shared" si="4"/>
        <v>25.065971962616828</v>
      </c>
      <c r="S20" s="129">
        <f t="shared" si="5"/>
        <v>-2.632327102803746</v>
      </c>
      <c r="T20" s="123"/>
      <c r="U20" s="123"/>
      <c r="V20" s="123"/>
    </row>
    <row r="21" spans="1:22" x14ac:dyDescent="0.35">
      <c r="A21" s="123"/>
      <c r="B21" s="122" t="s">
        <v>192</v>
      </c>
      <c r="C21" s="125">
        <v>235.26420000000002</v>
      </c>
      <c r="D21" s="125">
        <v>255.5685</v>
      </c>
      <c r="E21" s="14">
        <v>0.64446472019464707</v>
      </c>
      <c r="F21" s="130">
        <v>10.7</v>
      </c>
      <c r="G21" s="122"/>
      <c r="H21" s="123"/>
      <c r="I21" s="123"/>
      <c r="J21" s="122" t="s">
        <v>192</v>
      </c>
      <c r="K21" s="127">
        <f t="shared" si="0"/>
        <v>365.05365247758385</v>
      </c>
      <c r="L21" s="127">
        <f t="shared" si="1"/>
        <v>396.55933364794726</v>
      </c>
      <c r="M21" s="128">
        <f t="shared" si="2"/>
        <v>-31.505681170363403</v>
      </c>
      <c r="N21" s="123"/>
      <c r="O21" s="123"/>
      <c r="P21" s="122" t="s">
        <v>192</v>
      </c>
      <c r="Q21" s="122">
        <f t="shared" si="3"/>
        <v>21.987308411214958</v>
      </c>
      <c r="R21" s="122">
        <f t="shared" si="4"/>
        <v>23.884906542056076</v>
      </c>
      <c r="S21" s="129">
        <f t="shared" si="5"/>
        <v>-1.8975981308411178</v>
      </c>
      <c r="T21" s="123"/>
      <c r="U21" s="123"/>
      <c r="V21" s="123"/>
    </row>
    <row r="22" spans="1:22" x14ac:dyDescent="0.35">
      <c r="A22" s="123"/>
      <c r="B22" s="122" t="s">
        <v>193</v>
      </c>
      <c r="C22" s="125">
        <v>244.65470000000005</v>
      </c>
      <c r="D22" s="125">
        <v>279.45949999999999</v>
      </c>
      <c r="E22" s="14">
        <v>0.65328467153284675</v>
      </c>
      <c r="F22" s="130">
        <v>11</v>
      </c>
      <c r="G22" s="122"/>
      <c r="H22" s="123"/>
      <c r="I22" s="123"/>
      <c r="J22" s="122" t="s">
        <v>193</v>
      </c>
      <c r="K22" s="127">
        <f t="shared" si="0"/>
        <v>374.49937318435758</v>
      </c>
      <c r="L22" s="127">
        <f t="shared" si="1"/>
        <v>427.77599441340777</v>
      </c>
      <c r="M22" s="128">
        <f t="shared" si="2"/>
        <v>-53.276621229050193</v>
      </c>
      <c r="N22" s="123"/>
      <c r="O22" s="123"/>
      <c r="P22" s="122" t="s">
        <v>193</v>
      </c>
      <c r="Q22" s="122">
        <f t="shared" si="3"/>
        <v>22.241336363636368</v>
      </c>
      <c r="R22" s="122">
        <f t="shared" si="4"/>
        <v>25.405409090909089</v>
      </c>
      <c r="S22" s="129">
        <f t="shared" si="5"/>
        <v>-3.1640727272727212</v>
      </c>
      <c r="T22" s="123"/>
      <c r="U22" s="123"/>
      <c r="V22" s="123"/>
    </row>
    <row r="23" spans="1:22" x14ac:dyDescent="0.35">
      <c r="A23" s="123"/>
      <c r="B23" s="122" t="s">
        <v>194</v>
      </c>
      <c r="C23" s="125">
        <v>260.21949999999998</v>
      </c>
      <c r="D23" s="125">
        <v>280.45539999999994</v>
      </c>
      <c r="E23" s="14">
        <v>0.65480535279805352</v>
      </c>
      <c r="F23" s="130">
        <v>11.5</v>
      </c>
      <c r="G23" s="122"/>
      <c r="H23" s="123"/>
      <c r="I23" s="123"/>
      <c r="J23" s="122" t="s">
        <v>194</v>
      </c>
      <c r="K23" s="127">
        <f t="shared" si="0"/>
        <v>397.39977519739898</v>
      </c>
      <c r="L23" s="127">
        <f t="shared" si="1"/>
        <v>428.30346270320473</v>
      </c>
      <c r="M23" s="128">
        <f t="shared" si="2"/>
        <v>-30.903687505805749</v>
      </c>
      <c r="N23" s="123"/>
      <c r="O23" s="123"/>
      <c r="P23" s="122" t="s">
        <v>194</v>
      </c>
      <c r="Q23" s="122">
        <f t="shared" si="3"/>
        <v>22.62778260869565</v>
      </c>
      <c r="R23" s="122">
        <f t="shared" si="4"/>
        <v>24.387426086956516</v>
      </c>
      <c r="S23" s="129">
        <f t="shared" si="5"/>
        <v>-1.7596434782608661</v>
      </c>
      <c r="T23" s="123"/>
      <c r="U23" s="123"/>
      <c r="V23" s="123"/>
    </row>
    <row r="24" spans="1:22" x14ac:dyDescent="0.35">
      <c r="A24" s="123">
        <v>2015</v>
      </c>
      <c r="B24" s="122" t="s">
        <v>191</v>
      </c>
      <c r="C24" s="125">
        <v>234.50819999999999</v>
      </c>
      <c r="D24" s="125">
        <v>267.46060000000006</v>
      </c>
      <c r="E24" s="14">
        <v>0.65845498783454992</v>
      </c>
      <c r="F24" s="130">
        <v>12.1</v>
      </c>
      <c r="G24" s="122"/>
      <c r="H24" s="123"/>
      <c r="I24" s="123">
        <v>2015</v>
      </c>
      <c r="J24" s="122" t="s">
        <v>191</v>
      </c>
      <c r="K24" s="127">
        <f t="shared" si="0"/>
        <v>356.14917394919166</v>
      </c>
      <c r="L24" s="127">
        <f t="shared" si="1"/>
        <v>406.19420452655896</v>
      </c>
      <c r="M24" s="128">
        <f t="shared" si="2"/>
        <v>-50.045030577367299</v>
      </c>
      <c r="N24" s="123"/>
      <c r="O24" s="123">
        <v>2015</v>
      </c>
      <c r="P24" s="122" t="s">
        <v>191</v>
      </c>
      <c r="Q24" s="122">
        <f t="shared" si="3"/>
        <v>19.380842975206612</v>
      </c>
      <c r="R24" s="122">
        <f t="shared" si="4"/>
        <v>22.104181818181825</v>
      </c>
      <c r="S24" s="129">
        <f t="shared" si="5"/>
        <v>-2.7233388429752132</v>
      </c>
      <c r="T24" s="123"/>
      <c r="U24" s="123"/>
      <c r="V24" s="123"/>
    </row>
    <row r="25" spans="1:22" x14ac:dyDescent="0.35">
      <c r="A25" s="123"/>
      <c r="B25" s="122" t="s">
        <v>192</v>
      </c>
      <c r="C25" s="125">
        <v>263.77029999999996</v>
      </c>
      <c r="D25" s="125">
        <v>254.7902</v>
      </c>
      <c r="E25" s="14">
        <v>0.67457420924574207</v>
      </c>
      <c r="F25" s="130">
        <v>12.3</v>
      </c>
      <c r="G25" s="122"/>
      <c r="H25" s="123"/>
      <c r="I25" s="123"/>
      <c r="J25" s="122" t="s">
        <v>192</v>
      </c>
      <c r="K25" s="127">
        <f t="shared" si="0"/>
        <v>391.01746907123533</v>
      </c>
      <c r="L25" s="127">
        <f t="shared" si="1"/>
        <v>377.70521983769163</v>
      </c>
      <c r="M25" s="128">
        <f t="shared" si="2"/>
        <v>13.312249233543696</v>
      </c>
      <c r="N25" s="123"/>
      <c r="O25" s="123"/>
      <c r="P25" s="122" t="s">
        <v>192</v>
      </c>
      <c r="Q25" s="122">
        <f t="shared" si="3"/>
        <v>21.44473983739837</v>
      </c>
      <c r="R25" s="122">
        <f t="shared" si="4"/>
        <v>20.714650406504063</v>
      </c>
      <c r="S25" s="129">
        <f t="shared" si="5"/>
        <v>0.73008943089430645</v>
      </c>
      <c r="T25" s="123"/>
      <c r="U25" s="123"/>
      <c r="V25" s="123"/>
    </row>
    <row r="26" spans="1:22" x14ac:dyDescent="0.35">
      <c r="A26" s="123"/>
      <c r="B26" s="122" t="s">
        <v>193</v>
      </c>
      <c r="C26" s="125">
        <v>272.79109999999997</v>
      </c>
      <c r="D26" s="125">
        <v>284.92629999999997</v>
      </c>
      <c r="E26" s="14">
        <v>0.68430656934306566</v>
      </c>
      <c r="F26" s="130">
        <v>13.6</v>
      </c>
      <c r="G26" s="122"/>
      <c r="H26" s="123"/>
      <c r="I26" s="123"/>
      <c r="J26" s="122" t="s">
        <v>193</v>
      </c>
      <c r="K26" s="127">
        <f t="shared" si="0"/>
        <v>398.63872746666664</v>
      </c>
      <c r="L26" s="127">
        <f t="shared" si="1"/>
        <v>416.37229973333331</v>
      </c>
      <c r="M26" s="128">
        <f t="shared" si="2"/>
        <v>-17.73357226666667</v>
      </c>
      <c r="N26" s="123"/>
      <c r="O26" s="123"/>
      <c r="P26" s="122" t="s">
        <v>193</v>
      </c>
      <c r="Q26" s="122">
        <f t="shared" si="3"/>
        <v>20.058169117647058</v>
      </c>
      <c r="R26" s="122">
        <f t="shared" si="4"/>
        <v>20.950463235294116</v>
      </c>
      <c r="S26" s="129">
        <f t="shared" si="5"/>
        <v>-0.89229411764705802</v>
      </c>
      <c r="T26" s="123"/>
      <c r="U26" s="123"/>
      <c r="V26" s="123"/>
    </row>
    <row r="27" spans="1:22" x14ac:dyDescent="0.35">
      <c r="A27" s="123"/>
      <c r="B27" s="122" t="s">
        <v>194</v>
      </c>
      <c r="C27" s="125">
        <v>268.1377</v>
      </c>
      <c r="D27" s="125">
        <v>280.83350000000002</v>
      </c>
      <c r="E27" s="14">
        <v>0.68673965936739656</v>
      </c>
      <c r="F27" s="131">
        <v>15.1</v>
      </c>
      <c r="G27" s="122"/>
      <c r="H27" s="123"/>
      <c r="I27" s="123"/>
      <c r="J27" s="122" t="s">
        <v>194</v>
      </c>
      <c r="K27" s="127">
        <f t="shared" si="0"/>
        <v>390.45029123117803</v>
      </c>
      <c r="L27" s="127">
        <f t="shared" si="1"/>
        <v>408.93735518157666</v>
      </c>
      <c r="M27" s="128">
        <f t="shared" si="2"/>
        <v>-18.487063950398635</v>
      </c>
      <c r="N27" s="123"/>
      <c r="O27" s="123"/>
      <c r="P27" s="122" t="s">
        <v>194</v>
      </c>
      <c r="Q27" s="122">
        <f t="shared" si="3"/>
        <v>17.757463576158941</v>
      </c>
      <c r="R27" s="122">
        <f t="shared" si="4"/>
        <v>18.598245033112583</v>
      </c>
      <c r="S27" s="129">
        <f t="shared" si="5"/>
        <v>-0.8407814569536427</v>
      </c>
      <c r="T27" s="123"/>
      <c r="U27" s="123"/>
      <c r="V27" s="123"/>
    </row>
    <row r="28" spans="1:22" x14ac:dyDescent="0.35">
      <c r="A28" s="123">
        <v>2016</v>
      </c>
      <c r="B28" s="122" t="s">
        <v>191</v>
      </c>
      <c r="C28" s="125">
        <v>257.99959999999999</v>
      </c>
      <c r="D28" s="125">
        <v>274.31479999999999</v>
      </c>
      <c r="E28" s="14">
        <v>0.70133819951338183</v>
      </c>
      <c r="F28" s="130">
        <v>15.4</v>
      </c>
      <c r="G28" s="122"/>
      <c r="H28" s="123"/>
      <c r="I28" s="123">
        <v>2016</v>
      </c>
      <c r="J28" s="122" t="s">
        <v>191</v>
      </c>
      <c r="K28" s="127">
        <f t="shared" si="0"/>
        <v>367.86759965307897</v>
      </c>
      <c r="L28" s="127">
        <f t="shared" si="1"/>
        <v>391.13055611448402</v>
      </c>
      <c r="M28" s="128">
        <f t="shared" si="2"/>
        <v>-23.262956461405054</v>
      </c>
      <c r="N28" s="123"/>
      <c r="O28" s="123">
        <v>2016</v>
      </c>
      <c r="P28" s="122" t="s">
        <v>191</v>
      </c>
      <c r="Q28" s="122">
        <f t="shared" si="3"/>
        <v>16.753220779220779</v>
      </c>
      <c r="R28" s="122">
        <f t="shared" si="4"/>
        <v>17.812649350649348</v>
      </c>
      <c r="S28" s="129">
        <f t="shared" si="5"/>
        <v>-1.0594285714285689</v>
      </c>
      <c r="T28" s="123"/>
      <c r="U28" s="123"/>
      <c r="V28" s="123"/>
    </row>
    <row r="29" spans="1:22" x14ac:dyDescent="0.35">
      <c r="A29" s="123"/>
      <c r="B29" s="122" t="s">
        <v>192</v>
      </c>
      <c r="C29" s="125">
        <v>301.59190000000001</v>
      </c>
      <c r="D29" s="125">
        <v>270.82360000000006</v>
      </c>
      <c r="E29" s="14">
        <v>0.7162408759124087</v>
      </c>
      <c r="F29" s="130">
        <v>15.1</v>
      </c>
      <c r="G29" s="122"/>
      <c r="H29" s="123"/>
      <c r="I29" s="123"/>
      <c r="J29" s="122" t="s">
        <v>192</v>
      </c>
      <c r="K29" s="127">
        <f t="shared" si="0"/>
        <v>421.07607949044592</v>
      </c>
      <c r="L29" s="127">
        <f t="shared" si="1"/>
        <v>378.1180453503186</v>
      </c>
      <c r="M29" s="128">
        <f t="shared" si="2"/>
        <v>42.958034140127324</v>
      </c>
      <c r="N29" s="123"/>
      <c r="O29" s="123"/>
      <c r="P29" s="122" t="s">
        <v>192</v>
      </c>
      <c r="Q29" s="122">
        <f t="shared" si="3"/>
        <v>19.972973509933777</v>
      </c>
      <c r="R29" s="122">
        <f t="shared" si="4"/>
        <v>17.935337748344374</v>
      </c>
      <c r="S29" s="129">
        <f t="shared" si="5"/>
        <v>2.037635761589403</v>
      </c>
      <c r="T29" s="123"/>
      <c r="U29" s="123"/>
      <c r="V29" s="123"/>
    </row>
    <row r="30" spans="1:22" x14ac:dyDescent="0.35">
      <c r="A30" s="123"/>
      <c r="B30" s="122" t="s">
        <v>193</v>
      </c>
      <c r="C30" s="125">
        <v>284.87779999999998</v>
      </c>
      <c r="D30" s="125">
        <v>281.46580000000006</v>
      </c>
      <c r="E30" s="14">
        <v>0.72506082725060828</v>
      </c>
      <c r="F30" s="132">
        <v>14</v>
      </c>
      <c r="G30" s="122"/>
      <c r="H30" s="123"/>
      <c r="I30" s="123"/>
      <c r="J30" s="122" t="s">
        <v>193</v>
      </c>
      <c r="K30" s="127">
        <f t="shared" si="0"/>
        <v>392.90193221476505</v>
      </c>
      <c r="L30" s="127">
        <f t="shared" si="1"/>
        <v>388.19612013422829</v>
      </c>
      <c r="M30" s="128">
        <f t="shared" si="2"/>
        <v>4.7058120805367594</v>
      </c>
      <c r="N30" s="123"/>
      <c r="O30" s="123"/>
      <c r="P30" s="122" t="s">
        <v>193</v>
      </c>
      <c r="Q30" s="122">
        <f t="shared" si="3"/>
        <v>20.348414285714284</v>
      </c>
      <c r="R30" s="122">
        <f t="shared" si="4"/>
        <v>20.104700000000005</v>
      </c>
      <c r="S30" s="129">
        <f t="shared" si="5"/>
        <v>0.24371428571427955</v>
      </c>
      <c r="T30" s="123"/>
      <c r="U30" s="123"/>
      <c r="V30" s="123"/>
    </row>
    <row r="31" spans="1:22" x14ac:dyDescent="0.35">
      <c r="A31" s="123"/>
      <c r="B31" s="122" t="s">
        <v>194</v>
      </c>
      <c r="C31" s="125">
        <v>280.40889999999996</v>
      </c>
      <c r="D31" s="125">
        <v>273.96949999999998</v>
      </c>
      <c r="E31" s="14">
        <v>0.73175182481751821</v>
      </c>
      <c r="F31" s="131">
        <v>13.9</v>
      </c>
      <c r="G31" s="122"/>
      <c r="H31" s="123"/>
      <c r="I31" s="123"/>
      <c r="J31" s="122" t="s">
        <v>194</v>
      </c>
      <c r="K31" s="127">
        <f t="shared" si="0"/>
        <v>383.20218753117206</v>
      </c>
      <c r="L31" s="127">
        <f t="shared" si="1"/>
        <v>374.40220947630922</v>
      </c>
      <c r="M31" s="128">
        <f t="shared" si="2"/>
        <v>8.7999780548628337</v>
      </c>
      <c r="N31" s="123"/>
      <c r="O31" s="123"/>
      <c r="P31" s="122" t="s">
        <v>194</v>
      </c>
      <c r="Q31" s="122">
        <f t="shared" si="3"/>
        <v>20.173302158273376</v>
      </c>
      <c r="R31" s="122">
        <f t="shared" si="4"/>
        <v>19.710035971223022</v>
      </c>
      <c r="S31" s="129">
        <f t="shared" si="5"/>
        <v>0.46326618705035472</v>
      </c>
      <c r="T31" s="123"/>
      <c r="U31" s="123"/>
      <c r="V31" s="123"/>
    </row>
    <row r="32" spans="1:22" x14ac:dyDescent="0.35">
      <c r="A32" s="125">
        <v>2017</v>
      </c>
      <c r="B32" s="125" t="s">
        <v>191</v>
      </c>
      <c r="C32" s="125">
        <v>268.72060000000005</v>
      </c>
      <c r="D32" s="125">
        <v>263.7127999999999</v>
      </c>
      <c r="E32" s="14">
        <v>0.74604622871046222</v>
      </c>
      <c r="F32" s="133">
        <v>13.232200000000001</v>
      </c>
      <c r="G32" s="125"/>
      <c r="H32" s="125"/>
      <c r="I32" s="125">
        <v>2017</v>
      </c>
      <c r="J32" s="125" t="s">
        <v>191</v>
      </c>
      <c r="K32" s="127">
        <f t="shared" si="0"/>
        <v>360.19296078271515</v>
      </c>
      <c r="L32" s="127">
        <f t="shared" si="1"/>
        <v>353.48050811251517</v>
      </c>
      <c r="M32" s="128">
        <f t="shared" si="2"/>
        <v>6.7124526701999798</v>
      </c>
      <c r="N32" s="125"/>
      <c r="O32" s="125">
        <v>2017</v>
      </c>
      <c r="P32" s="125" t="s">
        <v>191</v>
      </c>
      <c r="Q32" s="122">
        <f t="shared" si="3"/>
        <v>20.308081800456463</v>
      </c>
      <c r="R32" s="122">
        <f t="shared" si="4"/>
        <v>19.929626214839551</v>
      </c>
      <c r="S32" s="129">
        <f t="shared" si="5"/>
        <v>0.37845558561691206</v>
      </c>
      <c r="T32" s="123"/>
      <c r="U32" s="123"/>
      <c r="V32" s="123"/>
    </row>
    <row r="33" spans="1:22" x14ac:dyDescent="0.35">
      <c r="A33" s="123"/>
      <c r="B33" s="123" t="s">
        <v>192</v>
      </c>
      <c r="C33" s="125">
        <v>298.06640000000004</v>
      </c>
      <c r="D33" s="125">
        <v>273.04000000000002</v>
      </c>
      <c r="E33" s="14">
        <v>0.75425790754257904</v>
      </c>
      <c r="F33" s="133">
        <v>13.210266669999999</v>
      </c>
      <c r="G33" s="123"/>
      <c r="H33" s="123"/>
      <c r="I33" s="123"/>
      <c r="J33" s="123" t="s">
        <v>192</v>
      </c>
      <c r="K33" s="127">
        <f t="shared" si="0"/>
        <v>395.17835612903235</v>
      </c>
      <c r="L33" s="127">
        <f t="shared" si="1"/>
        <v>361.99819354838712</v>
      </c>
      <c r="M33" s="128">
        <f t="shared" si="2"/>
        <v>33.180162580645231</v>
      </c>
      <c r="N33" s="123"/>
      <c r="O33" s="123"/>
      <c r="P33" s="123" t="s">
        <v>192</v>
      </c>
      <c r="Q33" s="122">
        <f t="shared" si="3"/>
        <v>22.563238687444304</v>
      </c>
      <c r="R33" s="122">
        <f t="shared" si="4"/>
        <v>20.668772767476618</v>
      </c>
      <c r="S33" s="129">
        <f t="shared" si="5"/>
        <v>1.8944659199676863</v>
      </c>
      <c r="T33" s="123"/>
      <c r="U33" s="123"/>
      <c r="V33" s="123"/>
    </row>
    <row r="34" spans="1:22" x14ac:dyDescent="0.35">
      <c r="B34" s="123" t="s">
        <v>193</v>
      </c>
      <c r="C34" s="125">
        <v>298.68549999999999</v>
      </c>
      <c r="D34" s="125">
        <v>278.89699999999999</v>
      </c>
      <c r="E34" s="14">
        <v>0.76003649635036485</v>
      </c>
      <c r="F34" s="133">
        <v>13.167766666666665</v>
      </c>
      <c r="G34" s="123"/>
      <c r="H34" s="123"/>
      <c r="I34" s="123"/>
      <c r="J34" s="123" t="s">
        <v>193</v>
      </c>
      <c r="K34" s="127">
        <f t="shared" si="0"/>
        <v>392.98836494597845</v>
      </c>
      <c r="L34" s="127">
        <f t="shared" si="1"/>
        <v>366.95211524609846</v>
      </c>
      <c r="M34" s="128">
        <f t="shared" si="2"/>
        <v>26.036249699879988</v>
      </c>
      <c r="N34" s="123"/>
      <c r="O34" s="123"/>
      <c r="P34" s="123" t="s">
        <v>193</v>
      </c>
      <c r="Q34" s="122">
        <f t="shared" si="3"/>
        <v>22.683079641447677</v>
      </c>
      <c r="R34" s="122">
        <f t="shared" si="4"/>
        <v>21.18028114106923</v>
      </c>
      <c r="S34" s="129">
        <f t="shared" si="5"/>
        <v>1.5027985003784465</v>
      </c>
      <c r="T34" s="123"/>
      <c r="U34" s="123"/>
      <c r="V34" s="123"/>
    </row>
    <row r="35" spans="1:22" x14ac:dyDescent="0.35">
      <c r="B35" s="123" t="s">
        <v>194</v>
      </c>
      <c r="C35" s="125">
        <v>324.68040000000002</v>
      </c>
      <c r="D35" s="125">
        <v>291.56420000000003</v>
      </c>
      <c r="E35" s="14">
        <v>0.76642335766423353</v>
      </c>
      <c r="F35" s="133">
        <v>13.641366666666665</v>
      </c>
      <c r="G35" s="123"/>
      <c r="H35" s="123"/>
      <c r="I35" s="123"/>
      <c r="J35" s="123" t="s">
        <v>194</v>
      </c>
      <c r="K35" s="127">
        <f t="shared" si="0"/>
        <v>423.6306171428572</v>
      </c>
      <c r="L35" s="127">
        <f t="shared" si="1"/>
        <v>380.421860952381</v>
      </c>
      <c r="M35" s="128">
        <f t="shared" si="2"/>
        <v>43.208756190476208</v>
      </c>
      <c r="N35" s="123"/>
      <c r="O35" s="123"/>
      <c r="P35" s="123" t="s">
        <v>194</v>
      </c>
      <c r="Q35" s="122">
        <f t="shared" si="3"/>
        <v>23.801163617526107</v>
      </c>
      <c r="R35" s="122">
        <f t="shared" si="4"/>
        <v>21.373532954909216</v>
      </c>
      <c r="S35" s="129">
        <f t="shared" si="5"/>
        <v>2.4276306626168918</v>
      </c>
      <c r="T35" s="123"/>
      <c r="U35" s="123"/>
      <c r="V35" s="123"/>
    </row>
    <row r="36" spans="1:22" x14ac:dyDescent="0.35">
      <c r="A36">
        <v>2018</v>
      </c>
      <c r="B36" s="123" t="s">
        <v>191</v>
      </c>
      <c r="C36" s="125">
        <v>269.1558</v>
      </c>
      <c r="D36" s="125">
        <v>287.40730000000002</v>
      </c>
      <c r="E36" s="14">
        <v>0.77615571776155712</v>
      </c>
      <c r="F36" s="133">
        <v>11.953899999999999</v>
      </c>
      <c r="G36" s="123"/>
      <c r="H36" s="123"/>
      <c r="I36" s="123">
        <v>2018</v>
      </c>
      <c r="J36" s="123" t="s">
        <v>191</v>
      </c>
      <c r="K36" s="127">
        <f t="shared" si="0"/>
        <v>346.78067021943576</v>
      </c>
      <c r="L36" s="127">
        <f t="shared" si="1"/>
        <v>370.29592570532918</v>
      </c>
      <c r="M36" s="128">
        <f t="shared" si="2"/>
        <v>-23.51525548589342</v>
      </c>
      <c r="N36" s="123"/>
      <c r="O36" s="123">
        <v>2018</v>
      </c>
      <c r="P36" s="123" t="s">
        <v>191</v>
      </c>
      <c r="Q36" s="122">
        <f t="shared" si="3"/>
        <v>22.516149541153936</v>
      </c>
      <c r="R36" s="122">
        <f t="shared" si="4"/>
        <v>24.042973422899642</v>
      </c>
      <c r="S36" s="129">
        <f t="shared" si="5"/>
        <v>-1.526823881745706</v>
      </c>
      <c r="T36" s="123"/>
      <c r="U36" s="123"/>
      <c r="V36" s="123"/>
    </row>
    <row r="37" spans="1:22" x14ac:dyDescent="0.35">
      <c r="B37" s="123" t="s">
        <v>192</v>
      </c>
      <c r="C37" s="125">
        <v>301.4821</v>
      </c>
      <c r="D37" s="125">
        <v>284.47190000000001</v>
      </c>
      <c r="E37" s="14">
        <v>0.78801703163017034</v>
      </c>
      <c r="F37" s="133">
        <v>12.63</v>
      </c>
      <c r="G37" s="123"/>
      <c r="H37" s="123"/>
      <c r="I37" s="123"/>
      <c r="J37" s="123" t="s">
        <v>192</v>
      </c>
      <c r="K37" s="127">
        <f>C37/E37</f>
        <v>382.58322840602085</v>
      </c>
      <c r="L37" s="127">
        <f>D37/E37</f>
        <v>360.99714673871091</v>
      </c>
      <c r="M37" s="128">
        <f t="shared" si="2"/>
        <v>21.586081667309941</v>
      </c>
      <c r="N37" s="123"/>
      <c r="O37" s="123"/>
      <c r="P37" s="123" t="s">
        <v>192</v>
      </c>
      <c r="Q37" s="122">
        <f t="shared" si="3"/>
        <v>23.870316706254947</v>
      </c>
      <c r="R37" s="122">
        <f t="shared" si="4"/>
        <v>22.523507521773553</v>
      </c>
      <c r="S37" s="129">
        <f t="shared" si="5"/>
        <v>1.3468091844813941</v>
      </c>
      <c r="T37" s="123"/>
      <c r="U37" s="123"/>
      <c r="V37" s="123"/>
    </row>
    <row r="38" spans="1:22" x14ac:dyDescent="0.35">
      <c r="B38" s="123" t="s">
        <v>193</v>
      </c>
      <c r="C38" s="125">
        <v>337.30500000000001</v>
      </c>
      <c r="D38" s="125">
        <v>336.78199999999998</v>
      </c>
      <c r="E38" s="14">
        <v>0.79805352798053508</v>
      </c>
      <c r="F38" s="133">
        <v>14.0944</v>
      </c>
      <c r="G38" s="123"/>
      <c r="H38" s="123"/>
      <c r="I38" s="123"/>
      <c r="J38" s="123" t="s">
        <v>193</v>
      </c>
      <c r="K38" s="127">
        <f>C38/E38</f>
        <v>422.65961890243915</v>
      </c>
      <c r="L38" s="127">
        <f>D38/E38</f>
        <v>422.00427439024401</v>
      </c>
      <c r="M38" s="128">
        <f t="shared" si="2"/>
        <v>0.65534451219514267</v>
      </c>
      <c r="N38" s="123"/>
      <c r="O38" s="123"/>
      <c r="P38" s="123" t="s">
        <v>193</v>
      </c>
      <c r="Q38" s="122">
        <f t="shared" si="3"/>
        <v>23.931845271881031</v>
      </c>
      <c r="R38" s="122">
        <f t="shared" si="4"/>
        <v>23.894738335792937</v>
      </c>
      <c r="S38" s="129">
        <f t="shared" si="5"/>
        <v>3.7106936088093789E-2</v>
      </c>
      <c r="T38" s="123"/>
      <c r="U38" s="123"/>
      <c r="V38" s="123"/>
    </row>
    <row r="39" spans="1:22" x14ac:dyDescent="0.35">
      <c r="B39" s="123" t="s">
        <v>194</v>
      </c>
      <c r="C39" s="125">
        <v>343.05200000000002</v>
      </c>
      <c r="D39" s="125">
        <v>326.88400000000001</v>
      </c>
      <c r="E39" s="14">
        <v>0.80413625304136238</v>
      </c>
      <c r="F39" s="133">
        <v>14.26</v>
      </c>
      <c r="G39" s="123"/>
      <c r="H39" s="123"/>
      <c r="I39" s="123"/>
      <c r="J39" s="123" t="s">
        <v>194</v>
      </c>
      <c r="K39" s="127">
        <f>C39/E39</f>
        <v>426.60929500756441</v>
      </c>
      <c r="L39" s="127">
        <f>D39/E39</f>
        <v>406.50324962178524</v>
      </c>
      <c r="M39" s="128">
        <f t="shared" si="2"/>
        <v>20.106045385779169</v>
      </c>
      <c r="N39" s="123"/>
      <c r="O39" s="123"/>
      <c r="P39" s="123" t="s">
        <v>194</v>
      </c>
      <c r="Q39" s="122">
        <f t="shared" si="3"/>
        <v>24.05694249649369</v>
      </c>
      <c r="R39" s="122">
        <f t="shared" si="4"/>
        <v>22.923141654978963</v>
      </c>
      <c r="S39" s="129">
        <f t="shared" si="5"/>
        <v>1.1338008415147272</v>
      </c>
      <c r="T39" s="123"/>
      <c r="U39" s="123"/>
      <c r="V39" s="123"/>
    </row>
    <row r="40" spans="1:22" x14ac:dyDescent="0.35">
      <c r="A40" s="123">
        <v>2019</v>
      </c>
      <c r="B40" s="123" t="s">
        <v>191</v>
      </c>
      <c r="C40" s="125">
        <v>292.12299999999999</v>
      </c>
      <c r="D40" s="125">
        <v>296.31799999999998</v>
      </c>
      <c r="E40" s="14">
        <v>0.8086982968369828</v>
      </c>
      <c r="F40" s="133">
        <v>14.01</v>
      </c>
      <c r="G40" s="123"/>
      <c r="H40" s="123"/>
      <c r="I40" s="123">
        <v>2019</v>
      </c>
      <c r="J40" s="123" t="s">
        <v>191</v>
      </c>
      <c r="K40" s="127">
        <f t="shared" ref="K40:K57" si="6">+C40/E40</f>
        <v>361.2261842798045</v>
      </c>
      <c r="L40" s="127">
        <f t="shared" ref="L40:L57" si="7">+D40/E40</f>
        <v>366.41353290710799</v>
      </c>
      <c r="M40" s="128">
        <f t="shared" si="2"/>
        <v>-5.1873486273034928</v>
      </c>
      <c r="N40" s="123"/>
      <c r="O40" s="123">
        <v>2019</v>
      </c>
      <c r="P40" s="123" t="s">
        <v>191</v>
      </c>
      <c r="Q40" s="122">
        <f t="shared" si="3"/>
        <v>20.851034975017843</v>
      </c>
      <c r="R40" s="122">
        <f t="shared" si="4"/>
        <v>21.150463954318344</v>
      </c>
      <c r="S40" s="129">
        <f t="shared" si="5"/>
        <v>-0.29942897930050094</v>
      </c>
      <c r="T40" s="123"/>
      <c r="U40" s="123"/>
      <c r="V40" s="123"/>
    </row>
    <row r="41" spans="1:22" x14ac:dyDescent="0.35">
      <c r="A41" s="123"/>
      <c r="B41" s="123" t="s">
        <v>192</v>
      </c>
      <c r="C41" s="125">
        <f>+(103640+111785+109196)/1000</f>
        <v>324.62099999999998</v>
      </c>
      <c r="D41" s="125">
        <f>+(107165+110089+103655)/1000</f>
        <v>320.90899999999999</v>
      </c>
      <c r="E41" s="14">
        <v>0.82299270072992692</v>
      </c>
      <c r="F41" s="133">
        <v>14.386666666666665</v>
      </c>
      <c r="G41" s="26"/>
      <c r="H41" s="123"/>
      <c r="I41" s="123"/>
      <c r="J41" s="123" t="s">
        <v>192</v>
      </c>
      <c r="K41" s="127">
        <f t="shared" si="6"/>
        <v>394.43970731707321</v>
      </c>
      <c r="L41" s="127">
        <f t="shared" si="7"/>
        <v>389.92933924611975</v>
      </c>
      <c r="M41" s="128">
        <f t="shared" si="2"/>
        <v>4.5103680709534615</v>
      </c>
      <c r="N41" s="123"/>
      <c r="O41" s="123"/>
      <c r="P41" s="123" t="s">
        <v>192</v>
      </c>
      <c r="Q41" s="122">
        <f t="shared" si="3"/>
        <v>22.564017608897128</v>
      </c>
      <c r="R41" s="122">
        <f t="shared" si="4"/>
        <v>22.306000926784062</v>
      </c>
      <c r="S41" s="129">
        <f t="shared" si="5"/>
        <v>0.25801668211306605</v>
      </c>
      <c r="T41" s="123"/>
      <c r="U41" s="123"/>
      <c r="V41" s="123"/>
    </row>
    <row r="42" spans="1:22" x14ac:dyDescent="0.35">
      <c r="B42" s="123" t="s">
        <v>193</v>
      </c>
      <c r="C42" s="125">
        <f>+(112561+119746+110439)/1000</f>
        <v>342.74599999999998</v>
      </c>
      <c r="D42" s="125">
        <f>+(116286+115204+105275)/1000</f>
        <v>336.76499999999999</v>
      </c>
      <c r="E42" s="14">
        <v>0.83090024330900236</v>
      </c>
      <c r="F42" s="133">
        <v>14.68</v>
      </c>
      <c r="G42" s="26"/>
      <c r="I42" s="17"/>
      <c r="J42" s="123" t="s">
        <v>193</v>
      </c>
      <c r="K42" s="127">
        <f t="shared" si="6"/>
        <v>412.49957833089314</v>
      </c>
      <c r="L42" s="127">
        <f t="shared" si="7"/>
        <v>405.30136163982434</v>
      </c>
      <c r="M42" s="128">
        <f t="shared" si="2"/>
        <v>7.1982166910688079</v>
      </c>
      <c r="P42" s="123" t="s">
        <v>193</v>
      </c>
      <c r="Q42" s="122">
        <f t="shared" si="3"/>
        <v>23.347820163487736</v>
      </c>
      <c r="R42" s="122">
        <f t="shared" si="4"/>
        <v>22.940395095367847</v>
      </c>
      <c r="S42" s="129">
        <f t="shared" si="5"/>
        <v>0.40742506811988832</v>
      </c>
    </row>
    <row r="43" spans="1:22" x14ac:dyDescent="0.35">
      <c r="B43" s="123" t="s">
        <v>194</v>
      </c>
      <c r="C43" s="125">
        <f>+(122843+116330+103313)/1000</f>
        <v>342.48599999999999</v>
      </c>
      <c r="D43" s="125">
        <f>+(120091+110686+88467)/1000</f>
        <v>319.24400000000003</v>
      </c>
      <c r="E43" s="14">
        <v>0.83424574209245728</v>
      </c>
      <c r="F43" s="133">
        <v>14.72</v>
      </c>
      <c r="G43" s="26"/>
      <c r="I43" s="17"/>
      <c r="J43" s="123" t="s">
        <v>194</v>
      </c>
      <c r="K43" s="127">
        <f t="shared" si="6"/>
        <v>410.53371053590962</v>
      </c>
      <c r="L43" s="127">
        <f t="shared" si="7"/>
        <v>382.67381407218386</v>
      </c>
      <c r="M43" s="128">
        <f t="shared" si="2"/>
        <v>27.859896463725761</v>
      </c>
      <c r="P43" s="123" t="s">
        <v>194</v>
      </c>
      <c r="Q43" s="122">
        <f t="shared" si="3"/>
        <v>23.266711956521739</v>
      </c>
      <c r="R43" s="122">
        <f t="shared" si="4"/>
        <v>21.687771739130437</v>
      </c>
      <c r="S43" s="129">
        <f t="shared" si="5"/>
        <v>1.5789402173913025</v>
      </c>
    </row>
    <row r="44" spans="1:22" x14ac:dyDescent="0.35">
      <c r="A44">
        <v>2020</v>
      </c>
      <c r="B44" s="123" t="s">
        <v>191</v>
      </c>
      <c r="C44" s="125">
        <v>328.13400000000001</v>
      </c>
      <c r="D44" s="125">
        <v>293.20499999999998</v>
      </c>
      <c r="E44" s="14">
        <v>0.84489051094890488</v>
      </c>
      <c r="F44" s="133">
        <v>15.34</v>
      </c>
      <c r="G44" s="26"/>
      <c r="I44">
        <v>2020</v>
      </c>
      <c r="J44" s="123" t="s">
        <v>191</v>
      </c>
      <c r="K44" s="127">
        <f t="shared" si="6"/>
        <v>388.37458315334783</v>
      </c>
      <c r="L44" s="127">
        <f t="shared" si="7"/>
        <v>347.0331317494601</v>
      </c>
      <c r="M44" s="128">
        <f t="shared" si="2"/>
        <v>41.341451403887731</v>
      </c>
      <c r="O44">
        <v>2020</v>
      </c>
      <c r="P44" s="123" t="s">
        <v>191</v>
      </c>
      <c r="Q44" s="122">
        <f t="shared" si="3"/>
        <v>21.390743155149934</v>
      </c>
      <c r="R44" s="122">
        <f t="shared" si="4"/>
        <v>19.113754889178619</v>
      </c>
      <c r="S44" s="129">
        <f t="shared" si="5"/>
        <v>2.2769882659713154</v>
      </c>
    </row>
    <row r="45" spans="1:22" x14ac:dyDescent="0.35">
      <c r="B45" s="123" t="s">
        <v>192</v>
      </c>
      <c r="C45" s="125">
        <v>272.976</v>
      </c>
      <c r="D45" s="125">
        <v>243.499</v>
      </c>
      <c r="E45" s="14">
        <v>0.84276155717761558</v>
      </c>
      <c r="F45" s="133">
        <v>17.95</v>
      </c>
      <c r="G45" s="26"/>
      <c r="J45" s="123" t="s">
        <v>192</v>
      </c>
      <c r="K45" s="127">
        <f t="shared" si="6"/>
        <v>323.90656369541682</v>
      </c>
      <c r="L45" s="127">
        <f t="shared" si="7"/>
        <v>288.92988523998554</v>
      </c>
      <c r="M45" s="128">
        <f t="shared" si="2"/>
        <v>34.976678455431284</v>
      </c>
      <c r="P45" s="123" t="s">
        <v>192</v>
      </c>
      <c r="Q45" s="122">
        <f t="shared" si="3"/>
        <v>15.20757660167131</v>
      </c>
      <c r="R45" s="122">
        <f t="shared" si="4"/>
        <v>13.565403899721449</v>
      </c>
      <c r="S45" s="129">
        <f t="shared" si="5"/>
        <v>1.6421727019498604</v>
      </c>
    </row>
    <row r="46" spans="1:22" x14ac:dyDescent="0.35">
      <c r="B46" s="123" t="s">
        <v>193</v>
      </c>
      <c r="C46" s="125">
        <v>387.74200000000002</v>
      </c>
      <c r="D46" s="125">
        <v>278.5</v>
      </c>
      <c r="E46" s="14">
        <v>0.85644768856447684</v>
      </c>
      <c r="F46" s="133">
        <v>16.91</v>
      </c>
      <c r="J46" s="123" t="s">
        <v>193</v>
      </c>
      <c r="K46" s="127">
        <f t="shared" si="6"/>
        <v>452.73284659090916</v>
      </c>
      <c r="L46" s="127">
        <f t="shared" si="7"/>
        <v>325.18039772727275</v>
      </c>
      <c r="M46" s="128">
        <f t="shared" si="2"/>
        <v>127.55244886363641</v>
      </c>
      <c r="P46" s="123" t="s">
        <v>193</v>
      </c>
      <c r="Q46" s="122">
        <f t="shared" si="3"/>
        <v>22.929745712596098</v>
      </c>
      <c r="R46" s="122">
        <f t="shared" si="4"/>
        <v>16.469544648137198</v>
      </c>
      <c r="S46" s="129">
        <f t="shared" si="5"/>
        <v>6.4602010644589001</v>
      </c>
    </row>
    <row r="47" spans="1:22" x14ac:dyDescent="0.35">
      <c r="B47" s="123" t="s">
        <v>194</v>
      </c>
      <c r="C47" s="125">
        <v>412.05200000000002</v>
      </c>
      <c r="D47" s="125">
        <v>308.78199999999998</v>
      </c>
      <c r="E47" s="14">
        <v>0.86070559610705588</v>
      </c>
      <c r="F47" s="133">
        <v>15.66</v>
      </c>
      <c r="J47" s="123" t="s">
        <v>194</v>
      </c>
      <c r="K47" s="127">
        <f t="shared" si="6"/>
        <v>478.73744734982341</v>
      </c>
      <c r="L47" s="127">
        <f t="shared" si="7"/>
        <v>358.75449328621909</v>
      </c>
      <c r="M47" s="128">
        <f t="shared" si="2"/>
        <v>119.98295406360432</v>
      </c>
      <c r="P47" s="123" t="s">
        <v>194</v>
      </c>
      <c r="Q47" s="122">
        <f t="shared" si="3"/>
        <v>26.312388250319287</v>
      </c>
      <c r="R47" s="122">
        <f t="shared" si="4"/>
        <v>19.71787994891443</v>
      </c>
      <c r="S47" s="129">
        <f t="shared" si="5"/>
        <v>6.5945083014048578</v>
      </c>
    </row>
    <row r="48" spans="1:22" x14ac:dyDescent="0.35">
      <c r="A48">
        <v>2021</v>
      </c>
      <c r="B48" s="123" t="s">
        <v>191</v>
      </c>
      <c r="C48" s="125">
        <v>408.71699999999998</v>
      </c>
      <c r="D48" s="125">
        <v>312.49900000000002</v>
      </c>
      <c r="E48" s="14">
        <v>0.87074209245742074</v>
      </c>
      <c r="F48" s="133">
        <v>14.96</v>
      </c>
      <c r="I48">
        <v>2021</v>
      </c>
      <c r="J48" s="123" t="s">
        <v>191</v>
      </c>
      <c r="K48" s="127">
        <f t="shared" si="6"/>
        <v>469.38927558505071</v>
      </c>
      <c r="L48" s="127">
        <f t="shared" si="7"/>
        <v>358.88812853650029</v>
      </c>
      <c r="M48" s="128">
        <f t="shared" si="2"/>
        <v>110.50114704855042</v>
      </c>
      <c r="O48">
        <v>2021</v>
      </c>
      <c r="P48" s="123" t="s">
        <v>191</v>
      </c>
      <c r="Q48" s="122">
        <f t="shared" si="3"/>
        <v>27.3206550802139</v>
      </c>
      <c r="R48" s="122">
        <f t="shared" si="4"/>
        <v>20.888970588235296</v>
      </c>
      <c r="S48" s="129">
        <f t="shared" si="5"/>
        <v>6.4316844919786043</v>
      </c>
    </row>
    <row r="49" spans="1:19" x14ac:dyDescent="0.35">
      <c r="B49" s="123" t="s">
        <v>192</v>
      </c>
      <c r="C49" s="125">
        <v>487.71699999999998</v>
      </c>
      <c r="D49" s="125">
        <v>327.60599999999999</v>
      </c>
      <c r="E49" s="14">
        <v>0.88351581508515808</v>
      </c>
      <c r="F49" s="133">
        <v>14.14</v>
      </c>
      <c r="J49" s="123" t="s">
        <v>192</v>
      </c>
      <c r="K49" s="55">
        <f t="shared" si="6"/>
        <v>552.0184151462995</v>
      </c>
      <c r="L49" s="55">
        <f t="shared" si="7"/>
        <v>370.79811635111878</v>
      </c>
      <c r="M49" s="70">
        <f t="shared" si="2"/>
        <v>181.22029879518072</v>
      </c>
      <c r="P49" s="123" t="s">
        <v>192</v>
      </c>
      <c r="Q49" s="122">
        <f t="shared" si="3"/>
        <v>34.492008486562938</v>
      </c>
      <c r="R49" s="122">
        <f t="shared" si="4"/>
        <v>23.168741159830269</v>
      </c>
      <c r="S49" s="129">
        <f t="shared" si="5"/>
        <v>11.323267326732669</v>
      </c>
    </row>
    <row r="50" spans="1:19" x14ac:dyDescent="0.35">
      <c r="B50" s="123" t="s">
        <v>193</v>
      </c>
      <c r="C50" s="125">
        <v>460.47699999999998</v>
      </c>
      <c r="D50" s="125">
        <v>358.96</v>
      </c>
      <c r="E50" s="14">
        <v>0.89811435523114347</v>
      </c>
      <c r="F50" s="133">
        <v>14.632199999999999</v>
      </c>
      <c r="J50" s="123" t="s">
        <v>193</v>
      </c>
      <c r="K50" s="55">
        <f t="shared" si="6"/>
        <v>512.71533220453773</v>
      </c>
      <c r="L50" s="55">
        <f t="shared" si="7"/>
        <v>399.68184219437859</v>
      </c>
      <c r="M50" s="128">
        <f t="shared" si="2"/>
        <v>113.03349001015914</v>
      </c>
      <c r="P50" s="123" t="s">
        <v>193</v>
      </c>
      <c r="Q50" s="122">
        <f t="shared" si="3"/>
        <v>31.470113858476509</v>
      </c>
      <c r="R50" s="122">
        <f t="shared" si="4"/>
        <v>24.532196115416685</v>
      </c>
      <c r="S50" s="129">
        <f t="shared" si="5"/>
        <v>6.937917743059824</v>
      </c>
    </row>
    <row r="51" spans="1:19" x14ac:dyDescent="0.35">
      <c r="B51" s="123" t="s">
        <v>194</v>
      </c>
      <c r="C51" s="125">
        <v>474.92204128499998</v>
      </c>
      <c r="D51" s="125">
        <v>381.26128601200003</v>
      </c>
      <c r="E51" s="14">
        <v>0.90754257907542557</v>
      </c>
      <c r="F51" s="133">
        <v>15.41</v>
      </c>
      <c r="J51" s="123" t="s">
        <v>194</v>
      </c>
      <c r="K51" s="55">
        <f t="shared" si="6"/>
        <v>523.3055200218098</v>
      </c>
      <c r="L51" s="55">
        <f t="shared" si="7"/>
        <v>420.10291836711008</v>
      </c>
      <c r="M51" s="128">
        <f t="shared" si="2"/>
        <v>103.20260165469972</v>
      </c>
      <c r="P51" s="123" t="s">
        <v>194</v>
      </c>
      <c r="Q51" s="122">
        <f t="shared" si="3"/>
        <v>30.819081199545749</v>
      </c>
      <c r="R51" s="122">
        <f t="shared" si="4"/>
        <v>24.741160675665153</v>
      </c>
      <c r="S51" s="129">
        <f t="shared" si="5"/>
        <v>6.0779205238805964</v>
      </c>
    </row>
    <row r="52" spans="1:19" x14ac:dyDescent="0.35">
      <c r="A52">
        <v>2022</v>
      </c>
      <c r="B52" s="123" t="s">
        <v>191</v>
      </c>
      <c r="C52" s="125">
        <v>458.402445962</v>
      </c>
      <c r="D52" s="125">
        <v>396.97819123400001</v>
      </c>
      <c r="E52" s="14">
        <v>0.92092457420924567</v>
      </c>
      <c r="F52" s="133">
        <v>15.2317</v>
      </c>
      <c r="I52">
        <v>2022</v>
      </c>
      <c r="J52" s="123" t="s">
        <v>191</v>
      </c>
      <c r="K52" s="55">
        <f t="shared" si="6"/>
        <v>497.76329006705947</v>
      </c>
      <c r="L52" s="55">
        <f t="shared" si="7"/>
        <v>431.06482588421142</v>
      </c>
      <c r="M52" s="128">
        <f t="shared" si="2"/>
        <v>66.698464182848056</v>
      </c>
      <c r="O52">
        <v>2022</v>
      </c>
      <c r="P52" s="123" t="s">
        <v>191</v>
      </c>
      <c r="Q52" s="122">
        <f t="shared" si="3"/>
        <v>30.095291133753946</v>
      </c>
      <c r="R52" s="122">
        <f t="shared" si="4"/>
        <v>26.062631960582209</v>
      </c>
      <c r="S52" s="129">
        <f t="shared" si="5"/>
        <v>4.0326591731717372</v>
      </c>
    </row>
    <row r="53" spans="1:19" x14ac:dyDescent="0.35">
      <c r="B53" s="123" t="s">
        <v>192</v>
      </c>
      <c r="C53" s="125">
        <v>518.66164887100001</v>
      </c>
      <c r="D53" s="125">
        <v>447.57358449600002</v>
      </c>
      <c r="E53" s="14">
        <v>0.94190997566909973</v>
      </c>
      <c r="F53" s="133">
        <v>15.554905291005291</v>
      </c>
      <c r="J53" s="123" t="s">
        <v>192</v>
      </c>
      <c r="K53" s="55">
        <f t="shared" si="6"/>
        <v>550.64885420983148</v>
      </c>
      <c r="L53" s="55">
        <f t="shared" si="7"/>
        <v>475.17660504451021</v>
      </c>
      <c r="M53" s="128">
        <f t="shared" si="2"/>
        <v>75.472249165321273</v>
      </c>
      <c r="P53" s="123" t="s">
        <v>192</v>
      </c>
      <c r="Q53" s="122">
        <f t="shared" si="3"/>
        <v>33.343928437219027</v>
      </c>
      <c r="R53" s="122">
        <f t="shared" si="4"/>
        <v>28.773790397477502</v>
      </c>
      <c r="S53" s="129">
        <f t="shared" si="5"/>
        <v>4.5701380397415257</v>
      </c>
    </row>
    <row r="54" spans="1:19" x14ac:dyDescent="0.35">
      <c r="B54" s="123" t="s">
        <v>193</v>
      </c>
      <c r="C54" s="125">
        <v>542.95641304699996</v>
      </c>
      <c r="D54" s="125">
        <v>492.24173810399998</v>
      </c>
      <c r="E54" s="14">
        <v>0.96684914841849134</v>
      </c>
      <c r="F54" s="133">
        <v>17.030725829725831</v>
      </c>
      <c r="J54" s="123" t="s">
        <v>193</v>
      </c>
      <c r="K54" s="55">
        <f t="shared" si="6"/>
        <v>561.57303746415107</v>
      </c>
      <c r="L54" s="55">
        <f t="shared" si="7"/>
        <v>509.1194825058044</v>
      </c>
      <c r="M54" s="128">
        <f t="shared" si="2"/>
        <v>52.453554958346672</v>
      </c>
      <c r="P54" s="123" t="s">
        <v>193</v>
      </c>
      <c r="Q54" s="122">
        <f t="shared" si="3"/>
        <v>31.880990773705662</v>
      </c>
      <c r="R54" s="122">
        <f t="shared" si="4"/>
        <v>28.903156743022052</v>
      </c>
      <c r="S54" s="129">
        <f t="shared" si="5"/>
        <v>2.97783403068361</v>
      </c>
    </row>
    <row r="55" spans="1:19" x14ac:dyDescent="0.35">
      <c r="B55" s="123" t="s">
        <v>194</v>
      </c>
      <c r="C55" s="125">
        <v>494.80158773400001</v>
      </c>
      <c r="D55" s="125">
        <v>487.38166213099998</v>
      </c>
      <c r="E55" s="14">
        <v>0.97475669099756679</v>
      </c>
      <c r="F55" s="133">
        <v>17.63</v>
      </c>
      <c r="J55" s="123" t="s">
        <v>194</v>
      </c>
      <c r="K55" s="55">
        <f t="shared" si="6"/>
        <v>507.6154822057386</v>
      </c>
      <c r="L55" s="55">
        <f t="shared" si="7"/>
        <v>500.0034025231601</v>
      </c>
      <c r="M55" s="128">
        <f t="shared" si="2"/>
        <v>7.6120796825784964</v>
      </c>
      <c r="P55" s="123" t="s">
        <v>194</v>
      </c>
      <c r="Q55" s="122">
        <f t="shared" si="3"/>
        <v>28.065886995689169</v>
      </c>
      <c r="R55" s="122">
        <f t="shared" si="4"/>
        <v>27.645017704537722</v>
      </c>
      <c r="S55" s="129">
        <f t="shared" si="5"/>
        <v>0.42086929115144756</v>
      </c>
    </row>
    <row r="56" spans="1:19" x14ac:dyDescent="0.35">
      <c r="A56">
        <v>2023</v>
      </c>
      <c r="B56" s="123" t="s">
        <v>191</v>
      </c>
      <c r="C56" s="125">
        <v>483.00147962900002</v>
      </c>
      <c r="D56" s="125">
        <v>488.11064542999998</v>
      </c>
      <c r="E56" s="14">
        <v>0.98540145985401451</v>
      </c>
      <c r="F56" s="133">
        <v>17.751849083694083</v>
      </c>
      <c r="I56">
        <v>2023</v>
      </c>
      <c r="J56" s="123" t="s">
        <v>191</v>
      </c>
      <c r="K56" s="55">
        <f t="shared" si="6"/>
        <v>490.15705710498526</v>
      </c>
      <c r="L56" s="55">
        <f t="shared" si="7"/>
        <v>495.34191425118519</v>
      </c>
      <c r="M56" s="128">
        <f t="shared" si="2"/>
        <v>-5.1848571461999313</v>
      </c>
      <c r="O56">
        <v>2023</v>
      </c>
      <c r="P56" s="123" t="s">
        <v>191</v>
      </c>
      <c r="Q56" s="122">
        <f t="shared" si="3"/>
        <v>27.208516552377624</v>
      </c>
      <c r="R56" s="122">
        <f t="shared" si="4"/>
        <v>27.496326896917619</v>
      </c>
      <c r="S56" s="129">
        <f t="shared" si="5"/>
        <v>-0.2878103445399951</v>
      </c>
    </row>
    <row r="57" spans="1:19" x14ac:dyDescent="0.35">
      <c r="B57" s="123" t="s">
        <v>192</v>
      </c>
      <c r="C57" s="125">
        <v>515.049388206</v>
      </c>
      <c r="D57" s="125">
        <v>505.04570245100001</v>
      </c>
      <c r="E57" s="14">
        <v>1</v>
      </c>
      <c r="F57" s="133">
        <v>18.670020359052714</v>
      </c>
      <c r="J57" s="123" t="s">
        <v>192</v>
      </c>
      <c r="K57" s="55">
        <f t="shared" si="6"/>
        <v>515.049388206</v>
      </c>
      <c r="L57" s="55">
        <f t="shared" si="7"/>
        <v>505.04570245100001</v>
      </c>
      <c r="M57" s="128">
        <f t="shared" si="2"/>
        <v>10.003685754999992</v>
      </c>
      <c r="P57" s="123" t="s">
        <v>192</v>
      </c>
      <c r="Q57" s="122">
        <f t="shared" si="3"/>
        <v>27.586975177360372</v>
      </c>
      <c r="R57" s="122">
        <f t="shared" si="4"/>
        <v>27.051159706213905</v>
      </c>
      <c r="S57" s="129">
        <f t="shared" si="5"/>
        <v>0.5358154711464671</v>
      </c>
    </row>
    <row r="58" spans="1:19" x14ac:dyDescent="0.35">
      <c r="B58" s="123" t="s">
        <v>193</v>
      </c>
      <c r="C58" s="125"/>
      <c r="D58" s="125"/>
      <c r="E58" s="14"/>
      <c r="F58" s="133"/>
      <c r="J58" s="123" t="s">
        <v>193</v>
      </c>
      <c r="P58" s="123" t="s">
        <v>193</v>
      </c>
    </row>
    <row r="59" spans="1:19" x14ac:dyDescent="0.35">
      <c r="B59" s="123" t="s">
        <v>194</v>
      </c>
      <c r="C59" s="125"/>
      <c r="D59" s="125"/>
      <c r="E59" s="14"/>
      <c r="F59" s="133"/>
      <c r="J59" s="123" t="s">
        <v>194</v>
      </c>
      <c r="K59" s="37"/>
      <c r="L59" s="37"/>
      <c r="P59" s="123" t="s">
        <v>194</v>
      </c>
    </row>
    <row r="60" spans="1:19" x14ac:dyDescent="0.35">
      <c r="B60" s="123"/>
      <c r="E60" s="14"/>
      <c r="M60" s="134">
        <f>AVERAGE(M46:M54)</f>
        <v>105.56857874914962</v>
      </c>
    </row>
    <row r="61" spans="1:19" x14ac:dyDescent="0.35">
      <c r="B61" s="123"/>
      <c r="E61" s="14"/>
    </row>
    <row r="63" spans="1:19" x14ac:dyDescent="0.35">
      <c r="A63" s="123" t="s">
        <v>229</v>
      </c>
    </row>
    <row r="89" spans="3:3" x14ac:dyDescent="0.35">
      <c r="C89" s="14"/>
    </row>
    <row r="90" spans="3:3" x14ac:dyDescent="0.35">
      <c r="C90" s="14"/>
    </row>
    <row r="91" spans="3:3" x14ac:dyDescent="0.35">
      <c r="C91" s="14"/>
    </row>
    <row r="92" spans="3:3" x14ac:dyDescent="0.35">
      <c r="C92" s="14"/>
    </row>
    <row r="93" spans="3:3" x14ac:dyDescent="0.35">
      <c r="C93" s="14"/>
    </row>
    <row r="94" spans="3:3" x14ac:dyDescent="0.35">
      <c r="C94" s="14"/>
    </row>
    <row r="95" spans="3:3" x14ac:dyDescent="0.35">
      <c r="C95" s="14"/>
    </row>
    <row r="96" spans="3:3" x14ac:dyDescent="0.35">
      <c r="C96" s="14"/>
    </row>
    <row r="97" spans="3:5" x14ac:dyDescent="0.35">
      <c r="C97" s="14"/>
    </row>
    <row r="98" spans="3:5" x14ac:dyDescent="0.35">
      <c r="C98" s="14"/>
    </row>
    <row r="99" spans="3:5" x14ac:dyDescent="0.35">
      <c r="C99" s="14"/>
    </row>
    <row r="100" spans="3:5" x14ac:dyDescent="0.35">
      <c r="C100" s="14"/>
    </row>
    <row r="101" spans="3:5" x14ac:dyDescent="0.35">
      <c r="C101" s="14"/>
    </row>
    <row r="102" spans="3:5" x14ac:dyDescent="0.35">
      <c r="C102" s="14"/>
    </row>
    <row r="103" spans="3:5" x14ac:dyDescent="0.35">
      <c r="C103" s="14"/>
    </row>
    <row r="104" spans="3:5" x14ac:dyDescent="0.35">
      <c r="C104" s="14"/>
    </row>
    <row r="105" spans="3:5" x14ac:dyDescent="0.35">
      <c r="C105" s="135"/>
      <c r="D105" s="135"/>
      <c r="E105" s="135"/>
    </row>
    <row r="106" spans="3:5" x14ac:dyDescent="0.35">
      <c r="C106" s="135"/>
      <c r="D106" s="135"/>
      <c r="E106" s="135"/>
    </row>
    <row r="107" spans="3:5" x14ac:dyDescent="0.35">
      <c r="C107" s="135"/>
      <c r="D107" s="135"/>
      <c r="E107" s="135"/>
    </row>
    <row r="108" spans="3:5" x14ac:dyDescent="0.35">
      <c r="C108" s="135"/>
      <c r="D108" s="135"/>
      <c r="E108" s="135"/>
    </row>
    <row r="109" spans="3:5" x14ac:dyDescent="0.35">
      <c r="C109" s="135"/>
      <c r="D109" s="135"/>
      <c r="E109" s="135"/>
    </row>
    <row r="110" spans="3:5" x14ac:dyDescent="0.35">
      <c r="C110" s="135"/>
      <c r="D110" s="135"/>
      <c r="E110" s="135"/>
    </row>
    <row r="111" spans="3:5" x14ac:dyDescent="0.35">
      <c r="C111" s="135"/>
      <c r="D111" s="135"/>
      <c r="E111" s="135"/>
    </row>
    <row r="112" spans="3:5" x14ac:dyDescent="0.35">
      <c r="C112" s="135"/>
      <c r="D112" s="135"/>
      <c r="E112" s="135"/>
    </row>
    <row r="113" spans="3:5" x14ac:dyDescent="0.35">
      <c r="C113" s="135"/>
      <c r="D113" s="135"/>
      <c r="E113" s="135"/>
    </row>
    <row r="114" spans="3:5" x14ac:dyDescent="0.35">
      <c r="C114" s="135"/>
      <c r="D114" s="135"/>
      <c r="E114" s="135"/>
    </row>
    <row r="115" spans="3:5" x14ac:dyDescent="0.35">
      <c r="C115" s="135"/>
      <c r="D115" s="135"/>
      <c r="E115" s="135"/>
    </row>
    <row r="116" spans="3:5" x14ac:dyDescent="0.35">
      <c r="C116" s="135"/>
      <c r="D116" s="135"/>
      <c r="E116" s="135"/>
    </row>
    <row r="117" spans="3:5" x14ac:dyDescent="0.35">
      <c r="C117" s="135"/>
      <c r="D117" s="135"/>
      <c r="E117" s="135"/>
    </row>
    <row r="118" spans="3:5" x14ac:dyDescent="0.35">
      <c r="C118" s="135"/>
      <c r="D118" s="135"/>
      <c r="E118" s="135"/>
    </row>
    <row r="119" spans="3:5" x14ac:dyDescent="0.35">
      <c r="C119" s="135"/>
      <c r="D119" s="135"/>
      <c r="E119" s="135"/>
    </row>
    <row r="120" spans="3:5" x14ac:dyDescent="0.35">
      <c r="C120" s="135"/>
      <c r="D120" s="135"/>
      <c r="E120" s="135"/>
    </row>
    <row r="121" spans="3:5" x14ac:dyDescent="0.35">
      <c r="C121" s="135"/>
      <c r="D121" s="135"/>
      <c r="E121" s="135"/>
    </row>
    <row r="122" spans="3:5" x14ac:dyDescent="0.35">
      <c r="C122" s="135"/>
      <c r="D122" s="135"/>
      <c r="E122" s="135"/>
    </row>
    <row r="123" spans="3:5" x14ac:dyDescent="0.35">
      <c r="C123" s="135"/>
      <c r="D123" s="135"/>
      <c r="E123" s="135"/>
    </row>
    <row r="124" spans="3:5" x14ac:dyDescent="0.35">
      <c r="C124" s="135"/>
      <c r="D124" s="135"/>
      <c r="E124" s="135"/>
    </row>
    <row r="125" spans="3:5" x14ac:dyDescent="0.35">
      <c r="C125" s="135"/>
      <c r="D125" s="135"/>
      <c r="E125" s="135"/>
    </row>
    <row r="126" spans="3:5" x14ac:dyDescent="0.35">
      <c r="C126" s="135"/>
      <c r="D126" s="135"/>
      <c r="E126" s="135"/>
    </row>
    <row r="127" spans="3:5" x14ac:dyDescent="0.35">
      <c r="C127" s="135"/>
      <c r="D127" s="135"/>
      <c r="E127" s="135"/>
    </row>
    <row r="128" spans="3:5" x14ac:dyDescent="0.35">
      <c r="C128" s="135"/>
      <c r="D128" s="135"/>
      <c r="E128" s="135"/>
    </row>
    <row r="129" spans="3:5" x14ac:dyDescent="0.35">
      <c r="C129" s="135"/>
      <c r="D129" s="135"/>
      <c r="E129" s="135"/>
    </row>
    <row r="130" spans="3:5" x14ac:dyDescent="0.35">
      <c r="C130" s="135"/>
      <c r="D130" s="135"/>
      <c r="E130" s="135"/>
    </row>
    <row r="131" spans="3:5" x14ac:dyDescent="0.35">
      <c r="C131" s="135"/>
      <c r="D131" s="135"/>
      <c r="E131" s="135"/>
    </row>
    <row r="132" spans="3:5" x14ac:dyDescent="0.35">
      <c r="C132" s="135"/>
      <c r="D132" s="135"/>
      <c r="E132" s="135"/>
    </row>
    <row r="133" spans="3:5" x14ac:dyDescent="0.35">
      <c r="C133" s="135"/>
      <c r="D133" s="135"/>
      <c r="E133" s="135"/>
    </row>
    <row r="134" spans="3:5" x14ac:dyDescent="0.35">
      <c r="C134" s="135"/>
      <c r="D134" s="135"/>
      <c r="E134" s="135"/>
    </row>
    <row r="135" spans="3:5" x14ac:dyDescent="0.35">
      <c r="C135" s="135"/>
      <c r="D135" s="135"/>
      <c r="E135" s="135"/>
    </row>
    <row r="136" spans="3:5" x14ac:dyDescent="0.35">
      <c r="C136" s="135"/>
      <c r="D136" s="135"/>
      <c r="E136" s="135"/>
    </row>
    <row r="137" spans="3:5" x14ac:dyDescent="0.35">
      <c r="C137" s="135"/>
      <c r="D137" s="135"/>
      <c r="E137" s="135"/>
    </row>
    <row r="138" spans="3:5" x14ac:dyDescent="0.35">
      <c r="C138" s="135"/>
      <c r="D138" s="135"/>
      <c r="E138" s="135"/>
    </row>
    <row r="139" spans="3:5" x14ac:dyDescent="0.35">
      <c r="C139" s="135"/>
      <c r="D139" s="135"/>
      <c r="E139" s="135"/>
    </row>
    <row r="140" spans="3:5" x14ac:dyDescent="0.35">
      <c r="C140" s="135"/>
      <c r="D140" s="135"/>
      <c r="E140" s="135"/>
    </row>
    <row r="141" spans="3:5" x14ac:dyDescent="0.35">
      <c r="C141" s="135"/>
      <c r="D141" s="135"/>
      <c r="E141" s="135"/>
    </row>
    <row r="142" spans="3:5" x14ac:dyDescent="0.35">
      <c r="C142" s="135"/>
      <c r="D142" s="135"/>
      <c r="E142" s="135"/>
    </row>
    <row r="143" spans="3:5" x14ac:dyDescent="0.35">
      <c r="C143" s="135"/>
      <c r="D143" s="135"/>
      <c r="E143" s="135"/>
    </row>
    <row r="144" spans="3:5" x14ac:dyDescent="0.35">
      <c r="C144" s="135"/>
      <c r="D144" s="135"/>
      <c r="E144" s="135"/>
    </row>
    <row r="145" spans="3:5" x14ac:dyDescent="0.35">
      <c r="C145" s="135"/>
      <c r="D145" s="135"/>
      <c r="E145" s="135"/>
    </row>
    <row r="146" spans="3:5" x14ac:dyDescent="0.35">
      <c r="C146" s="135"/>
      <c r="D146" s="135"/>
      <c r="E146" s="135"/>
    </row>
    <row r="147" spans="3:5" x14ac:dyDescent="0.35">
      <c r="C147" s="135"/>
      <c r="D147" s="135"/>
      <c r="E147" s="135"/>
    </row>
    <row r="148" spans="3:5" x14ac:dyDescent="0.35">
      <c r="C148" s="135"/>
      <c r="D148" s="135"/>
      <c r="E148" s="135"/>
    </row>
    <row r="149" spans="3:5" x14ac:dyDescent="0.35">
      <c r="C149" s="135"/>
      <c r="D149" s="135"/>
      <c r="E149" s="135"/>
    </row>
    <row r="150" spans="3:5" x14ac:dyDescent="0.35">
      <c r="C150" s="135"/>
      <c r="D150" s="135"/>
      <c r="E150" s="135"/>
    </row>
    <row r="151" spans="3:5" x14ac:dyDescent="0.35">
      <c r="C151" s="135"/>
      <c r="D151" s="135"/>
      <c r="E151" s="135"/>
    </row>
    <row r="152" spans="3:5" x14ac:dyDescent="0.35">
      <c r="C152" s="135"/>
      <c r="D152" s="135"/>
      <c r="E152" s="135"/>
    </row>
    <row r="153" spans="3:5" x14ac:dyDescent="0.35">
      <c r="C153" s="135"/>
      <c r="D153" s="135"/>
      <c r="E153" s="135"/>
    </row>
    <row r="154" spans="3:5" x14ac:dyDescent="0.35">
      <c r="C154" s="135"/>
      <c r="D154" s="135"/>
      <c r="E154" s="135"/>
    </row>
    <row r="155" spans="3:5" x14ac:dyDescent="0.35">
      <c r="C155" s="135"/>
      <c r="D155" s="135"/>
      <c r="E155" s="135"/>
    </row>
    <row r="156" spans="3:5" x14ac:dyDescent="0.35">
      <c r="C156" s="135"/>
      <c r="D156" s="135"/>
      <c r="E156" s="135"/>
    </row>
    <row r="157" spans="3:5" x14ac:dyDescent="0.35">
      <c r="C157" s="135"/>
      <c r="D157" s="135"/>
      <c r="E157" s="135"/>
    </row>
    <row r="158" spans="3:5" x14ac:dyDescent="0.35">
      <c r="C158" s="135"/>
      <c r="D158" s="135"/>
      <c r="E158" s="135"/>
    </row>
    <row r="159" spans="3:5" x14ac:dyDescent="0.35">
      <c r="C159" s="135"/>
      <c r="D159" s="135"/>
      <c r="E159" s="135"/>
    </row>
    <row r="160" spans="3:5" x14ac:dyDescent="0.35">
      <c r="C160" s="135"/>
      <c r="D160" s="135"/>
      <c r="E160" s="135"/>
    </row>
    <row r="161" spans="3:5" x14ac:dyDescent="0.35">
      <c r="C161" s="135"/>
      <c r="D161" s="135"/>
      <c r="E161" s="135"/>
    </row>
    <row r="162" spans="3:5" x14ac:dyDescent="0.35">
      <c r="C162" s="135"/>
      <c r="D162" s="135"/>
      <c r="E162" s="135"/>
    </row>
    <row r="163" spans="3:5" x14ac:dyDescent="0.35">
      <c r="C163" s="135"/>
      <c r="D163" s="135"/>
      <c r="E163" s="135"/>
    </row>
    <row r="164" spans="3:5" x14ac:dyDescent="0.35">
      <c r="C164" s="135"/>
      <c r="D164" s="135"/>
      <c r="E164" s="135"/>
    </row>
    <row r="165" spans="3:5" x14ac:dyDescent="0.35">
      <c r="C165" s="135"/>
      <c r="D165" s="135"/>
      <c r="E165" s="135"/>
    </row>
    <row r="166" spans="3:5" x14ac:dyDescent="0.35">
      <c r="C166" s="135"/>
      <c r="D166" s="135"/>
      <c r="E166" s="135"/>
    </row>
    <row r="167" spans="3:5" x14ac:dyDescent="0.35">
      <c r="C167" s="135"/>
      <c r="D167" s="135"/>
      <c r="E167" s="135"/>
    </row>
    <row r="168" spans="3:5" x14ac:dyDescent="0.35">
      <c r="C168" s="135"/>
      <c r="D168" s="135"/>
      <c r="E168" s="135"/>
    </row>
    <row r="169" spans="3:5" x14ac:dyDescent="0.35">
      <c r="C169" s="135"/>
      <c r="D169" s="135"/>
      <c r="E169" s="135"/>
    </row>
    <row r="170" spans="3:5" x14ac:dyDescent="0.35">
      <c r="C170" s="135"/>
      <c r="D170" s="135"/>
      <c r="E170" s="135"/>
    </row>
    <row r="171" spans="3:5" x14ac:dyDescent="0.35">
      <c r="C171" s="135"/>
      <c r="D171" s="135"/>
      <c r="E171" s="135"/>
    </row>
    <row r="172" spans="3:5" x14ac:dyDescent="0.35">
      <c r="C172" s="135"/>
      <c r="D172" s="135"/>
      <c r="E172" s="135"/>
    </row>
    <row r="173" spans="3:5" x14ac:dyDescent="0.35">
      <c r="C173" s="135"/>
      <c r="D173" s="135"/>
      <c r="E173" s="135"/>
    </row>
    <row r="174" spans="3:5" x14ac:dyDescent="0.35">
      <c r="C174" s="135"/>
      <c r="D174" s="135"/>
      <c r="E174" s="135"/>
    </row>
    <row r="175" spans="3:5" x14ac:dyDescent="0.35">
      <c r="C175" s="135"/>
      <c r="D175" s="135"/>
      <c r="E175" s="135"/>
    </row>
    <row r="176" spans="3:5" x14ac:dyDescent="0.35">
      <c r="C176" s="135"/>
      <c r="D176" s="135"/>
      <c r="E176" s="135"/>
    </row>
    <row r="177" spans="3:5" x14ac:dyDescent="0.35">
      <c r="C177" s="135"/>
      <c r="D177" s="135"/>
      <c r="E177" s="135"/>
    </row>
    <row r="178" spans="3:5" x14ac:dyDescent="0.35">
      <c r="C178" s="135"/>
      <c r="D178" s="135"/>
      <c r="E178" s="135"/>
    </row>
    <row r="179" spans="3:5" x14ac:dyDescent="0.35">
      <c r="C179" s="135"/>
      <c r="D179" s="135"/>
      <c r="E179" s="135"/>
    </row>
    <row r="180" spans="3:5" x14ac:dyDescent="0.35">
      <c r="C180" s="135"/>
      <c r="D180" s="135"/>
      <c r="E180" s="135"/>
    </row>
    <row r="181" spans="3:5" x14ac:dyDescent="0.35">
      <c r="C181" s="135"/>
      <c r="D181" s="135"/>
      <c r="E181" s="135"/>
    </row>
    <row r="182" spans="3:5" x14ac:dyDescent="0.35">
      <c r="C182" s="135"/>
      <c r="D182" s="135"/>
      <c r="E182" s="135"/>
    </row>
    <row r="183" spans="3:5" x14ac:dyDescent="0.35">
      <c r="C183" s="135"/>
      <c r="D183" s="135"/>
      <c r="E183" s="135"/>
    </row>
    <row r="184" spans="3:5" x14ac:dyDescent="0.35">
      <c r="C184" s="135"/>
      <c r="D184" s="135"/>
      <c r="E184" s="135"/>
    </row>
    <row r="185" spans="3:5" x14ac:dyDescent="0.35">
      <c r="C185" s="135"/>
      <c r="D185" s="135"/>
      <c r="E185" s="135"/>
    </row>
    <row r="186" spans="3:5" x14ac:dyDescent="0.35">
      <c r="C186" s="135"/>
      <c r="D186" s="135"/>
      <c r="E186" s="135"/>
    </row>
    <row r="187" spans="3:5" x14ac:dyDescent="0.35">
      <c r="C187" s="135"/>
      <c r="D187" s="135"/>
      <c r="E187" s="135"/>
    </row>
    <row r="188" spans="3:5" x14ac:dyDescent="0.35">
      <c r="C188" s="135"/>
      <c r="D188" s="135"/>
      <c r="E188" s="135"/>
    </row>
    <row r="189" spans="3:5" x14ac:dyDescent="0.35">
      <c r="C189" s="135"/>
      <c r="D189" s="135"/>
      <c r="E189" s="135"/>
    </row>
    <row r="190" spans="3:5" x14ac:dyDescent="0.35">
      <c r="C190" s="135"/>
      <c r="D190" s="135"/>
      <c r="E190" s="135"/>
    </row>
    <row r="191" spans="3:5" x14ac:dyDescent="0.35">
      <c r="C191" s="135"/>
      <c r="D191" s="135"/>
      <c r="E191" s="135"/>
    </row>
    <row r="192" spans="3:5" x14ac:dyDescent="0.35">
      <c r="C192" s="135"/>
      <c r="D192" s="135"/>
      <c r="E192" s="135"/>
    </row>
    <row r="193" spans="3:5" x14ac:dyDescent="0.35">
      <c r="C193" s="135"/>
      <c r="D193" s="135"/>
      <c r="E193" s="135"/>
    </row>
    <row r="194" spans="3:5" x14ac:dyDescent="0.35">
      <c r="C194" s="135"/>
      <c r="D194" s="135"/>
      <c r="E194" s="135"/>
    </row>
    <row r="195" spans="3:5" x14ac:dyDescent="0.35">
      <c r="C195" s="135"/>
      <c r="D195" s="135"/>
      <c r="E195" s="135"/>
    </row>
    <row r="196" spans="3:5" x14ac:dyDescent="0.35">
      <c r="C196" s="135"/>
      <c r="D196" s="135"/>
      <c r="E196" s="135"/>
    </row>
    <row r="197" spans="3:5" x14ac:dyDescent="0.35">
      <c r="C197" s="135"/>
      <c r="D197" s="135"/>
      <c r="E197" s="135"/>
    </row>
    <row r="198" spans="3:5" x14ac:dyDescent="0.35">
      <c r="C198" s="135"/>
      <c r="D198" s="135"/>
      <c r="E198" s="135"/>
    </row>
    <row r="199" spans="3:5" x14ac:dyDescent="0.35">
      <c r="C199" s="135"/>
      <c r="D199" s="135"/>
      <c r="E199" s="135"/>
    </row>
    <row r="200" spans="3:5" x14ac:dyDescent="0.35">
      <c r="C200" s="135"/>
      <c r="D200" s="135"/>
      <c r="E200" s="135"/>
    </row>
    <row r="201" spans="3:5" x14ac:dyDescent="0.35">
      <c r="C201" s="135"/>
      <c r="D201" s="135"/>
      <c r="E201" s="135"/>
    </row>
    <row r="202" spans="3:5" x14ac:dyDescent="0.35">
      <c r="C202" s="135"/>
      <c r="D202" s="135"/>
      <c r="E202" s="135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56A92-884E-4FBD-A274-0E56ABDF8228}">
  <dimension ref="A1:AV38"/>
  <sheetViews>
    <sheetView topLeftCell="B31" zoomScale="80" zoomScaleNormal="80" workbookViewId="0">
      <selection activeCell="I61" sqref="I61"/>
    </sheetView>
  </sheetViews>
  <sheetFormatPr defaultColWidth="8.90625" defaultRowHeight="14.5" x14ac:dyDescent="0.35"/>
  <cols>
    <col min="2" max="2" width="19.54296875" bestFit="1" customWidth="1"/>
  </cols>
  <sheetData>
    <row r="1" spans="1:48" ht="14.4" customHeight="1" x14ac:dyDescent="0.5">
      <c r="A1" s="112" t="s">
        <v>230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8" x14ac:dyDescent="0.35">
      <c r="A2" s="136" t="s">
        <v>224</v>
      </c>
      <c r="B2" s="136"/>
      <c r="C2" s="17" t="s">
        <v>19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 t="s">
        <v>231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H2" s="17"/>
      <c r="AI2" s="17" t="s">
        <v>20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8" x14ac:dyDescent="0.35">
      <c r="A3" s="136"/>
      <c r="B3" s="136"/>
      <c r="C3" s="17">
        <v>2010</v>
      </c>
      <c r="D3" s="17">
        <v>2011</v>
      </c>
      <c r="E3" s="17">
        <v>2012</v>
      </c>
      <c r="F3" s="17">
        <v>2013</v>
      </c>
      <c r="G3" s="17">
        <v>2014</v>
      </c>
      <c r="H3" s="17">
        <v>2015</v>
      </c>
      <c r="I3" s="17">
        <v>2016</v>
      </c>
      <c r="J3" s="17">
        <v>2017</v>
      </c>
      <c r="K3" s="17">
        <v>2018</v>
      </c>
      <c r="L3" s="17">
        <v>2019</v>
      </c>
      <c r="M3" s="17">
        <v>2020</v>
      </c>
      <c r="N3" s="17">
        <v>2021</v>
      </c>
      <c r="O3" s="17">
        <v>2022</v>
      </c>
      <c r="P3" s="17">
        <v>2023</v>
      </c>
      <c r="Q3" s="17"/>
      <c r="R3" s="17"/>
      <c r="S3" s="17">
        <v>2010</v>
      </c>
      <c r="T3" s="17">
        <v>2011</v>
      </c>
      <c r="U3" s="17">
        <v>2012</v>
      </c>
      <c r="V3" s="17">
        <v>2013</v>
      </c>
      <c r="W3" s="17">
        <v>2014</v>
      </c>
      <c r="X3" s="17">
        <v>2015</v>
      </c>
      <c r="Y3" s="17">
        <v>2016</v>
      </c>
      <c r="Z3" s="17">
        <v>2017</v>
      </c>
      <c r="AA3" s="17">
        <v>2018</v>
      </c>
      <c r="AB3" s="17">
        <v>2019</v>
      </c>
      <c r="AC3" s="17">
        <v>2020</v>
      </c>
      <c r="AD3" s="17">
        <v>2021</v>
      </c>
      <c r="AE3" s="17">
        <v>2022</v>
      </c>
      <c r="AF3" s="17">
        <v>2023</v>
      </c>
      <c r="AG3" s="17"/>
      <c r="AH3" s="17"/>
      <c r="AI3" s="17">
        <v>2010</v>
      </c>
      <c r="AJ3" s="17">
        <v>2011</v>
      </c>
      <c r="AK3" s="17">
        <v>2012</v>
      </c>
      <c r="AL3" s="17">
        <v>2013</v>
      </c>
      <c r="AM3" s="17">
        <v>2014</v>
      </c>
      <c r="AN3" s="17">
        <v>2015</v>
      </c>
      <c r="AO3" s="17">
        <v>2016</v>
      </c>
      <c r="AP3" s="17">
        <v>2017</v>
      </c>
      <c r="AQ3" s="17">
        <v>2018</v>
      </c>
      <c r="AR3" s="17">
        <v>2019</v>
      </c>
      <c r="AS3" s="17">
        <v>2020</v>
      </c>
      <c r="AT3" s="17">
        <v>2021</v>
      </c>
      <c r="AU3" s="17">
        <v>2022</v>
      </c>
      <c r="AV3">
        <v>2023</v>
      </c>
    </row>
    <row r="4" spans="1:48" x14ac:dyDescent="0.35">
      <c r="A4" s="136"/>
      <c r="B4" s="136" t="s">
        <v>232</v>
      </c>
      <c r="C4" s="32">
        <v>13.178257662947738</v>
      </c>
      <c r="D4" s="32">
        <v>15.663389898989902</v>
      </c>
      <c r="E4" s="32">
        <v>15.688955249204669</v>
      </c>
      <c r="F4" s="32">
        <v>20.421288844221102</v>
      </c>
      <c r="G4" s="32">
        <v>24.196204247286463</v>
      </c>
      <c r="H4" s="32">
        <v>24.771181244364293</v>
      </c>
      <c r="I4" s="32">
        <v>29.531126624203825</v>
      </c>
      <c r="J4" s="32">
        <v>27.707631290322585</v>
      </c>
      <c r="K4" s="32">
        <v>27.697243998456198</v>
      </c>
      <c r="L4" s="32">
        <v>25.011035920177385</v>
      </c>
      <c r="M4" s="32">
        <v>34.501336412847351</v>
      </c>
      <c r="N4" s="32">
        <v>33.758875043029256</v>
      </c>
      <c r="O4" s="32">
        <v>35.872961188246691</v>
      </c>
      <c r="P4" s="32">
        <v>40.452800000000003</v>
      </c>
      <c r="Q4" s="32"/>
      <c r="R4" s="17"/>
      <c r="S4" s="32">
        <v>92.123079741632424</v>
      </c>
      <c r="T4" s="32">
        <v>154.72567811447809</v>
      </c>
      <c r="U4" s="32">
        <v>150.22655821845177</v>
      </c>
      <c r="V4" s="32">
        <v>156.27434412060302</v>
      </c>
      <c r="W4" s="32">
        <v>142.69004511562062</v>
      </c>
      <c r="X4" s="32">
        <v>156.51087538322813</v>
      </c>
      <c r="Y4" s="32">
        <v>163.86721834394905</v>
      </c>
      <c r="Z4" s="32">
        <v>161.66671741935482</v>
      </c>
      <c r="AA4" s="32">
        <v>159.12079938247783</v>
      </c>
      <c r="AB4" s="32">
        <v>163.46353968957874</v>
      </c>
      <c r="AC4" s="32">
        <v>154.68633908336338</v>
      </c>
      <c r="AD4" s="55">
        <v>297.08104316695358</v>
      </c>
      <c r="AE4" s="55">
        <v>284.11855369712623</v>
      </c>
      <c r="AF4" s="55">
        <v>227.66080000000002</v>
      </c>
      <c r="AG4" s="55"/>
      <c r="AH4" s="17"/>
      <c r="AI4" s="32">
        <v>178.33046247798001</v>
      </c>
      <c r="AJ4" s="32">
        <v>140.5804511784512</v>
      </c>
      <c r="AK4" s="32">
        <v>142.03776458112409</v>
      </c>
      <c r="AL4" s="32">
        <v>154.77656924623113</v>
      </c>
      <c r="AM4" s="32">
        <v>198.16740311467677</v>
      </c>
      <c r="AN4" s="32">
        <v>209.73541244364293</v>
      </c>
      <c r="AO4" s="32">
        <v>227.67773452229304</v>
      </c>
      <c r="AP4" s="32">
        <v>205.80400741935483</v>
      </c>
      <c r="AQ4" s="32">
        <v>195.76518502508682</v>
      </c>
      <c r="AR4" s="32">
        <v>205.96488869179603</v>
      </c>
      <c r="AS4" s="32">
        <v>134.71770162396245</v>
      </c>
      <c r="AT4" s="32">
        <v>221.17838375215149</v>
      </c>
      <c r="AU4" s="32">
        <v>230.80624010332582</v>
      </c>
      <c r="AV4" s="55">
        <v>246.93590000000003</v>
      </c>
    </row>
    <row r="5" spans="1:48" x14ac:dyDescent="0.35">
      <c r="A5" s="136"/>
      <c r="B5" s="13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8" x14ac:dyDescent="0.35">
      <c r="A6" s="136"/>
      <c r="B6" s="136"/>
      <c r="C6" s="17" t="s">
        <v>19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 t="s">
        <v>231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H6" s="17"/>
      <c r="AI6" s="17" t="s">
        <v>20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8" x14ac:dyDescent="0.35">
      <c r="A7" s="136"/>
      <c r="C7" s="17">
        <v>2010</v>
      </c>
      <c r="D7" s="17">
        <v>2011</v>
      </c>
      <c r="E7" s="17">
        <v>2012</v>
      </c>
      <c r="F7" s="17">
        <v>2013</v>
      </c>
      <c r="G7" s="17">
        <v>2014</v>
      </c>
      <c r="H7" s="17">
        <v>2015</v>
      </c>
      <c r="I7" s="17">
        <v>2016</v>
      </c>
      <c r="J7" s="17">
        <v>2017</v>
      </c>
      <c r="K7" s="17">
        <v>2018</v>
      </c>
      <c r="L7" s="17">
        <v>2019</v>
      </c>
      <c r="M7" s="17">
        <v>2020</v>
      </c>
      <c r="N7" s="17">
        <v>2021</v>
      </c>
      <c r="O7" s="17">
        <v>2022</v>
      </c>
      <c r="P7" s="17">
        <v>2023</v>
      </c>
      <c r="Q7" s="17"/>
      <c r="R7" s="17"/>
      <c r="S7" s="17">
        <v>2010</v>
      </c>
      <c r="T7" s="17">
        <v>2011</v>
      </c>
      <c r="U7" s="17">
        <v>2012</v>
      </c>
      <c r="V7" s="17">
        <v>2013</v>
      </c>
      <c r="W7" s="17">
        <v>2014</v>
      </c>
      <c r="X7" s="17">
        <v>2015</v>
      </c>
      <c r="Y7" s="17">
        <v>2016</v>
      </c>
      <c r="Z7" s="17">
        <v>2017</v>
      </c>
      <c r="AA7" s="17">
        <v>2018</v>
      </c>
      <c r="AB7" s="17">
        <v>2019</v>
      </c>
      <c r="AC7" s="17">
        <v>2020</v>
      </c>
      <c r="AD7" s="17">
        <v>2021</v>
      </c>
      <c r="AE7" s="17">
        <v>2022</v>
      </c>
      <c r="AF7" s="17">
        <v>2023</v>
      </c>
      <c r="AG7" s="17"/>
      <c r="AH7" s="17"/>
      <c r="AI7" s="17">
        <v>2010</v>
      </c>
      <c r="AJ7" s="17">
        <v>2011</v>
      </c>
      <c r="AK7" s="17">
        <v>2012</v>
      </c>
      <c r="AL7" s="17">
        <v>2013</v>
      </c>
      <c r="AM7" s="17">
        <v>2014</v>
      </c>
      <c r="AN7" s="17">
        <v>2015</v>
      </c>
      <c r="AO7" s="17">
        <v>2016</v>
      </c>
      <c r="AP7" s="17">
        <v>2017</v>
      </c>
      <c r="AQ7" s="17">
        <v>2018</v>
      </c>
      <c r="AR7" s="17">
        <v>2019</v>
      </c>
      <c r="AS7" s="17">
        <v>2020</v>
      </c>
      <c r="AT7" s="17">
        <v>2021</v>
      </c>
      <c r="AU7" s="17">
        <v>2022</v>
      </c>
      <c r="AV7" s="17">
        <v>2023</v>
      </c>
    </row>
    <row r="8" spans="1:48" x14ac:dyDescent="0.35">
      <c r="A8" s="136"/>
      <c r="B8" s="136" t="s">
        <v>233</v>
      </c>
      <c r="C8" s="32">
        <v>0.90354105351990333</v>
      </c>
      <c r="D8" s="32">
        <v>1.2487618428709257</v>
      </c>
      <c r="E8" s="32">
        <v>1.101171099132177</v>
      </c>
      <c r="F8" s="32">
        <v>1.2973242087841892</v>
      </c>
      <c r="G8" s="32">
        <v>1.4780341050674624</v>
      </c>
      <c r="H8" s="32">
        <v>1.3797497280139122</v>
      </c>
      <c r="I8" s="32">
        <v>1.4063351658282017</v>
      </c>
      <c r="J8" s="32">
        <v>1.5886008523462478</v>
      </c>
      <c r="K8" s="32">
        <v>1.7201934789260553</v>
      </c>
      <c r="L8" s="32">
        <v>1.4285836357762784</v>
      </c>
      <c r="M8" s="32">
        <v>1.6313324658658372</v>
      </c>
      <c r="N8" s="32">
        <v>2.113856452339455</v>
      </c>
      <c r="O8" s="32">
        <v>2.1667279635196941</v>
      </c>
      <c r="P8" s="32">
        <v>2.1633010926777612</v>
      </c>
      <c r="Q8" s="32"/>
      <c r="R8" s="17"/>
      <c r="S8" s="32">
        <v>6.2459154184835137</v>
      </c>
      <c r="T8" s="32">
        <v>12.342592803254115</v>
      </c>
      <c r="U8" s="32">
        <v>10.592103454791868</v>
      </c>
      <c r="V8" s="32">
        <v>9.9662067176305431</v>
      </c>
      <c r="W8" s="32">
        <v>8.7284744447915319</v>
      </c>
      <c r="X8" s="32">
        <v>8.7331689809575099</v>
      </c>
      <c r="Y8" s="32">
        <v>7.8020444241754303</v>
      </c>
      <c r="Z8" s="32">
        <v>9.2308525649787043</v>
      </c>
      <c r="AA8" s="32">
        <v>9.9113302903913745</v>
      </c>
      <c r="AB8" s="32">
        <v>9.3468248932152136</v>
      </c>
      <c r="AC8" s="32">
        <v>7.3273178267763592</v>
      </c>
      <c r="AD8" s="55">
        <v>18.559692703286483</v>
      </c>
      <c r="AE8" s="55">
        <v>17.178848828927986</v>
      </c>
      <c r="AF8" s="55">
        <v>12.194265157853824</v>
      </c>
      <c r="AG8" s="55"/>
      <c r="AH8" s="17"/>
      <c r="AI8" s="32">
        <v>12.311052175199114</v>
      </c>
      <c r="AJ8" s="32">
        <v>11.212468839910469</v>
      </c>
      <c r="AK8" s="32">
        <v>10.020034775699509</v>
      </c>
      <c r="AL8" s="32">
        <v>9.8781682606739825</v>
      </c>
      <c r="AM8" s="32">
        <v>12.113700126082366</v>
      </c>
      <c r="AN8" s="32">
        <v>11.696731399239289</v>
      </c>
      <c r="AO8" s="32">
        <v>10.860965859647079</v>
      </c>
      <c r="AP8" s="32">
        <v>11.766044113157278</v>
      </c>
      <c r="AQ8" s="32">
        <v>12.190284115320354</v>
      </c>
      <c r="AR8" s="32">
        <v>11.784880475852944</v>
      </c>
      <c r="AS8" s="32">
        <v>6.3954745893322</v>
      </c>
      <c r="AT8" s="32">
        <v>13.824008639203266</v>
      </c>
      <c r="AU8" s="32">
        <v>13.956850909038238</v>
      </c>
      <c r="AV8" s="55">
        <v>13.217159805838158</v>
      </c>
    </row>
    <row r="9" spans="1:48" x14ac:dyDescent="0.35">
      <c r="A9" s="136"/>
      <c r="B9" s="13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8" x14ac:dyDescent="0.35">
      <c r="A10" s="136" t="s">
        <v>225</v>
      </c>
      <c r="B10" s="136"/>
      <c r="C10" s="17" t="s">
        <v>19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 t="s">
        <v>234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H10" s="17"/>
      <c r="AI10" s="17" t="s">
        <v>20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8" x14ac:dyDescent="0.35">
      <c r="A11" s="136"/>
      <c r="C11" s="17">
        <v>2010</v>
      </c>
      <c r="D11" s="17">
        <v>2011</v>
      </c>
      <c r="E11" s="17">
        <v>2012</v>
      </c>
      <c r="F11" s="17">
        <v>2013</v>
      </c>
      <c r="G11" s="17">
        <v>2014</v>
      </c>
      <c r="H11" s="17">
        <v>2015</v>
      </c>
      <c r="I11" s="17">
        <v>2016</v>
      </c>
      <c r="J11" s="17">
        <v>2017</v>
      </c>
      <c r="K11" s="17">
        <v>2018</v>
      </c>
      <c r="L11" s="17">
        <v>2019</v>
      </c>
      <c r="M11" s="17">
        <v>2020</v>
      </c>
      <c r="N11" s="17">
        <v>2021</v>
      </c>
      <c r="O11" s="17">
        <v>2022</v>
      </c>
      <c r="P11" s="17">
        <v>2023</v>
      </c>
      <c r="Q11" s="17"/>
      <c r="R11" s="17"/>
      <c r="S11" s="17">
        <v>2010</v>
      </c>
      <c r="T11" s="17">
        <v>2011</v>
      </c>
      <c r="U11" s="17">
        <v>2012</v>
      </c>
      <c r="V11" s="17">
        <v>2013</v>
      </c>
      <c r="W11" s="17">
        <v>2014</v>
      </c>
      <c r="X11" s="17">
        <v>2015</v>
      </c>
      <c r="Y11" s="17">
        <v>2016</v>
      </c>
      <c r="Z11" s="17">
        <v>2017</v>
      </c>
      <c r="AA11" s="17">
        <v>2018</v>
      </c>
      <c r="AB11" s="17">
        <v>2019</v>
      </c>
      <c r="AC11" s="17">
        <v>2020</v>
      </c>
      <c r="AD11" s="17">
        <v>2021</v>
      </c>
      <c r="AE11" s="17">
        <v>2022</v>
      </c>
      <c r="AF11" s="17">
        <v>2023</v>
      </c>
      <c r="AG11" s="17"/>
      <c r="AH11" s="17"/>
      <c r="AI11" s="17">
        <v>2010</v>
      </c>
      <c r="AJ11" s="17">
        <v>2011</v>
      </c>
      <c r="AK11" s="17">
        <v>2012</v>
      </c>
      <c r="AL11" s="17">
        <v>2013</v>
      </c>
      <c r="AM11" s="17">
        <v>2014</v>
      </c>
      <c r="AN11" s="17">
        <v>2015</v>
      </c>
      <c r="AO11" s="17">
        <v>2016</v>
      </c>
      <c r="AP11" s="17">
        <v>2017</v>
      </c>
      <c r="AQ11" s="17">
        <v>2018</v>
      </c>
      <c r="AR11" s="17">
        <v>2019</v>
      </c>
      <c r="AS11" s="17">
        <v>2020</v>
      </c>
      <c r="AT11" s="17">
        <v>2021</v>
      </c>
      <c r="AU11" s="17">
        <v>2022</v>
      </c>
      <c r="AV11" s="17">
        <v>2023</v>
      </c>
    </row>
    <row r="12" spans="1:48" x14ac:dyDescent="0.35">
      <c r="A12" s="136"/>
      <c r="B12" s="136" t="s">
        <v>232</v>
      </c>
      <c r="C12" s="32">
        <v>6.2529921315325891</v>
      </c>
      <c r="D12" s="32">
        <v>8.2231367003366991</v>
      </c>
      <c r="E12" s="32">
        <v>9.0780878048780487</v>
      </c>
      <c r="F12" s="32">
        <v>9.6166564824120595</v>
      </c>
      <c r="G12" s="32">
        <v>11.522430580462485</v>
      </c>
      <c r="H12" s="32">
        <v>13.387704238052299</v>
      </c>
      <c r="I12" s="32">
        <v>17.780331210191086</v>
      </c>
      <c r="J12" s="32">
        <v>13.372083870967742</v>
      </c>
      <c r="K12" s="32">
        <v>13.516078425318408</v>
      </c>
      <c r="L12" s="32">
        <v>13.706804434589802</v>
      </c>
      <c r="M12" s="32">
        <v>14.622048069289065</v>
      </c>
      <c r="N12" s="32">
        <v>13.293140654044752</v>
      </c>
      <c r="O12" s="32">
        <v>15.312609880529545</v>
      </c>
      <c r="P12" s="32">
        <v>16.210999999999999</v>
      </c>
      <c r="Q12" s="32"/>
      <c r="R12" s="17"/>
      <c r="S12" s="32">
        <v>57.847562184380507</v>
      </c>
      <c r="T12" s="32">
        <v>75.998743434343424</v>
      </c>
      <c r="U12" s="32">
        <v>87.951384941675528</v>
      </c>
      <c r="V12" s="32">
        <v>91.895965025125619</v>
      </c>
      <c r="W12" s="32">
        <v>100.169796696555</v>
      </c>
      <c r="X12" s="32">
        <v>65.155025788999097</v>
      </c>
      <c r="Y12" s="32">
        <v>55.068066242038221</v>
      </c>
      <c r="Z12" s="32">
        <v>61.752484838709684</v>
      </c>
      <c r="AA12" s="32">
        <v>71.857837746043998</v>
      </c>
      <c r="AB12" s="32">
        <v>79.343109534368082</v>
      </c>
      <c r="AC12" s="32">
        <v>41.565018837964637</v>
      </c>
      <c r="AD12" s="55">
        <v>67.994934526678151</v>
      </c>
      <c r="AE12" s="55">
        <v>122.08576506296419</v>
      </c>
      <c r="AF12" s="55">
        <v>101.9299</v>
      </c>
      <c r="AG12" s="55"/>
      <c r="AH12" s="17"/>
      <c r="AI12" s="32">
        <v>212.89500739870815</v>
      </c>
      <c r="AJ12" s="32">
        <v>224.17665185185186</v>
      </c>
      <c r="AK12" s="32">
        <v>253.6859363732768</v>
      </c>
      <c r="AL12" s="32">
        <v>287.99773748743712</v>
      </c>
      <c r="AM12" s="32">
        <v>284.86710637092972</v>
      </c>
      <c r="AN12" s="32">
        <v>299.16248981064024</v>
      </c>
      <c r="AO12" s="32">
        <v>305.2696478980892</v>
      </c>
      <c r="AP12" s="32">
        <v>286.87362483870965</v>
      </c>
      <c r="AQ12" s="32">
        <v>275.62323056734846</v>
      </c>
      <c r="AR12" s="32">
        <v>296.87978980044352</v>
      </c>
      <c r="AS12" s="32">
        <v>232.74293699025625</v>
      </c>
      <c r="AT12" s="32">
        <v>289.51083345955249</v>
      </c>
      <c r="AU12" s="32">
        <v>337.92369570552148</v>
      </c>
      <c r="AV12" s="55">
        <v>386.9049</v>
      </c>
    </row>
    <row r="13" spans="1:48" x14ac:dyDescent="0.35">
      <c r="A13" s="136"/>
      <c r="B13" s="13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8" ht="14.4" customHeight="1" x14ac:dyDescent="0.35">
      <c r="A14" s="136"/>
      <c r="B14" s="136"/>
      <c r="C14" s="17" t="s">
        <v>19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 t="s">
        <v>234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H14" s="17"/>
      <c r="AI14" s="17" t="s">
        <v>20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8" x14ac:dyDescent="0.35">
      <c r="A15" s="136"/>
      <c r="C15" s="17">
        <v>2010</v>
      </c>
      <c r="D15" s="17">
        <v>2011</v>
      </c>
      <c r="E15" s="17">
        <v>2012</v>
      </c>
      <c r="F15" s="17">
        <v>2013</v>
      </c>
      <c r="G15" s="17">
        <v>2014</v>
      </c>
      <c r="H15" s="17">
        <v>2015</v>
      </c>
      <c r="I15" s="17">
        <v>2016</v>
      </c>
      <c r="J15" s="17">
        <v>2017</v>
      </c>
      <c r="K15" s="17">
        <v>2018</v>
      </c>
      <c r="L15" s="17">
        <v>2019</v>
      </c>
      <c r="M15" s="17">
        <v>2020</v>
      </c>
      <c r="N15" s="17">
        <v>2021</v>
      </c>
      <c r="O15" s="17">
        <v>2022</v>
      </c>
      <c r="P15" s="17">
        <v>2023</v>
      </c>
      <c r="Q15" s="17"/>
      <c r="R15" s="17"/>
      <c r="S15" s="17">
        <v>2010</v>
      </c>
      <c r="T15" s="17">
        <v>2011</v>
      </c>
      <c r="U15" s="17">
        <v>2012</v>
      </c>
      <c r="V15" s="17">
        <v>2013</v>
      </c>
      <c r="W15" s="17">
        <v>2014</v>
      </c>
      <c r="X15" s="17">
        <v>2015</v>
      </c>
      <c r="Y15" s="17">
        <v>2016</v>
      </c>
      <c r="Z15" s="17">
        <v>2017</v>
      </c>
      <c r="AA15" s="17">
        <v>2018</v>
      </c>
      <c r="AB15" s="17">
        <v>2019</v>
      </c>
      <c r="AC15" s="17">
        <v>2020</v>
      </c>
      <c r="AD15" s="17">
        <v>2021</v>
      </c>
      <c r="AE15" s="17">
        <v>2022</v>
      </c>
      <c r="AF15" s="17">
        <v>2023</v>
      </c>
      <c r="AG15" s="17"/>
      <c r="AH15" s="17"/>
      <c r="AI15" s="17">
        <v>2010</v>
      </c>
      <c r="AJ15" s="17">
        <v>2011</v>
      </c>
      <c r="AK15" s="17">
        <v>2012</v>
      </c>
      <c r="AL15" s="17">
        <v>2013</v>
      </c>
      <c r="AM15" s="17">
        <v>2014</v>
      </c>
      <c r="AN15" s="17">
        <v>2015</v>
      </c>
      <c r="AO15" s="17">
        <v>2016</v>
      </c>
      <c r="AP15" s="17">
        <v>2017</v>
      </c>
      <c r="AQ15" s="17">
        <v>2018</v>
      </c>
      <c r="AR15" s="17">
        <v>2019</v>
      </c>
      <c r="AS15" s="17">
        <v>2020</v>
      </c>
      <c r="AT15" s="17">
        <v>2021</v>
      </c>
      <c r="AU15" s="17">
        <v>2022</v>
      </c>
      <c r="AV15" s="17">
        <v>2023</v>
      </c>
    </row>
    <row r="16" spans="1:48" x14ac:dyDescent="0.35">
      <c r="B16" s="136" t="s">
        <v>233</v>
      </c>
      <c r="C16" s="32">
        <v>0.42923895469009432</v>
      </c>
      <c r="D16" s="32">
        <v>0.65565760982757026</v>
      </c>
      <c r="E16" s="32">
        <v>0.64157358766792827</v>
      </c>
      <c r="F16" s="32">
        <v>0.61405344497375136</v>
      </c>
      <c r="G16" s="32">
        <v>0.70416072615155734</v>
      </c>
      <c r="H16" s="32">
        <v>0.74743380685966276</v>
      </c>
      <c r="I16" s="32">
        <v>0.84785740698060674</v>
      </c>
      <c r="J16" s="32">
        <v>0.76460042671476214</v>
      </c>
      <c r="K16" s="32">
        <v>0.84506721439646537</v>
      </c>
      <c r="L16" s="32">
        <v>0.78528651678067507</v>
      </c>
      <c r="M16" s="32">
        <v>0.68266908666126369</v>
      </c>
      <c r="N16" s="32">
        <v>0.83058926791941146</v>
      </c>
      <c r="O16" s="32">
        <v>0.92809887234558275</v>
      </c>
      <c r="P16" s="32">
        <v>0.86822970105966257</v>
      </c>
      <c r="Q16" s="32"/>
      <c r="R16" s="17"/>
      <c r="S16" s="32">
        <v>3.9720256569159464</v>
      </c>
      <c r="T16" s="32">
        <v>6.0657105402582889</v>
      </c>
      <c r="U16" s="32">
        <v>6.1951820232651773</v>
      </c>
      <c r="V16" s="32">
        <v>5.8816880151847739</v>
      </c>
      <c r="W16" s="32">
        <v>6.1322399167480972</v>
      </c>
      <c r="X16" s="32">
        <v>3.6372034086249609</v>
      </c>
      <c r="Y16" s="32">
        <v>2.6303328033509583</v>
      </c>
      <c r="Z16" s="32">
        <v>3.5216038443144635</v>
      </c>
      <c r="AA16" s="32">
        <v>4.4794437239533185</v>
      </c>
      <c r="AB16" s="32">
        <v>4.538821275512114</v>
      </c>
      <c r="AC16" s="32">
        <v>1.9439887638626356</v>
      </c>
      <c r="AD16" s="55">
        <v>4.2486036916061005</v>
      </c>
      <c r="AE16" s="55">
        <v>7.3837505496910154</v>
      </c>
      <c r="AF16" s="55">
        <v>5.4581271556535604</v>
      </c>
      <c r="AG16" s="55"/>
      <c r="AH16" s="17"/>
      <c r="AI16" s="32">
        <v>14.620076910979224</v>
      </c>
      <c r="AJ16" s="32">
        <v>17.878490591435021</v>
      </c>
      <c r="AK16" s="32">
        <v>17.915161739694142</v>
      </c>
      <c r="AL16" s="32">
        <v>18.390561644493754</v>
      </c>
      <c r="AM16" s="32">
        <v>17.418547228623677</v>
      </c>
      <c r="AN16" s="32">
        <v>16.686690778713206</v>
      </c>
      <c r="AO16" s="32">
        <v>14.572018840710776</v>
      </c>
      <c r="AP16" s="32">
        <v>16.395673472775616</v>
      </c>
      <c r="AQ16" s="32">
        <v>17.190746557061086</v>
      </c>
      <c r="AR16" s="32">
        <v>16.987578987478869</v>
      </c>
      <c r="AS16" s="32">
        <v>10.908057589697345</v>
      </c>
      <c r="AT16" s="32">
        <v>18.089611062301813</v>
      </c>
      <c r="AU16" s="32">
        <v>20.446486070477</v>
      </c>
      <c r="AV16" s="55">
        <v>20.716475721028118</v>
      </c>
    </row>
    <row r="17" spans="18:47" x14ac:dyDescent="0.35"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8:47" x14ac:dyDescent="0.35"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8:47" x14ac:dyDescent="0.35"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8:47" x14ac:dyDescent="0.35"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38" ht="14.4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1FE9-DF5B-4FDA-B0EC-9941BDCD7F47}">
  <dimension ref="A1:O24"/>
  <sheetViews>
    <sheetView zoomScale="90" zoomScaleNormal="90" workbookViewId="0">
      <selection activeCell="M60" sqref="M60"/>
    </sheetView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3.5" x14ac:dyDescent="0.55000000000000004">
      <c r="A1" s="137" t="s">
        <v>235</v>
      </c>
    </row>
    <row r="3" spans="1:15" x14ac:dyDescent="0.35">
      <c r="B3" s="138" t="s">
        <v>236</v>
      </c>
      <c r="C3" s="138"/>
      <c r="D3" s="139" t="s">
        <v>237</v>
      </c>
      <c r="E3" s="139"/>
      <c r="F3" s="139" t="s">
        <v>238</v>
      </c>
      <c r="G3" s="139"/>
    </row>
    <row r="4" spans="1:15" x14ac:dyDescent="0.35">
      <c r="A4" s="140" t="s">
        <v>239</v>
      </c>
      <c r="B4" s="141" t="s">
        <v>233</v>
      </c>
      <c r="C4" s="141" t="s">
        <v>240</v>
      </c>
      <c r="D4" s="141" t="s">
        <v>233</v>
      </c>
      <c r="E4" s="141" t="s">
        <v>241</v>
      </c>
      <c r="F4" s="141" t="s">
        <v>233</v>
      </c>
      <c r="G4" s="141" t="s">
        <v>241</v>
      </c>
    </row>
    <row r="5" spans="1:15" x14ac:dyDescent="0.35">
      <c r="A5" s="140" t="s">
        <v>242</v>
      </c>
      <c r="B5" s="68"/>
      <c r="C5" s="68"/>
      <c r="D5" s="68"/>
      <c r="E5" s="68"/>
      <c r="F5" s="68"/>
      <c r="G5" s="68"/>
    </row>
    <row r="6" spans="1:15" ht="14.4" customHeight="1" x14ac:dyDescent="0.35">
      <c r="A6" s="68" t="s">
        <v>243</v>
      </c>
      <c r="B6" s="142">
        <v>1.2211590092782312</v>
      </c>
      <c r="C6" s="143">
        <v>22.824399999999997</v>
      </c>
      <c r="D6" s="144">
        <v>-1.8676515640011243E-2</v>
      </c>
      <c r="E6" s="144">
        <v>0.11001404644109294</v>
      </c>
      <c r="F6" s="145">
        <v>-2.3241057305991263E-2</v>
      </c>
      <c r="G6" s="145">
        <v>2.2621376816273804</v>
      </c>
      <c r="J6" s="31"/>
      <c r="K6" s="31"/>
      <c r="L6" s="31"/>
      <c r="M6" s="31"/>
      <c r="N6" s="31"/>
      <c r="O6" s="31"/>
    </row>
    <row r="7" spans="1:15" x14ac:dyDescent="0.35">
      <c r="A7" s="68" t="s">
        <v>244</v>
      </c>
      <c r="B7" s="142">
        <v>0.43668922487125178</v>
      </c>
      <c r="C7" s="143">
        <v>8.1548000000000016</v>
      </c>
      <c r="D7" s="144">
        <v>2.5112217145045947E-2</v>
      </c>
      <c r="E7" s="144">
        <v>0.15799361830612768</v>
      </c>
      <c r="F7" s="145">
        <v>1.0697594328170055E-2</v>
      </c>
      <c r="G7" s="145">
        <v>1.1126195673232169</v>
      </c>
    </row>
    <row r="8" spans="1:15" x14ac:dyDescent="0.35">
      <c r="A8" s="68" t="s">
        <v>245</v>
      </c>
      <c r="B8" s="142">
        <v>0.14362371704600202</v>
      </c>
      <c r="C8" s="143">
        <v>2.6816</v>
      </c>
      <c r="D8" s="144">
        <v>-5.904598653654225E-2</v>
      </c>
      <c r="E8" s="144">
        <v>6.1137583814753399E-2</v>
      </c>
      <c r="F8" s="145">
        <v>-9.0125595318008896E-3</v>
      </c>
      <c r="G8" s="145">
        <v>0.15450074265418107</v>
      </c>
    </row>
    <row r="9" spans="1:15" x14ac:dyDescent="0.35">
      <c r="A9" s="68" t="s">
        <v>246</v>
      </c>
      <c r="B9" s="142">
        <v>0.43094160151744709</v>
      </c>
      <c r="C9" s="143">
        <v>8.0556999999999999</v>
      </c>
      <c r="D9" s="144">
        <v>4.9717306863430386E-2</v>
      </c>
      <c r="E9" s="144">
        <v>0.1877563970066477</v>
      </c>
      <c r="F9" s="145">
        <v>2.0410500715549802E-2</v>
      </c>
      <c r="G9" s="145">
        <v>1.2734170164675498</v>
      </c>
    </row>
    <row r="10" spans="1:15" x14ac:dyDescent="0.35">
      <c r="A10" s="68" t="s">
        <v>247</v>
      </c>
      <c r="B10" s="142">
        <v>2.1484571634346534</v>
      </c>
      <c r="C10" s="143">
        <v>40.143500000000003</v>
      </c>
      <c r="D10" s="144">
        <v>-0.20216257307700547</v>
      </c>
      <c r="E10" s="144">
        <v>-0.10005895171620774</v>
      </c>
      <c r="F10" s="145">
        <v>-0.54439364919339051</v>
      </c>
      <c r="G10" s="145">
        <v>-4.463310720051668</v>
      </c>
    </row>
    <row r="11" spans="1:15" x14ac:dyDescent="0.35">
      <c r="A11" s="68" t="s">
        <v>248</v>
      </c>
      <c r="B11" s="142">
        <v>0.11155269178592885</v>
      </c>
      <c r="C11" s="143">
        <v>2.0831</v>
      </c>
      <c r="D11" s="144">
        <v>-3.9101829374238797E-2</v>
      </c>
      <c r="E11" s="144">
        <v>8.5228246856361531E-2</v>
      </c>
      <c r="F11" s="145">
        <v>-4.5394137004234805E-3</v>
      </c>
      <c r="G11" s="145">
        <v>0.16359596383597022</v>
      </c>
    </row>
    <row r="12" spans="1:15" x14ac:dyDescent="0.35">
      <c r="A12" s="68" t="s">
        <v>249</v>
      </c>
      <c r="B12" s="142">
        <v>3.211640001611058</v>
      </c>
      <c r="C12" s="143">
        <v>59.976200000000006</v>
      </c>
      <c r="D12" s="144">
        <v>-6.0202962931755956E-2</v>
      </c>
      <c r="E12" s="144">
        <v>5.9795385832515334E-2</v>
      </c>
      <c r="F12" s="145">
        <v>-0.20573617104636061</v>
      </c>
      <c r="G12" s="145">
        <v>3.3839551178559923</v>
      </c>
    </row>
    <row r="13" spans="1:15" x14ac:dyDescent="0.35">
      <c r="A13" s="68" t="s">
        <v>250</v>
      </c>
      <c r="B13" s="142">
        <v>2.2443441290513686</v>
      </c>
      <c r="C13" s="143">
        <v>41.961200000000005</v>
      </c>
      <c r="D13" s="144">
        <v>-7.560952067657928E-3</v>
      </c>
      <c r="E13" s="144">
        <v>0.12384690916925618</v>
      </c>
      <c r="F13" s="145">
        <v>-1.7098660535819363E-2</v>
      </c>
      <c r="G13" s="145">
        <v>4.6240861478850563</v>
      </c>
    </row>
    <row r="14" spans="1:15" x14ac:dyDescent="0.35">
      <c r="A14" s="68" t="s">
        <v>251</v>
      </c>
      <c r="B14" s="142">
        <v>3.0581358123205442</v>
      </c>
      <c r="C14" s="143">
        <v>57.122099999999989</v>
      </c>
      <c r="D14" s="144">
        <v>1.3398750660768174E-2</v>
      </c>
      <c r="E14" s="144">
        <v>0.1463169406444027</v>
      </c>
      <c r="F14" s="145">
        <v>4.0433441633248093E-2</v>
      </c>
      <c r="G14" s="145">
        <v>7.291116984178232</v>
      </c>
    </row>
    <row r="15" spans="1:15" x14ac:dyDescent="0.35">
      <c r="A15" s="146" t="s">
        <v>252</v>
      </c>
      <c r="B15" s="147"/>
      <c r="C15" s="148"/>
      <c r="D15" s="149"/>
      <c r="E15" s="149"/>
      <c r="F15" s="148"/>
      <c r="G15" s="148"/>
    </row>
    <row r="16" spans="1:15" x14ac:dyDescent="0.35">
      <c r="A16" s="150" t="s">
        <v>243</v>
      </c>
      <c r="B16" s="151">
        <v>0.94165038277951951</v>
      </c>
      <c r="C16" s="150">
        <v>17.5931</v>
      </c>
      <c r="D16" s="152">
        <v>-7.306819983761291E-2</v>
      </c>
      <c r="E16" s="152">
        <v>4.7882963275601473E-2</v>
      </c>
      <c r="F16" s="142">
        <v>-7.4228436584055993E-2</v>
      </c>
      <c r="G16" s="151">
        <v>0.80391588634161604</v>
      </c>
    </row>
    <row r="17" spans="1:7" x14ac:dyDescent="0.35">
      <c r="A17" s="68" t="s">
        <v>244</v>
      </c>
      <c r="B17" s="145">
        <v>1.0110895131504749</v>
      </c>
      <c r="C17" s="68">
        <v>18.883899999999997</v>
      </c>
      <c r="D17" s="144">
        <v>-0.1313425521042022</v>
      </c>
      <c r="E17" s="144">
        <v>-1.8245685688549087E-2</v>
      </c>
      <c r="F17" s="142">
        <v>-0.15287853386241726</v>
      </c>
      <c r="G17" s="145">
        <v>-0.35095308362931976</v>
      </c>
    </row>
    <row r="18" spans="1:7" x14ac:dyDescent="0.35">
      <c r="A18" s="68" t="s">
        <v>245</v>
      </c>
      <c r="B18" s="145">
        <v>8.9700416704006358E-2</v>
      </c>
      <c r="C18" s="68">
        <v>1.6745000000000001</v>
      </c>
      <c r="D18" s="144">
        <v>-0.19876335077898497</v>
      </c>
      <c r="E18" s="144">
        <v>-9.4847486796035954E-2</v>
      </c>
      <c r="F18" s="142">
        <v>-2.2252046767573034E-2</v>
      </c>
      <c r="G18" s="145">
        <v>-0.17546448175653881</v>
      </c>
    </row>
    <row r="19" spans="1:7" x14ac:dyDescent="0.35">
      <c r="A19" s="68" t="s">
        <v>246</v>
      </c>
      <c r="B19" s="145">
        <v>0.74705081404114715</v>
      </c>
      <c r="C19" s="68">
        <v>13.977899999999998</v>
      </c>
      <c r="D19" s="144">
        <v>-0.1343175009768478</v>
      </c>
      <c r="E19" s="144">
        <v>-2.1579226911921753E-2</v>
      </c>
      <c r="F19" s="142">
        <v>-0.11591085479717333</v>
      </c>
      <c r="G19" s="145">
        <v>-0.30828482402325064</v>
      </c>
    </row>
    <row r="20" spans="1:7" x14ac:dyDescent="0.35">
      <c r="A20" s="68" t="s">
        <v>247</v>
      </c>
      <c r="B20" s="145">
        <v>3.5224428940298087</v>
      </c>
      <c r="C20" s="68">
        <v>65.775100000000009</v>
      </c>
      <c r="D20" s="144">
        <v>-0.23144270950458942</v>
      </c>
      <c r="E20" s="144">
        <v>-0.13128272764754764</v>
      </c>
      <c r="F20" s="142">
        <v>-1.0607455521551838</v>
      </c>
      <c r="G20" s="145">
        <v>-9.9400976751695129</v>
      </c>
    </row>
    <row r="21" spans="1:7" x14ac:dyDescent="0.35">
      <c r="A21" s="68" t="s">
        <v>248</v>
      </c>
      <c r="B21" s="145">
        <v>0.24039814570161172</v>
      </c>
      <c r="C21" s="68">
        <v>4.4916999999999998</v>
      </c>
      <c r="D21" s="144">
        <v>-0.11184363375301017</v>
      </c>
      <c r="E21" s="144">
        <v>5.4605821837766166E-3</v>
      </c>
      <c r="F21" s="142">
        <v>-3.027282490398403E-2</v>
      </c>
      <c r="G21" s="145">
        <v>2.4394091055860372E-2</v>
      </c>
    </row>
    <row r="22" spans="1:7" x14ac:dyDescent="0.35">
      <c r="A22" s="68" t="s">
        <v>249</v>
      </c>
      <c r="B22" s="145">
        <v>1.4477246786437841</v>
      </c>
      <c r="C22" s="68">
        <v>27.027100000000001</v>
      </c>
      <c r="D22" s="144">
        <v>-9.5318182492653586E-2</v>
      </c>
      <c r="E22" s="144">
        <v>2.2324028697666427E-2</v>
      </c>
      <c r="F22" s="142">
        <v>-0.15253372229619935</v>
      </c>
      <c r="G22" s="145">
        <v>0.59017859218599189</v>
      </c>
    </row>
    <row r="23" spans="1:7" x14ac:dyDescent="0.35">
      <c r="A23" s="68" t="s">
        <v>250</v>
      </c>
      <c r="B23" s="145">
        <v>7.8852883758934951</v>
      </c>
      <c r="C23" s="68">
        <v>147.24950000000001</v>
      </c>
      <c r="D23" s="144">
        <v>0.27483962557371422</v>
      </c>
      <c r="E23" s="144">
        <v>0.44087378581425452</v>
      </c>
      <c r="F23" s="142">
        <v>1.6999704600459309</v>
      </c>
      <c r="G23" s="145">
        <v>45.0549140135615</v>
      </c>
    </row>
    <row r="24" spans="1:7" x14ac:dyDescent="0.35">
      <c r="A24" s="68" t="s">
        <v>251</v>
      </c>
      <c r="B24" s="145">
        <v>4.503293290250209</v>
      </c>
      <c r="C24" s="68">
        <v>84.104100000000003</v>
      </c>
      <c r="D24" s="144">
        <v>4.8394404261370254E-2</v>
      </c>
      <c r="E24" s="144">
        <v>0.1837736947484028</v>
      </c>
      <c r="F24" s="142">
        <v>0.20787424571330756</v>
      </c>
      <c r="G24" s="145">
        <v>13.056652018082023</v>
      </c>
    </row>
  </sheetData>
  <mergeCells count="2"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ECE6-BFA0-4B6F-A38C-E771925DB070}">
  <dimension ref="A1:Z33"/>
  <sheetViews>
    <sheetView zoomScale="56" zoomScaleNormal="56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A43" sqref="A43"/>
    </sheetView>
  </sheetViews>
  <sheetFormatPr defaultColWidth="8.81640625" defaultRowHeight="14.5" x14ac:dyDescent="0.35"/>
  <cols>
    <col min="1" max="1" width="11" style="71" bestFit="1" customWidth="1"/>
    <col min="2" max="2" width="11" style="71" customWidth="1"/>
    <col min="3" max="3" width="12.1796875" style="71" customWidth="1"/>
    <col min="4" max="4" width="11.54296875" style="71" customWidth="1"/>
    <col min="5" max="6" width="11" style="71" customWidth="1"/>
    <col min="7" max="7" width="12.1796875" style="71" customWidth="1"/>
    <col min="8" max="8" width="13.08984375" style="71" customWidth="1"/>
    <col min="9" max="9" width="14.26953125" style="71" customWidth="1"/>
    <col min="10" max="10" width="17.26953125" style="71" customWidth="1"/>
    <col min="11" max="12" width="17.81640625" style="71" customWidth="1"/>
    <col min="13" max="13" width="13.08984375" style="71" customWidth="1"/>
    <col min="14" max="14" width="18.7265625" style="71" customWidth="1"/>
    <col min="15" max="15" width="13.1796875" style="71" customWidth="1"/>
    <col min="16" max="16" width="16.453125" style="71" customWidth="1"/>
    <col min="17" max="17" width="11.453125" style="3" customWidth="1"/>
    <col min="18" max="19" width="13.1796875" style="3" customWidth="1"/>
    <col min="20" max="20" width="12.6328125" style="3" customWidth="1"/>
    <col min="21" max="21" width="17.81640625" style="3" bestFit="1" customWidth="1"/>
    <col min="22" max="22" width="19" style="3" bestFit="1" customWidth="1"/>
    <col min="23" max="28" width="8.81640625" style="3"/>
    <col min="29" max="29" width="9.08984375" style="3" bestFit="1" customWidth="1"/>
    <col min="30" max="30" width="8.81640625" style="3"/>
    <col min="31" max="31" width="9.90625" style="3" customWidth="1"/>
    <col min="32" max="33" width="8.81640625" style="3"/>
    <col min="34" max="37" width="17.1796875" style="3" bestFit="1" customWidth="1"/>
    <col min="38" max="39" width="16.08984375" style="3" bestFit="1" customWidth="1"/>
    <col min="40" max="41" width="10.08984375" style="3" bestFit="1" customWidth="1"/>
    <col min="42" max="16384" width="8.81640625" style="3"/>
  </cols>
  <sheetData>
    <row r="1" spans="1:26" ht="26" x14ac:dyDescent="0.6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x14ac:dyDescent="0.35">
      <c r="A2" s="71" t="s">
        <v>143</v>
      </c>
    </row>
    <row r="3" spans="1:26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Y3" s="14"/>
      <c r="Z3"/>
    </row>
    <row r="4" spans="1:26" x14ac:dyDescent="0.35">
      <c r="A4" s="3"/>
      <c r="B4" s="3"/>
      <c r="C4" s="3"/>
      <c r="D4" s="3"/>
      <c r="E4" s="3"/>
      <c r="G4" s="3"/>
      <c r="H4" s="3"/>
      <c r="I4" s="3"/>
      <c r="J4" s="3"/>
      <c r="K4" s="3"/>
      <c r="L4" s="3"/>
      <c r="M4" s="3"/>
      <c r="O4" s="3"/>
      <c r="P4" s="3"/>
      <c r="Y4" s="14"/>
      <c r="Z4"/>
    </row>
    <row r="5" spans="1:26" s="73" customFormat="1" x14ac:dyDescent="0.35">
      <c r="B5" s="76" t="s">
        <v>142</v>
      </c>
      <c r="C5" s="76" t="s">
        <v>141</v>
      </c>
      <c r="D5" s="76" t="s">
        <v>140</v>
      </c>
      <c r="E5" s="76" t="s">
        <v>139</v>
      </c>
      <c r="F5" s="76" t="s">
        <v>138</v>
      </c>
      <c r="G5" s="76" t="s">
        <v>137</v>
      </c>
      <c r="H5" s="76" t="s">
        <v>136</v>
      </c>
      <c r="I5" s="76" t="s">
        <v>135</v>
      </c>
      <c r="J5" s="76" t="s">
        <v>134</v>
      </c>
      <c r="K5" s="76" t="s">
        <v>133</v>
      </c>
      <c r="L5" s="76" t="s">
        <v>145</v>
      </c>
      <c r="M5" s="76"/>
      <c r="N5" s="76">
        <v>43864</v>
      </c>
      <c r="O5" s="76" t="s">
        <v>145</v>
      </c>
      <c r="P5" s="76"/>
      <c r="Q5" s="76"/>
      <c r="R5" s="76"/>
      <c r="S5" s="76"/>
      <c r="Y5" s="75"/>
      <c r="Z5" s="74"/>
    </row>
    <row r="6" spans="1:26" x14ac:dyDescent="0.35">
      <c r="A6" s="3" t="s">
        <v>132</v>
      </c>
      <c r="B6" s="3">
        <v>100</v>
      </c>
      <c r="C6" s="3">
        <v>245.78313253012047</v>
      </c>
      <c r="D6" s="3">
        <v>137.34939759036143</v>
      </c>
      <c r="E6" s="3">
        <v>120.48192771084338</v>
      </c>
      <c r="F6" s="3">
        <v>170.84337349397592</v>
      </c>
      <c r="G6" s="3">
        <v>188.55421686746988</v>
      </c>
      <c r="H6" s="3">
        <v>175.90361445783131</v>
      </c>
      <c r="I6" s="3">
        <v>118.67469879518073</v>
      </c>
      <c r="J6" s="3">
        <v>131.92771084337349</v>
      </c>
      <c r="K6" s="3">
        <v>140.55555555555554</v>
      </c>
      <c r="L6" s="3">
        <f t="shared" ref="L6:L9" si="0">O6/N6*100</f>
        <v>130.55555555555557</v>
      </c>
      <c r="M6" s="14">
        <f>J6/I6-1</f>
        <v>0.11167512690355319</v>
      </c>
      <c r="N6" s="72">
        <v>90</v>
      </c>
      <c r="O6" s="3">
        <v>117.5</v>
      </c>
      <c r="P6" s="3"/>
      <c r="X6" s="14"/>
      <c r="Y6"/>
    </row>
    <row r="7" spans="1:26" x14ac:dyDescent="0.35">
      <c r="A7" s="3" t="s">
        <v>131</v>
      </c>
      <c r="B7" s="3">
        <v>100</v>
      </c>
      <c r="C7" s="3">
        <v>120.11385199240988</v>
      </c>
      <c r="D7" s="3">
        <v>109.42441492726122</v>
      </c>
      <c r="E7" s="3">
        <v>115.62302340290955</v>
      </c>
      <c r="F7" s="3">
        <v>113.34598355471222</v>
      </c>
      <c r="G7" s="3">
        <v>130.04427577482608</v>
      </c>
      <c r="H7" s="3">
        <v>117.14104996837445</v>
      </c>
      <c r="I7" s="3">
        <v>108.96268184693231</v>
      </c>
      <c r="J7" s="3">
        <v>112.12144212523721</v>
      </c>
      <c r="K7" s="3">
        <v>116.34980988593155</v>
      </c>
      <c r="L7" s="3">
        <f t="shared" si="0"/>
        <v>122.90240811153359</v>
      </c>
      <c r="M7" s="14">
        <f>J7/I7-1</f>
        <v>2.8989377140535399E-2</v>
      </c>
      <c r="N7" s="72">
        <v>1578</v>
      </c>
      <c r="O7" s="3">
        <v>1939.4</v>
      </c>
      <c r="P7" s="3"/>
      <c r="X7" s="14"/>
      <c r="Y7"/>
    </row>
    <row r="8" spans="1:26" x14ac:dyDescent="0.35">
      <c r="A8" s="3" t="s">
        <v>130</v>
      </c>
      <c r="B8" s="3">
        <v>100</v>
      </c>
      <c r="C8" s="3">
        <v>121.55440414507773</v>
      </c>
      <c r="D8" s="3">
        <v>99.170984455958546</v>
      </c>
      <c r="E8" s="3">
        <v>100</v>
      </c>
      <c r="F8" s="3">
        <v>105.07772020725388</v>
      </c>
      <c r="G8" s="3">
        <v>121.34715025906735</v>
      </c>
      <c r="H8" s="3">
        <v>104.76683937823834</v>
      </c>
      <c r="I8" s="3">
        <v>90.362694300518129</v>
      </c>
      <c r="J8" s="3">
        <v>102.47150259067357</v>
      </c>
      <c r="K8" s="3">
        <v>97.338792221084958</v>
      </c>
      <c r="L8" s="3">
        <f t="shared" si="0"/>
        <v>97.297850562947801</v>
      </c>
      <c r="M8" s="14">
        <f>J8/I8-1</f>
        <v>0.13400229357798166</v>
      </c>
      <c r="N8" s="72">
        <v>977</v>
      </c>
      <c r="O8" s="3">
        <v>950.6</v>
      </c>
      <c r="P8" s="3"/>
      <c r="X8" s="14"/>
      <c r="Y8"/>
    </row>
    <row r="9" spans="1:26" x14ac:dyDescent="0.35">
      <c r="A9" s="3" t="s">
        <v>129</v>
      </c>
      <c r="B9" s="3">
        <v>100</v>
      </c>
      <c r="C9" s="3">
        <v>174.28571428571428</v>
      </c>
      <c r="D9" s="3">
        <v>311.42857142857144</v>
      </c>
      <c r="E9" s="3">
        <v>240</v>
      </c>
      <c r="F9" s="3">
        <v>318.42857142857144</v>
      </c>
      <c r="G9" s="3">
        <v>578.57142857142856</v>
      </c>
      <c r="H9" s="3">
        <v>575.71428571428567</v>
      </c>
      <c r="I9" s="3">
        <v>627.14285714285711</v>
      </c>
      <c r="J9" s="3">
        <v>572.14285714285711</v>
      </c>
      <c r="K9" s="3">
        <v>258.57142857142861</v>
      </c>
      <c r="L9" s="3">
        <f t="shared" si="0"/>
        <v>222.85714285714286</v>
      </c>
      <c r="M9" s="14">
        <f>J9/I9-1</f>
        <v>-8.7699316628701562E-2</v>
      </c>
      <c r="N9" s="72">
        <v>70</v>
      </c>
      <c r="O9" s="3">
        <v>156</v>
      </c>
      <c r="P9" s="3"/>
      <c r="X9" s="14"/>
      <c r="Y9"/>
    </row>
    <row r="10" spans="1:26" x14ac:dyDescent="0.35">
      <c r="A10" s="3" t="s">
        <v>128</v>
      </c>
      <c r="B10" s="3">
        <v>100</v>
      </c>
      <c r="C10" s="3">
        <v>135.84905660377359</v>
      </c>
      <c r="D10" s="3">
        <v>147.16981132075472</v>
      </c>
      <c r="E10" s="3">
        <v>149.0566037735849</v>
      </c>
      <c r="F10" s="3">
        <v>167.9245283018868</v>
      </c>
      <c r="G10" s="3">
        <v>201.88679245283021</v>
      </c>
      <c r="H10" s="3">
        <v>228.30188679245285</v>
      </c>
      <c r="I10" s="3">
        <v>166.98113207547169</v>
      </c>
      <c r="J10" s="3">
        <v>150</v>
      </c>
      <c r="K10" s="3">
        <v>150.9433962264151</v>
      </c>
      <c r="L10" s="3">
        <f>O10/N10*100</f>
        <v>161.88679245283018</v>
      </c>
      <c r="M10" s="14">
        <f>J10/I10-1</f>
        <v>-0.10169491525423724</v>
      </c>
      <c r="N10" s="72">
        <v>53</v>
      </c>
      <c r="O10" s="3">
        <v>85.8</v>
      </c>
      <c r="P10" s="3"/>
      <c r="X10" s="14"/>
      <c r="Y10"/>
    </row>
    <row r="11" spans="1:26" x14ac:dyDescent="0.35">
      <c r="A11" s="3" t="s">
        <v>127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3"/>
      <c r="P11" s="3"/>
    </row>
    <row r="12" spans="1:26" x14ac:dyDescent="0.35">
      <c r="A12" s="3"/>
      <c r="B12" s="3"/>
      <c r="C12" s="3"/>
      <c r="D12" s="3"/>
      <c r="E12" s="3"/>
      <c r="F12" s="3"/>
      <c r="G12" s="3"/>
      <c r="H12" s="3"/>
      <c r="I12" s="14"/>
      <c r="J12" s="3"/>
      <c r="K12" s="3"/>
      <c r="L12" s="3"/>
      <c r="M12" s="3"/>
      <c r="O12" s="3"/>
      <c r="P12" s="3"/>
    </row>
    <row r="33" spans="20:20" x14ac:dyDescent="0.35">
      <c r="T33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FC19D-4E10-43AA-8BC3-01F78776D7BE}">
  <dimension ref="A1:EN54"/>
  <sheetViews>
    <sheetView zoomScale="63" zoomScaleNormal="63" workbookViewId="0">
      <pane xSplit="3" ySplit="7" topLeftCell="D8" activePane="bottomRight" state="frozen"/>
      <selection activeCell="C121" sqref="C121"/>
      <selection pane="topRight" activeCell="C121" sqref="C121"/>
      <selection pane="bottomLeft" activeCell="C121" sqref="C121"/>
      <selection pane="bottomRight"/>
    </sheetView>
  </sheetViews>
  <sheetFormatPr defaultRowHeight="14.5" x14ac:dyDescent="0.35"/>
  <cols>
    <col min="3" max="3" width="13.6328125" customWidth="1"/>
    <col min="6" max="6" width="11.1796875" bestFit="1" customWidth="1"/>
    <col min="7" max="7" width="9.1796875" bestFit="1" customWidth="1"/>
  </cols>
  <sheetData>
    <row r="1" spans="1:144" ht="21" x14ac:dyDescent="0.5">
      <c r="A1" s="112" t="s">
        <v>183</v>
      </c>
      <c r="B1" s="112"/>
    </row>
    <row r="2" spans="1:144" x14ac:dyDescent="0.35">
      <c r="A2" t="s">
        <v>184</v>
      </c>
    </row>
    <row r="5" spans="1:144" s="77" customFormat="1" ht="18" customHeight="1" x14ac:dyDescent="0.35">
      <c r="C5" s="113"/>
      <c r="D5" s="113"/>
      <c r="E5" s="113"/>
      <c r="F5" s="114"/>
      <c r="G5" s="114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</row>
    <row r="7" spans="1:144" x14ac:dyDescent="0.35">
      <c r="C7" s="77"/>
      <c r="D7" s="77" t="s">
        <v>185</v>
      </c>
      <c r="E7" s="77" t="s">
        <v>186</v>
      </c>
      <c r="F7" s="77" t="s">
        <v>187</v>
      </c>
      <c r="G7" s="77" t="s">
        <v>188</v>
      </c>
    </row>
    <row r="8" spans="1:144" x14ac:dyDescent="0.35">
      <c r="A8" t="s">
        <v>189</v>
      </c>
      <c r="C8" s="115">
        <v>2000</v>
      </c>
      <c r="D8" s="116">
        <v>106.64234247882038</v>
      </c>
      <c r="E8" s="116">
        <v>46.188969613044506</v>
      </c>
      <c r="F8" s="116">
        <v>375.55481217604478</v>
      </c>
      <c r="G8" s="54">
        <v>0.14410222380192023</v>
      </c>
    </row>
    <row r="9" spans="1:144" x14ac:dyDescent="0.35">
      <c r="C9" s="115">
        <v>2005</v>
      </c>
      <c r="D9" s="117">
        <v>127.63117267986203</v>
      </c>
      <c r="E9" s="117">
        <v>72.01033457984849</v>
      </c>
      <c r="F9" s="117">
        <v>575.59830557008945</v>
      </c>
      <c r="G9" s="54">
        <v>0.16480572399132482</v>
      </c>
    </row>
    <row r="10" spans="1:144" x14ac:dyDescent="0.35">
      <c r="C10" s="115">
        <v>2010</v>
      </c>
      <c r="D10" s="118">
        <v>176.18519830850141</v>
      </c>
      <c r="E10" s="118">
        <v>158.73191714973822</v>
      </c>
      <c r="F10" s="118">
        <v>642.09935772567212</v>
      </c>
      <c r="G10" s="54">
        <v>0.17717559858972184</v>
      </c>
    </row>
    <row r="11" spans="1:144" x14ac:dyDescent="0.35">
      <c r="C11" s="115">
        <v>2015</v>
      </c>
      <c r="D11" s="118">
        <v>218.67036941691143</v>
      </c>
      <c r="E11" s="118">
        <v>188.32260729124914</v>
      </c>
      <c r="F11" s="118">
        <v>712.03993629170077</v>
      </c>
      <c r="G11" s="54">
        <v>0.18008952805835612</v>
      </c>
    </row>
    <row r="12" spans="1:144" x14ac:dyDescent="0.35">
      <c r="C12" s="115">
        <v>2019</v>
      </c>
      <c r="D12" s="118">
        <v>176.86863537207759</v>
      </c>
      <c r="E12" s="118">
        <v>118.9292610514385</v>
      </c>
      <c r="F12" s="118">
        <v>750.19353294733719</v>
      </c>
      <c r="G12" s="54">
        <v>0.15468989660589361</v>
      </c>
    </row>
    <row r="13" spans="1:144" x14ac:dyDescent="0.35">
      <c r="A13" t="s">
        <v>190</v>
      </c>
      <c r="B13">
        <v>2020</v>
      </c>
      <c r="C13" s="86" t="s">
        <v>191</v>
      </c>
      <c r="D13" s="116">
        <v>159.25745490248838</v>
      </c>
      <c r="E13" s="116">
        <v>107.36665593292854</v>
      </c>
      <c r="F13" s="116">
        <v>727.66838760619351</v>
      </c>
      <c r="G13" s="54">
        <v>0.15337944812736909</v>
      </c>
    </row>
    <row r="14" spans="1:144" x14ac:dyDescent="0.35">
      <c r="C14" s="86" t="s">
        <v>192</v>
      </c>
      <c r="D14" s="117">
        <v>161.17896932887018</v>
      </c>
      <c r="E14" s="117">
        <v>80.401434470573221</v>
      </c>
      <c r="F14" s="117">
        <v>533.56393021462463</v>
      </c>
      <c r="G14" s="54">
        <v>0.14384047078248574</v>
      </c>
    </row>
    <row r="15" spans="1:144" x14ac:dyDescent="0.35">
      <c r="C15" s="86" t="s">
        <v>193</v>
      </c>
      <c r="D15" s="117">
        <v>166.10262708399995</v>
      </c>
      <c r="E15" s="117">
        <v>88.977071765559501</v>
      </c>
      <c r="F15" s="117">
        <v>625.74482894482003</v>
      </c>
      <c r="G15" s="54">
        <v>0.14370390559390631</v>
      </c>
    </row>
    <row r="16" spans="1:144" x14ac:dyDescent="0.35">
      <c r="C16" s="86" t="s">
        <v>194</v>
      </c>
      <c r="D16" s="117">
        <v>171.90507266385785</v>
      </c>
      <c r="E16" s="117">
        <v>92.132153028453743</v>
      </c>
      <c r="F16" s="117">
        <v>658.7564443752176</v>
      </c>
      <c r="G16" s="54">
        <v>0.14652581172703072</v>
      </c>
      <c r="H16" s="53"/>
    </row>
    <row r="17" spans="1:8" x14ac:dyDescent="0.35">
      <c r="B17">
        <v>2021</v>
      </c>
      <c r="C17" s="86" t="s">
        <v>191</v>
      </c>
      <c r="D17" s="117">
        <v>170.4351090198293</v>
      </c>
      <c r="E17" s="117">
        <v>95.157310557846969</v>
      </c>
      <c r="F17" s="117">
        <v>631.84462001786687</v>
      </c>
      <c r="G17" s="54">
        <v>0.14162986523575266</v>
      </c>
      <c r="H17" s="53"/>
    </row>
    <row r="18" spans="1:8" x14ac:dyDescent="0.35">
      <c r="C18" s="86" t="s">
        <v>192</v>
      </c>
      <c r="D18" s="117">
        <v>165.82831456755264</v>
      </c>
      <c r="E18" s="117">
        <v>94.860217863165317</v>
      </c>
      <c r="F18" s="117">
        <v>635.02704347177826</v>
      </c>
      <c r="G18" s="54">
        <v>0.13954689334479622</v>
      </c>
      <c r="H18" s="53"/>
    </row>
    <row r="19" spans="1:8" x14ac:dyDescent="0.35">
      <c r="C19" s="86" t="s">
        <v>193</v>
      </c>
      <c r="D19" s="3">
        <v>159.21682169672829</v>
      </c>
      <c r="E19" s="3">
        <v>95.570521149468377</v>
      </c>
      <c r="F19" s="3">
        <v>639.62478791305148</v>
      </c>
      <c r="G19" s="54">
        <v>0.14201369478861825</v>
      </c>
      <c r="H19" s="53"/>
    </row>
    <row r="20" spans="1:8" x14ac:dyDescent="0.35">
      <c r="C20" s="86" t="s">
        <v>194</v>
      </c>
      <c r="D20" s="3">
        <v>157.66833268748445</v>
      </c>
      <c r="E20" s="3">
        <v>97.732652085577314</v>
      </c>
      <c r="F20" s="3">
        <v>652.39495404528418</v>
      </c>
      <c r="G20" s="54">
        <v>0.14219218694416247</v>
      </c>
      <c r="H20" s="53"/>
    </row>
    <row r="21" spans="1:8" x14ac:dyDescent="0.35">
      <c r="B21">
        <v>2022</v>
      </c>
      <c r="C21" s="86" t="s">
        <v>191</v>
      </c>
      <c r="D21" s="3">
        <v>161.75816924366802</v>
      </c>
      <c r="E21" s="3">
        <v>101.12321135591671</v>
      </c>
      <c r="F21" s="3">
        <v>670.95365437317719</v>
      </c>
      <c r="G21" s="54">
        <v>0.1440677042075946</v>
      </c>
      <c r="H21" s="53"/>
    </row>
    <row r="22" spans="1:8" x14ac:dyDescent="0.35">
      <c r="C22" s="86" t="s">
        <v>192</v>
      </c>
      <c r="D22" s="3">
        <v>161.97808688552416</v>
      </c>
      <c r="E22" s="3">
        <v>102.87208137003476</v>
      </c>
      <c r="F22" s="3">
        <v>672.41792164433161</v>
      </c>
      <c r="G22" s="54">
        <v>0.14582699780473746</v>
      </c>
      <c r="H22" s="53"/>
    </row>
    <row r="23" spans="1:8" x14ac:dyDescent="0.35">
      <c r="C23" s="86" t="s">
        <v>193</v>
      </c>
      <c r="D23" s="3">
        <v>167.02814617170861</v>
      </c>
      <c r="E23" s="3">
        <v>105.22751635768506</v>
      </c>
      <c r="F23" s="3">
        <v>668.78659150667454</v>
      </c>
      <c r="G23" s="54">
        <v>0.14387463020977104</v>
      </c>
      <c r="H23" s="53"/>
    </row>
    <row r="24" spans="1:8" x14ac:dyDescent="0.35">
      <c r="C24" s="86" t="s">
        <v>194</v>
      </c>
      <c r="D24" s="3">
        <v>168.73772475809233</v>
      </c>
      <c r="E24" s="3">
        <v>105.42766717703768</v>
      </c>
      <c r="F24" s="3">
        <v>680.83762655395208</v>
      </c>
      <c r="G24" s="54">
        <v>0.14761499828337385</v>
      </c>
      <c r="H24" s="53"/>
    </row>
    <row r="25" spans="1:8" x14ac:dyDescent="0.35">
      <c r="A25" s="119"/>
      <c r="B25" s="119">
        <v>2023</v>
      </c>
      <c r="C25" s="86" t="s">
        <v>191</v>
      </c>
      <c r="D25" s="3">
        <v>180.96530993421862</v>
      </c>
      <c r="E25" s="3">
        <v>106.24055241434424</v>
      </c>
      <c r="F25" s="3">
        <v>685.38354688623315</v>
      </c>
      <c r="G25" s="54">
        <v>0.14971555220987029</v>
      </c>
      <c r="H25" s="53"/>
    </row>
    <row r="26" spans="1:8" x14ac:dyDescent="0.35">
      <c r="A26" s="119"/>
      <c r="B26" s="119"/>
      <c r="C26" s="86" t="s">
        <v>192</v>
      </c>
      <c r="D26" s="3">
        <v>176.01662130936</v>
      </c>
      <c r="E26" s="3">
        <v>110.68646902600962</v>
      </c>
      <c r="F26" s="3">
        <v>724.12015356913173</v>
      </c>
      <c r="G26" s="54">
        <v>0.15467125892410732</v>
      </c>
      <c r="H26" s="53"/>
    </row>
    <row r="27" spans="1:8" x14ac:dyDescent="0.35">
      <c r="A27" s="119"/>
      <c r="B27" s="119"/>
      <c r="C27" s="86"/>
      <c r="D27" s="118"/>
      <c r="E27" s="118"/>
      <c r="F27" s="118"/>
      <c r="G27" s="87"/>
      <c r="H27" s="53"/>
    </row>
    <row r="28" spans="1:8" x14ac:dyDescent="0.35">
      <c r="A28" s="177" t="s">
        <v>262</v>
      </c>
      <c r="B28" s="119"/>
      <c r="C28" s="86"/>
      <c r="D28" s="118"/>
      <c r="E28" s="118"/>
      <c r="F28" s="118"/>
      <c r="G28" s="87"/>
      <c r="H28" s="53"/>
    </row>
    <row r="29" spans="1:8" x14ac:dyDescent="0.35">
      <c r="A29" s="119"/>
      <c r="B29" s="119"/>
      <c r="C29" s="86"/>
      <c r="D29" s="120"/>
      <c r="E29" s="120"/>
      <c r="F29" s="120"/>
      <c r="G29" s="87"/>
      <c r="H29" s="53"/>
    </row>
    <row r="30" spans="1:8" x14ac:dyDescent="0.35">
      <c r="A30" s="119"/>
      <c r="B30" s="119"/>
      <c r="C30" s="86"/>
      <c r="D30" s="120"/>
      <c r="E30" s="120"/>
      <c r="F30" s="120"/>
      <c r="G30" s="87"/>
      <c r="H30" s="53"/>
    </row>
    <row r="31" spans="1:8" x14ac:dyDescent="0.35">
      <c r="A31" s="119"/>
      <c r="B31" s="119"/>
      <c r="C31" s="86"/>
      <c r="D31" s="120"/>
      <c r="E31" s="120"/>
      <c r="F31" s="120"/>
      <c r="G31" s="87"/>
      <c r="H31" s="53"/>
    </row>
    <row r="32" spans="1:8" x14ac:dyDescent="0.35">
      <c r="A32" s="119"/>
      <c r="B32" s="119"/>
      <c r="C32" s="86"/>
      <c r="D32" s="118"/>
      <c r="E32" s="118"/>
      <c r="F32" s="118"/>
      <c r="G32" s="87"/>
      <c r="H32" s="53"/>
    </row>
    <row r="33" spans="1:8" x14ac:dyDescent="0.35">
      <c r="A33" s="119"/>
      <c r="B33" s="119"/>
      <c r="C33" s="86"/>
      <c r="D33" s="118"/>
      <c r="E33" s="118"/>
      <c r="F33" s="118"/>
      <c r="G33" s="87"/>
      <c r="H33" s="53"/>
    </row>
    <row r="34" spans="1:8" x14ac:dyDescent="0.35">
      <c r="A34" s="119"/>
      <c r="B34" s="119"/>
      <c r="C34" s="86"/>
      <c r="D34" s="118"/>
      <c r="E34" s="118"/>
      <c r="F34" s="118"/>
      <c r="G34" s="87"/>
      <c r="H34" s="53"/>
    </row>
    <row r="35" spans="1:8" x14ac:dyDescent="0.35">
      <c r="A35" s="119"/>
      <c r="B35" s="119"/>
      <c r="C35" s="86"/>
      <c r="D35" s="118"/>
      <c r="E35" s="118"/>
      <c r="F35" s="118"/>
      <c r="G35" s="87"/>
      <c r="H35" s="53"/>
    </row>
    <row r="36" spans="1:8" x14ac:dyDescent="0.35">
      <c r="A36" s="119"/>
      <c r="B36" s="119"/>
      <c r="C36" s="86"/>
      <c r="D36" s="118"/>
      <c r="E36" s="118"/>
      <c r="F36" s="118"/>
      <c r="G36" s="87"/>
      <c r="H36" s="53"/>
    </row>
    <row r="37" spans="1:8" x14ac:dyDescent="0.35">
      <c r="A37" s="119"/>
      <c r="B37" s="119"/>
      <c r="C37" s="86"/>
      <c r="D37" s="118"/>
      <c r="E37" s="118"/>
      <c r="F37" s="118"/>
      <c r="G37" s="87"/>
      <c r="H37" s="53"/>
    </row>
    <row r="38" spans="1:8" x14ac:dyDescent="0.35">
      <c r="A38" s="119"/>
      <c r="B38" s="119"/>
      <c r="C38" s="86"/>
      <c r="D38" s="118"/>
      <c r="E38" s="118"/>
      <c r="F38" s="118"/>
      <c r="G38" s="87"/>
      <c r="H38" s="53"/>
    </row>
    <row r="39" spans="1:8" x14ac:dyDescent="0.35">
      <c r="A39" s="119"/>
      <c r="B39" s="119"/>
      <c r="C39" s="86"/>
      <c r="D39" s="118"/>
      <c r="E39" s="118"/>
      <c r="F39" s="118"/>
      <c r="G39" s="87"/>
      <c r="H39" s="53"/>
    </row>
    <row r="40" spans="1:8" x14ac:dyDescent="0.35">
      <c r="A40" s="119"/>
      <c r="B40" s="119"/>
      <c r="C40" s="86"/>
      <c r="D40" s="118"/>
      <c r="E40" s="118"/>
      <c r="F40" s="118"/>
      <c r="G40" s="87"/>
      <c r="H40" s="53"/>
    </row>
    <row r="41" spans="1:8" x14ac:dyDescent="0.35">
      <c r="A41" s="119"/>
      <c r="B41" s="119"/>
      <c r="C41" s="86"/>
      <c r="D41" s="118"/>
      <c r="E41" s="118"/>
      <c r="F41" s="118"/>
      <c r="G41" s="87"/>
      <c r="H41" s="53"/>
    </row>
    <row r="42" spans="1:8" x14ac:dyDescent="0.35">
      <c r="A42" s="119"/>
      <c r="B42" s="119"/>
      <c r="C42" s="86"/>
      <c r="D42" s="118"/>
      <c r="E42" s="118"/>
      <c r="F42" s="118"/>
      <c r="G42" s="87"/>
      <c r="H42" s="53"/>
    </row>
    <row r="43" spans="1:8" x14ac:dyDescent="0.35">
      <c r="A43" s="119"/>
      <c r="B43" s="119"/>
      <c r="C43" s="86"/>
      <c r="D43" s="118"/>
      <c r="E43" s="118"/>
      <c r="F43" s="118"/>
      <c r="G43" s="87"/>
      <c r="H43" s="53"/>
    </row>
    <row r="44" spans="1:8" x14ac:dyDescent="0.35">
      <c r="A44" s="119"/>
      <c r="B44" s="119"/>
      <c r="C44" s="86"/>
      <c r="D44" s="118"/>
      <c r="E44" s="118"/>
      <c r="F44" s="118"/>
      <c r="G44" s="87"/>
      <c r="H44" s="53"/>
    </row>
    <row r="45" spans="1:8" x14ac:dyDescent="0.35">
      <c r="A45" s="119"/>
      <c r="B45" s="119"/>
      <c r="C45" s="86"/>
      <c r="D45" s="118"/>
      <c r="E45" s="118"/>
      <c r="F45" s="118"/>
      <c r="G45" s="87"/>
      <c r="H45" s="53"/>
    </row>
    <row r="46" spans="1:8" x14ac:dyDescent="0.35">
      <c r="A46" s="119"/>
      <c r="B46" s="119"/>
      <c r="C46" s="86"/>
      <c r="D46" s="118"/>
      <c r="E46" s="118"/>
      <c r="F46" s="118"/>
      <c r="G46" s="87"/>
      <c r="H46" s="53"/>
    </row>
    <row r="47" spans="1:8" x14ac:dyDescent="0.35">
      <c r="A47" s="119"/>
      <c r="B47" s="119"/>
      <c r="C47" s="86"/>
      <c r="D47" s="118"/>
      <c r="E47" s="118"/>
      <c r="F47" s="118"/>
      <c r="G47" s="87"/>
      <c r="H47" s="53"/>
    </row>
    <row r="48" spans="1:8" x14ac:dyDescent="0.35">
      <c r="A48" s="119"/>
      <c r="B48" s="119"/>
      <c r="C48" s="86"/>
      <c r="D48" s="118"/>
      <c r="E48" s="118"/>
      <c r="F48" s="118"/>
      <c r="G48" s="87"/>
      <c r="H48" s="53"/>
    </row>
    <row r="49" spans="1:8" x14ac:dyDescent="0.35">
      <c r="A49" s="119"/>
      <c r="B49" s="119"/>
      <c r="C49" s="86"/>
      <c r="D49" s="118"/>
      <c r="E49" s="118"/>
      <c r="F49" s="118"/>
      <c r="G49" s="87"/>
      <c r="H49" s="53"/>
    </row>
    <row r="50" spans="1:8" x14ac:dyDescent="0.35">
      <c r="A50" s="119"/>
      <c r="B50" s="119"/>
      <c r="C50" s="86"/>
      <c r="D50" s="118"/>
      <c r="E50" s="118"/>
      <c r="F50" s="118"/>
      <c r="G50" s="87"/>
      <c r="H50" s="53"/>
    </row>
    <row r="51" spans="1:8" x14ac:dyDescent="0.35">
      <c r="A51" s="119"/>
      <c r="B51" s="119"/>
      <c r="C51" s="86"/>
      <c r="D51" s="118"/>
      <c r="E51" s="118"/>
      <c r="F51" s="118"/>
      <c r="G51" s="87"/>
      <c r="H51" s="53"/>
    </row>
    <row r="52" spans="1:8" x14ac:dyDescent="0.35">
      <c r="A52" s="119"/>
      <c r="B52" s="119"/>
      <c r="C52" s="86"/>
      <c r="D52" s="118"/>
      <c r="E52" s="118"/>
      <c r="F52" s="118"/>
      <c r="G52" s="87"/>
      <c r="H52" s="53"/>
    </row>
    <row r="53" spans="1:8" x14ac:dyDescent="0.35">
      <c r="A53" s="119"/>
      <c r="B53" s="119"/>
      <c r="C53" s="86"/>
      <c r="D53" s="118"/>
      <c r="E53" s="118"/>
      <c r="F53" s="118"/>
      <c r="G53" s="87"/>
      <c r="H53" s="53"/>
    </row>
    <row r="54" spans="1:8" x14ac:dyDescent="0.35">
      <c r="C54" s="86"/>
      <c r="D54" s="118"/>
      <c r="E54" s="118"/>
      <c r="F54" s="118"/>
      <c r="G54" s="87"/>
      <c r="H54" s="5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4061A-946B-4865-B1FF-F5768AC15D18}">
  <dimension ref="A1:Q16"/>
  <sheetViews>
    <sheetView zoomScale="63" zoomScaleNormal="63" workbookViewId="0">
      <selection activeCell="H13" sqref="H13"/>
    </sheetView>
  </sheetViews>
  <sheetFormatPr defaultRowHeight="14.5" x14ac:dyDescent="0.35"/>
  <cols>
    <col min="1" max="6" width="8.7265625" style="172"/>
    <col min="7" max="8" width="10" style="172" bestFit="1" customWidth="1"/>
    <col min="9" max="9" width="9" style="172" bestFit="1" customWidth="1"/>
    <col min="10" max="11" width="11" style="172" bestFit="1" customWidth="1"/>
    <col min="12" max="12" width="8.7265625" style="172"/>
    <col min="13" max="14" width="11" style="172" bestFit="1" customWidth="1"/>
    <col min="15" max="15" width="10" style="172" bestFit="1" customWidth="1"/>
    <col min="16" max="17" width="12.453125" style="172" bestFit="1" customWidth="1"/>
    <col min="18" max="16384" width="8.7265625" style="172"/>
  </cols>
  <sheetData>
    <row r="1" spans="1:17" ht="21" x14ac:dyDescent="0.5">
      <c r="A1" s="112" t="s">
        <v>265</v>
      </c>
    </row>
    <row r="2" spans="1:17" x14ac:dyDescent="0.35">
      <c r="A2" s="172" t="s">
        <v>266</v>
      </c>
    </row>
    <row r="3" spans="1:17" x14ac:dyDescent="0.35">
      <c r="B3" s="172" t="s">
        <v>259</v>
      </c>
      <c r="C3" s="172" t="s">
        <v>258</v>
      </c>
      <c r="D3" s="172" t="s">
        <v>257</v>
      </c>
      <c r="E3" s="172" t="s">
        <v>256</v>
      </c>
    </row>
    <row r="4" spans="1:17" x14ac:dyDescent="0.35">
      <c r="A4" s="176">
        <v>2013</v>
      </c>
      <c r="B4" s="174">
        <v>3.1618977520164383E-2</v>
      </c>
      <c r="C4" s="174">
        <v>0.1044326245953725</v>
      </c>
      <c r="D4" s="174">
        <v>1.8661674115231307E-2</v>
      </c>
      <c r="E4" s="174">
        <v>3.8639284760859149E-2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x14ac:dyDescent="0.35">
      <c r="A5" s="176">
        <v>2014</v>
      </c>
      <c r="B5" s="174">
        <v>4.2806659543535762E-2</v>
      </c>
      <c r="C5" s="174">
        <v>0.10769255026449465</v>
      </c>
      <c r="D5" s="174">
        <v>7.194747136071529E-2</v>
      </c>
      <c r="E5" s="174">
        <v>4.926227354671258E-2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x14ac:dyDescent="0.35">
      <c r="A6" s="176">
        <v>2015</v>
      </c>
      <c r="B6" s="174">
        <v>-1.9103341586476332E-4</v>
      </c>
      <c r="C6" s="174">
        <v>8.0907211850906435E-2</v>
      </c>
      <c r="D6" s="174">
        <v>0.12293764068568036</v>
      </c>
      <c r="E6" s="174">
        <v>6.8433999604477089E-2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x14ac:dyDescent="0.35">
      <c r="A7" s="176">
        <v>2016</v>
      </c>
      <c r="B7" s="174">
        <v>-2.553760381118729E-3</v>
      </c>
      <c r="C7" s="174">
        <v>7.7051631997824693E-2</v>
      </c>
      <c r="D7" s="174">
        <v>0.13182155808974527</v>
      </c>
      <c r="E7" s="174">
        <v>4.2555849347296539E-2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7" x14ac:dyDescent="0.35">
      <c r="A8" s="176">
        <v>2017</v>
      </c>
      <c r="B8" s="174">
        <v>2.8846313379346962E-2</v>
      </c>
      <c r="C8" s="174">
        <v>5.84732614544669E-2</v>
      </c>
      <c r="D8" s="174">
        <v>3.9655693974644558E-2</v>
      </c>
      <c r="E8" s="174">
        <v>3.559485690004055E-2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x14ac:dyDescent="0.35">
      <c r="A9" s="176">
        <v>2018</v>
      </c>
      <c r="B9" s="174">
        <v>3.6043329818747805E-2</v>
      </c>
      <c r="C9" s="174">
        <v>6.8576350349408177E-2</v>
      </c>
      <c r="D9" s="174">
        <v>0.17510905125408943</v>
      </c>
      <c r="E9" s="174">
        <v>4.0066517816702396E-2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1:17" x14ac:dyDescent="0.35">
      <c r="A10" s="176">
        <v>2019</v>
      </c>
      <c r="B10" s="174">
        <v>4.4232455312383324E-2</v>
      </c>
      <c r="C10" s="174">
        <v>6.4503074105566091E-2</v>
      </c>
      <c r="D10" s="174">
        <v>8.8037818580432997E-2</v>
      </c>
      <c r="E10" s="174">
        <v>3.9753774479461303E-2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x14ac:dyDescent="0.35">
      <c r="A11" s="176">
        <v>2020</v>
      </c>
      <c r="B11" s="174">
        <v>6.9642964537016613E-2</v>
      </c>
      <c r="C11" s="174">
        <v>2.6044146757074775E-2</v>
      </c>
      <c r="D11" s="174">
        <v>3.4850614480844776E-2</v>
      </c>
      <c r="E11" s="174">
        <v>1.401708435409788E-2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x14ac:dyDescent="0.35">
      <c r="A12" s="176">
        <v>2021</v>
      </c>
      <c r="B12" s="174">
        <v>0.16467068043994057</v>
      </c>
      <c r="C12" s="174">
        <v>5.9198418213887688E-2</v>
      </c>
      <c r="D12" s="174">
        <v>1.9341238471673253E-2</v>
      </c>
      <c r="E12" s="174">
        <v>2.9618442915020814E-2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x14ac:dyDescent="0.35">
      <c r="A13" s="176">
        <v>2022</v>
      </c>
      <c r="B13" s="174">
        <v>0.16692956134494472</v>
      </c>
      <c r="C13" s="174">
        <v>0.11423396871642866</v>
      </c>
      <c r="D13" s="174">
        <v>2.7681771633384537E-2</v>
      </c>
      <c r="E13" s="174">
        <v>5.1188192713646385E-2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x14ac:dyDescent="0.35">
      <c r="A14" s="172">
        <v>2023</v>
      </c>
      <c r="B14" s="174">
        <v>8.5237343861868584E-2</v>
      </c>
      <c r="C14" s="174">
        <v>5.6149529088556263E-2</v>
      </c>
      <c r="D14" s="174">
        <v>0.1369853961541003</v>
      </c>
      <c r="E14" s="174">
        <v>4.1207172544996999E-2</v>
      </c>
      <c r="G14" s="173"/>
      <c r="H14" s="173"/>
      <c r="I14" s="173"/>
      <c r="J14" s="173"/>
      <c r="K14" s="173"/>
      <c r="M14" s="173"/>
      <c r="N14" s="173"/>
      <c r="O14" s="173"/>
      <c r="P14" s="173"/>
      <c r="Q14" s="173"/>
    </row>
    <row r="16" spans="1:17" x14ac:dyDescent="0.35">
      <c r="A16" s="172" t="s">
        <v>262</v>
      </c>
    </row>
  </sheetData>
  <conditionalFormatting sqref="A4">
    <cfRule type="cellIs" dxfId="6" priority="1" stopIfTrue="1" operator="lessThan">
      <formula>0</formula>
    </cfRule>
  </conditionalFormatting>
  <conditionalFormatting sqref="A6">
    <cfRule type="cellIs" dxfId="5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CA02-17E3-4664-979A-632D6B2173D0}">
  <dimension ref="A1:W47"/>
  <sheetViews>
    <sheetView tabSelected="1" topLeftCell="A14" zoomScale="71" zoomScaleNormal="71" workbookViewId="0">
      <selection activeCell="B48" sqref="B48"/>
    </sheetView>
  </sheetViews>
  <sheetFormatPr defaultRowHeight="14.5" x14ac:dyDescent="0.35"/>
  <cols>
    <col min="1" max="9" width="8.7265625" style="153"/>
    <col min="10" max="10" width="9.26953125" style="153" bestFit="1" customWidth="1"/>
    <col min="11" max="11" width="12.54296875" style="153" bestFit="1" customWidth="1"/>
    <col min="12" max="16384" width="8.7265625" style="153"/>
  </cols>
  <sheetData>
    <row r="1" spans="1:23" s="32" customFormat="1" ht="21" x14ac:dyDescent="0.5">
      <c r="A1" s="112" t="s">
        <v>255</v>
      </c>
    </row>
    <row r="2" spans="1:23" s="32" customFormat="1" x14ac:dyDescent="0.35">
      <c r="A2" s="156"/>
      <c r="B2" s="32" t="s">
        <v>254</v>
      </c>
      <c r="M2" s="168"/>
      <c r="Q2" s="168"/>
      <c r="R2" s="168"/>
      <c r="V2" s="171"/>
      <c r="W2" s="166"/>
    </row>
    <row r="3" spans="1:23" s="165" customFormat="1" x14ac:dyDescent="0.35">
      <c r="A3" s="170"/>
      <c r="B3" s="178" t="s">
        <v>231</v>
      </c>
      <c r="C3" s="178" t="s">
        <v>20</v>
      </c>
      <c r="D3" s="168"/>
      <c r="E3" s="168"/>
      <c r="F3" s="168"/>
      <c r="G3" s="168"/>
      <c r="H3" s="168"/>
      <c r="I3" s="168"/>
      <c r="J3" s="168"/>
      <c r="K3" s="168"/>
      <c r="L3" s="168"/>
      <c r="N3" s="168"/>
      <c r="O3" s="168"/>
      <c r="P3" s="168"/>
      <c r="Q3" s="169"/>
      <c r="R3" s="168"/>
      <c r="S3" s="168"/>
      <c r="T3" s="168"/>
      <c r="U3" s="168"/>
      <c r="V3" s="167"/>
      <c r="W3" s="166"/>
    </row>
    <row r="4" spans="1:23" s="32" customFormat="1" x14ac:dyDescent="0.35">
      <c r="A4" s="156">
        <v>2013</v>
      </c>
      <c r="B4" s="155">
        <v>25.512525458248479</v>
      </c>
      <c r="C4" s="155">
        <v>63.387861507128321</v>
      </c>
      <c r="D4" s="155"/>
      <c r="E4" s="155"/>
      <c r="F4" s="155"/>
      <c r="G4" s="164"/>
      <c r="H4" s="164"/>
      <c r="I4" s="164"/>
      <c r="J4" s="164"/>
      <c r="K4" s="164"/>
      <c r="L4" s="164"/>
      <c r="M4" s="155"/>
      <c r="N4" s="155"/>
      <c r="O4" s="155"/>
      <c r="P4" s="155"/>
      <c r="Q4" s="162"/>
      <c r="R4" s="158"/>
      <c r="S4" s="157"/>
      <c r="V4" s="163"/>
      <c r="W4" s="161"/>
    </row>
    <row r="5" spans="1:23" s="32" customFormat="1" x14ac:dyDescent="0.35">
      <c r="A5" s="156">
        <v>2</v>
      </c>
      <c r="B5" s="155">
        <v>11.55491457286432</v>
      </c>
      <c r="C5" s="155">
        <v>55.360040201005013</v>
      </c>
      <c r="D5" s="155"/>
      <c r="E5" s="155"/>
      <c r="F5" s="155"/>
      <c r="G5" s="164"/>
      <c r="H5" s="164"/>
      <c r="I5" s="164"/>
      <c r="J5" s="164"/>
      <c r="K5" s="164"/>
      <c r="L5" s="164"/>
      <c r="M5" s="155"/>
      <c r="N5" s="155"/>
      <c r="O5" s="155"/>
      <c r="P5" s="155"/>
      <c r="Q5" s="162"/>
      <c r="R5" s="158"/>
      <c r="S5" s="157"/>
      <c r="V5" s="163"/>
      <c r="W5" s="161"/>
    </row>
    <row r="6" spans="1:23" s="32" customFormat="1" x14ac:dyDescent="0.35">
      <c r="A6" s="156">
        <v>3</v>
      </c>
      <c r="B6" s="155">
        <v>0.15711034141514105</v>
      </c>
      <c r="C6" s="155">
        <v>79.582800593765484</v>
      </c>
      <c r="D6" s="155"/>
      <c r="E6" s="155"/>
      <c r="F6" s="155"/>
      <c r="G6" s="164"/>
      <c r="H6" s="164"/>
      <c r="I6" s="164"/>
      <c r="J6" s="164"/>
      <c r="K6" s="164"/>
      <c r="L6" s="164"/>
      <c r="M6" s="155"/>
      <c r="N6" s="155"/>
      <c r="O6" s="155"/>
      <c r="P6" s="155"/>
      <c r="Q6" s="162"/>
      <c r="R6" s="158"/>
      <c r="S6" s="157"/>
      <c r="V6" s="163"/>
      <c r="W6" s="161"/>
    </row>
    <row r="7" spans="1:23" s="32" customFormat="1" x14ac:dyDescent="0.35">
      <c r="A7" s="156">
        <v>4</v>
      </c>
      <c r="B7" s="155">
        <v>-2.3783316977428859</v>
      </c>
      <c r="C7" s="155">
        <v>67.281668302257117</v>
      </c>
      <c r="D7" s="155"/>
      <c r="E7" s="155"/>
      <c r="F7" s="155"/>
      <c r="G7" s="164"/>
      <c r="H7" s="164"/>
      <c r="I7" s="164"/>
      <c r="J7" s="164"/>
      <c r="K7" s="164"/>
      <c r="L7" s="164"/>
      <c r="M7" s="155"/>
      <c r="N7" s="155"/>
      <c r="O7" s="155"/>
      <c r="P7" s="155"/>
      <c r="Q7" s="162"/>
      <c r="R7" s="158"/>
      <c r="S7" s="157"/>
      <c r="V7" s="163"/>
      <c r="W7" s="161"/>
    </row>
    <row r="8" spans="1:23" s="32" customFormat="1" x14ac:dyDescent="0.35">
      <c r="A8" s="156">
        <v>2014</v>
      </c>
      <c r="B8" s="155">
        <v>30.454442307692307</v>
      </c>
      <c r="C8" s="155">
        <v>63.835788461538471</v>
      </c>
      <c r="D8" s="155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55"/>
      <c r="P8" s="155"/>
      <c r="Q8" s="162"/>
      <c r="R8" s="158"/>
      <c r="S8" s="157"/>
      <c r="V8" s="163"/>
      <c r="W8" s="161"/>
    </row>
    <row r="9" spans="1:23" s="32" customFormat="1" x14ac:dyDescent="0.35">
      <c r="A9" s="156">
        <v>2</v>
      </c>
      <c r="B9" s="155">
        <v>14.459971684756963</v>
      </c>
      <c r="C9" s="155">
        <v>47.133666823973584</v>
      </c>
      <c r="D9" s="155"/>
      <c r="E9" s="155"/>
      <c r="F9" s="155"/>
      <c r="G9" s="164"/>
      <c r="H9" s="164"/>
      <c r="I9" s="164"/>
      <c r="J9" s="164"/>
      <c r="K9" s="164"/>
      <c r="L9" s="164"/>
      <c r="M9" s="155"/>
      <c r="N9" s="155"/>
      <c r="O9" s="155"/>
      <c r="P9" s="155"/>
      <c r="Q9" s="162"/>
      <c r="R9" s="158"/>
      <c r="S9" s="157"/>
      <c r="V9" s="163"/>
      <c r="W9" s="161"/>
    </row>
    <row r="10" spans="1:23" s="32" customFormat="1" x14ac:dyDescent="0.35">
      <c r="A10" s="156">
        <v>3</v>
      </c>
      <c r="B10" s="155">
        <v>18.141284916201116</v>
      </c>
      <c r="C10" s="155">
        <v>61.302067039106134</v>
      </c>
      <c r="D10" s="155"/>
      <c r="E10" s="155"/>
      <c r="F10" s="155"/>
      <c r="G10" s="164"/>
      <c r="H10" s="164"/>
      <c r="I10" s="164"/>
      <c r="J10" s="164"/>
      <c r="K10" s="164"/>
      <c r="L10" s="164"/>
      <c r="M10" s="155"/>
      <c r="N10" s="155"/>
      <c r="O10" s="155"/>
      <c r="P10" s="155"/>
      <c r="Q10" s="162"/>
      <c r="R10" s="158"/>
      <c r="S10" s="157"/>
      <c r="V10" s="163"/>
      <c r="W10" s="161"/>
    </row>
    <row r="11" spans="1:23" s="32" customFormat="1" x14ac:dyDescent="0.35">
      <c r="A11" s="156">
        <v>4</v>
      </c>
      <c r="B11" s="155">
        <v>5.0654156990246166</v>
      </c>
      <c r="C11" s="155">
        <v>50.545805852299118</v>
      </c>
      <c r="D11" s="155"/>
      <c r="E11" s="155"/>
      <c r="F11" s="155"/>
      <c r="G11" s="164"/>
      <c r="H11" s="164"/>
      <c r="I11" s="164"/>
      <c r="J11" s="164"/>
      <c r="K11" s="164"/>
      <c r="L11" s="164"/>
      <c r="M11" s="155"/>
      <c r="N11" s="155"/>
      <c r="O11" s="155"/>
      <c r="P11" s="155"/>
      <c r="Q11" s="162"/>
      <c r="R11" s="158"/>
      <c r="S11" s="157"/>
      <c r="V11" s="163"/>
      <c r="W11" s="161"/>
    </row>
    <row r="12" spans="1:23" s="32" customFormat="1" x14ac:dyDescent="0.35">
      <c r="A12" s="156">
        <v>2015</v>
      </c>
      <c r="B12" s="155">
        <v>-0.15264665127020782</v>
      </c>
      <c r="C12" s="155">
        <v>51.608036951501148</v>
      </c>
      <c r="D12" s="155"/>
      <c r="E12" s="155"/>
      <c r="F12" s="155"/>
      <c r="G12" s="164"/>
      <c r="H12" s="164"/>
      <c r="I12" s="164"/>
      <c r="J12" s="164"/>
      <c r="K12" s="164"/>
      <c r="L12" s="164"/>
      <c r="M12" s="155"/>
      <c r="N12" s="155"/>
      <c r="O12" s="155"/>
      <c r="P12" s="155"/>
      <c r="Q12" s="162"/>
      <c r="R12" s="158"/>
      <c r="S12" s="157"/>
      <c r="V12" s="163"/>
      <c r="W12" s="161"/>
    </row>
    <row r="13" spans="1:23" s="32" customFormat="1" x14ac:dyDescent="0.35">
      <c r="A13" s="156">
        <v>2</v>
      </c>
      <c r="B13" s="155">
        <v>-17.396375112714157</v>
      </c>
      <c r="C13" s="155">
        <v>64.421659152389537</v>
      </c>
      <c r="D13" s="155"/>
      <c r="E13" s="155"/>
      <c r="F13" s="155"/>
      <c r="G13" s="164"/>
      <c r="H13" s="164"/>
      <c r="I13" s="164"/>
      <c r="J13" s="164"/>
      <c r="K13" s="164"/>
      <c r="L13" s="164"/>
      <c r="M13" s="155"/>
      <c r="N13" s="155"/>
      <c r="O13" s="155"/>
      <c r="P13" s="155"/>
      <c r="Q13" s="162"/>
      <c r="R13" s="158"/>
      <c r="S13" s="157"/>
      <c r="V13" s="163"/>
      <c r="W13" s="161"/>
    </row>
    <row r="14" spans="1:23" s="32" customFormat="1" x14ac:dyDescent="0.35">
      <c r="A14" s="156">
        <v>3</v>
      </c>
      <c r="B14" s="155">
        <v>-9.0878399999999999</v>
      </c>
      <c r="C14" s="155">
        <v>62.300160000000005</v>
      </c>
      <c r="D14" s="155"/>
      <c r="E14" s="155"/>
      <c r="F14" s="155"/>
      <c r="G14" s="164"/>
      <c r="H14" s="164"/>
      <c r="I14" s="164"/>
      <c r="J14" s="164"/>
      <c r="K14" s="164"/>
      <c r="L14" s="164"/>
      <c r="M14" s="155"/>
      <c r="N14" s="155"/>
      <c r="O14" s="155"/>
      <c r="P14" s="155"/>
      <c r="Q14" s="162"/>
      <c r="R14" s="158"/>
      <c r="S14" s="157"/>
      <c r="V14" s="163"/>
      <c r="W14" s="161"/>
    </row>
    <row r="15" spans="1:23" s="32" customFormat="1" x14ac:dyDescent="0.35">
      <c r="A15" s="156">
        <v>4</v>
      </c>
      <c r="B15" s="155">
        <v>-19.712630646589904</v>
      </c>
      <c r="C15" s="155">
        <v>45.833516386182467</v>
      </c>
      <c r="D15" s="155"/>
      <c r="E15" s="155"/>
      <c r="F15" s="155"/>
      <c r="G15" s="164"/>
      <c r="H15" s="164"/>
      <c r="I15" s="164"/>
      <c r="J15" s="164"/>
      <c r="K15" s="164"/>
      <c r="L15" s="164"/>
      <c r="M15" s="155"/>
      <c r="N15" s="155"/>
      <c r="O15" s="155"/>
      <c r="P15" s="155"/>
      <c r="Q15" s="162"/>
      <c r="R15" s="158"/>
      <c r="S15" s="157"/>
      <c r="V15" s="163"/>
      <c r="W15" s="161"/>
    </row>
    <row r="16" spans="1:23" s="32" customFormat="1" x14ac:dyDescent="0.35">
      <c r="A16" s="156">
        <v>2016</v>
      </c>
      <c r="B16" s="155">
        <v>-1.7338074588031225</v>
      </c>
      <c r="C16" s="155">
        <v>51.758508239375544</v>
      </c>
      <c r="D16" s="155"/>
      <c r="E16" s="155"/>
      <c r="F16" s="155"/>
      <c r="G16" s="164"/>
      <c r="H16" s="164"/>
      <c r="I16" s="164"/>
      <c r="J16" s="164"/>
      <c r="K16" s="164"/>
      <c r="L16" s="164"/>
      <c r="M16" s="155"/>
      <c r="N16" s="155"/>
      <c r="O16" s="155"/>
      <c r="P16" s="155"/>
      <c r="Q16" s="162"/>
      <c r="R16" s="158"/>
      <c r="S16" s="157"/>
      <c r="V16" s="163"/>
      <c r="W16" s="161"/>
    </row>
    <row r="17" spans="1:23" s="32" customFormat="1" x14ac:dyDescent="0.35">
      <c r="A17" s="156">
        <v>2</v>
      </c>
      <c r="B17" s="155">
        <v>14.970038216560509</v>
      </c>
      <c r="C17" s="155">
        <v>59.426140127388535</v>
      </c>
      <c r="D17" s="155"/>
      <c r="E17" s="155"/>
      <c r="F17" s="155"/>
      <c r="G17" s="164"/>
      <c r="H17" s="164"/>
      <c r="I17" s="164"/>
      <c r="J17" s="164"/>
      <c r="K17" s="164"/>
      <c r="L17" s="164"/>
      <c r="M17" s="155"/>
      <c r="N17" s="155"/>
      <c r="O17" s="155"/>
      <c r="P17" s="155"/>
      <c r="Q17" s="162"/>
      <c r="R17" s="158"/>
      <c r="S17" s="157"/>
      <c r="V17" s="163"/>
      <c r="W17" s="161"/>
    </row>
    <row r="18" spans="1:23" s="32" customFormat="1" x14ac:dyDescent="0.35">
      <c r="A18" s="156">
        <v>3</v>
      </c>
      <c r="B18" s="155">
        <v>19.480771812080537</v>
      </c>
      <c r="C18" s="155">
        <v>118.00721476510067</v>
      </c>
      <c r="D18" s="155"/>
      <c r="E18" s="155"/>
      <c r="F18" s="155"/>
      <c r="G18" s="164"/>
      <c r="H18" s="164"/>
      <c r="I18" s="164"/>
      <c r="J18" s="164"/>
      <c r="K18" s="164"/>
      <c r="L18" s="164"/>
      <c r="M18" s="155"/>
      <c r="N18" s="155"/>
      <c r="O18" s="155"/>
      <c r="P18" s="155"/>
      <c r="Q18" s="162"/>
      <c r="R18" s="158"/>
      <c r="S18" s="157"/>
      <c r="V18" s="163"/>
      <c r="W18" s="161"/>
    </row>
    <row r="19" spans="1:23" s="32" customFormat="1" x14ac:dyDescent="0.35">
      <c r="A19" s="156">
        <v>4</v>
      </c>
      <c r="B19" s="155">
        <v>31.936758104738153</v>
      </c>
      <c r="C19" s="155">
        <v>54.577705735660849</v>
      </c>
      <c r="D19" s="155"/>
      <c r="E19" s="155"/>
      <c r="F19" s="155"/>
      <c r="G19" s="164"/>
      <c r="H19" s="164"/>
      <c r="I19" s="164"/>
      <c r="J19" s="164"/>
      <c r="K19" s="164"/>
      <c r="L19" s="164"/>
      <c r="M19" s="155"/>
      <c r="N19" s="155"/>
      <c r="O19" s="155"/>
      <c r="P19" s="155"/>
      <c r="Q19" s="162"/>
      <c r="R19" s="158"/>
      <c r="S19" s="157"/>
      <c r="V19" s="163"/>
      <c r="W19" s="161"/>
    </row>
    <row r="20" spans="1:23" s="32" customFormat="1" x14ac:dyDescent="0.35">
      <c r="A20" s="156">
        <v>2017</v>
      </c>
      <c r="B20" s="155">
        <v>18.371447207501021</v>
      </c>
      <c r="C20" s="155">
        <v>39.326441092539746</v>
      </c>
      <c r="D20" s="155"/>
      <c r="E20" s="155"/>
      <c r="F20" s="155"/>
      <c r="G20" s="164"/>
      <c r="H20" s="164"/>
      <c r="I20" s="164"/>
      <c r="J20" s="164"/>
      <c r="K20" s="164"/>
      <c r="L20" s="164"/>
      <c r="M20" s="155"/>
      <c r="N20" s="155"/>
      <c r="O20" s="155"/>
      <c r="P20" s="155"/>
      <c r="Q20" s="162"/>
      <c r="R20" s="158"/>
      <c r="S20" s="157"/>
      <c r="V20" s="163"/>
      <c r="W20" s="161"/>
    </row>
    <row r="21" spans="1:23" s="32" customFormat="1" x14ac:dyDescent="0.35">
      <c r="A21" s="156">
        <v>2</v>
      </c>
      <c r="B21" s="155">
        <v>-12.79016129032258</v>
      </c>
      <c r="C21" s="155">
        <v>60.504387096774188</v>
      </c>
      <c r="D21" s="155"/>
      <c r="E21" s="155"/>
      <c r="G21" s="164"/>
      <c r="H21" s="164"/>
      <c r="I21" s="164"/>
      <c r="J21" s="164"/>
      <c r="K21" s="164"/>
      <c r="L21" s="164"/>
      <c r="M21" s="155"/>
      <c r="N21" s="155"/>
      <c r="O21" s="155"/>
      <c r="P21" s="155"/>
      <c r="Q21" s="162"/>
      <c r="R21" s="158"/>
      <c r="S21" s="157"/>
      <c r="V21" s="163"/>
      <c r="W21" s="161"/>
    </row>
    <row r="22" spans="1:23" s="32" customFormat="1" x14ac:dyDescent="0.35">
      <c r="A22" s="156">
        <v>3</v>
      </c>
      <c r="B22" s="155">
        <v>15.147226890756302</v>
      </c>
      <c r="C22" s="155">
        <v>73.376470588235307</v>
      </c>
      <c r="D22" s="155"/>
      <c r="E22" s="155"/>
      <c r="G22" s="164"/>
      <c r="H22" s="164"/>
      <c r="I22" s="164"/>
      <c r="J22" s="164"/>
      <c r="K22" s="164"/>
      <c r="M22" s="155"/>
      <c r="N22" s="155"/>
      <c r="O22" s="155"/>
      <c r="P22" s="155"/>
      <c r="Q22" s="162"/>
      <c r="R22" s="158"/>
      <c r="S22" s="157"/>
      <c r="V22" s="163"/>
      <c r="W22" s="161"/>
    </row>
    <row r="23" spans="1:23" s="32" customFormat="1" x14ac:dyDescent="0.35">
      <c r="A23" s="156">
        <v>4</v>
      </c>
      <c r="B23" s="155">
        <v>13.388142857142856</v>
      </c>
      <c r="C23" s="155">
        <v>68.176285714285711</v>
      </c>
      <c r="D23" s="155"/>
      <c r="E23" s="155"/>
      <c r="G23" s="164"/>
      <c r="H23" s="164"/>
      <c r="I23" s="164"/>
      <c r="J23" s="164"/>
      <c r="K23" s="164"/>
      <c r="M23" s="155"/>
      <c r="N23" s="155"/>
      <c r="O23" s="155"/>
      <c r="P23" s="155"/>
      <c r="Q23" s="162"/>
      <c r="R23" s="158"/>
      <c r="S23" s="157"/>
      <c r="V23" s="163"/>
      <c r="W23" s="161"/>
    </row>
    <row r="24" spans="1:23" s="32" customFormat="1" x14ac:dyDescent="0.35">
      <c r="A24" s="156">
        <v>2018</v>
      </c>
      <c r="B24" s="155">
        <v>21.87380877742947</v>
      </c>
      <c r="C24" s="155">
        <v>39.220250783699065</v>
      </c>
      <c r="D24" s="155"/>
      <c r="E24" s="155"/>
      <c r="J24" s="164"/>
      <c r="K24" s="164"/>
      <c r="M24" s="155"/>
      <c r="N24" s="155"/>
      <c r="O24" s="155"/>
      <c r="P24" s="155"/>
      <c r="Q24" s="162"/>
      <c r="R24" s="158"/>
      <c r="S24" s="157"/>
      <c r="V24" s="163"/>
      <c r="W24" s="161"/>
    </row>
    <row r="25" spans="1:23" s="32" customFormat="1" x14ac:dyDescent="0.35">
      <c r="A25" s="156">
        <v>2</v>
      </c>
      <c r="B25" s="155">
        <v>-8.1031262060980325</v>
      </c>
      <c r="C25" s="155">
        <v>35.663759166345038</v>
      </c>
      <c r="D25" s="155"/>
      <c r="E25" s="155"/>
      <c r="G25" s="164"/>
      <c r="H25" s="164"/>
      <c r="I25" s="164"/>
      <c r="J25" s="164"/>
      <c r="K25" s="164"/>
      <c r="L25" s="164"/>
      <c r="M25" s="155"/>
      <c r="N25" s="155"/>
      <c r="O25" s="155"/>
      <c r="P25" s="155"/>
      <c r="Q25" s="162"/>
      <c r="R25" s="158"/>
      <c r="S25" s="157"/>
      <c r="V25" s="163"/>
      <c r="W25" s="161"/>
    </row>
    <row r="26" spans="1:23" s="32" customFormat="1" x14ac:dyDescent="0.35">
      <c r="A26" s="156">
        <v>3</v>
      </c>
      <c r="B26" s="155">
        <v>29.708231707317079</v>
      </c>
      <c r="C26" s="155">
        <v>64.044329268292685</v>
      </c>
      <c r="D26" s="155"/>
      <c r="E26" s="155"/>
      <c r="G26" s="159"/>
      <c r="H26" s="159"/>
      <c r="I26" s="159"/>
      <c r="J26" s="164"/>
      <c r="K26" s="159"/>
      <c r="L26" s="164"/>
      <c r="M26" s="155"/>
      <c r="N26" s="155"/>
      <c r="O26" s="155"/>
      <c r="P26" s="155"/>
      <c r="Q26" s="162"/>
      <c r="R26" s="158"/>
      <c r="S26" s="157"/>
      <c r="V26" s="163"/>
      <c r="W26" s="161"/>
    </row>
    <row r="27" spans="1:23" s="32" customFormat="1" x14ac:dyDescent="0.35">
      <c r="A27" s="156">
        <v>4</v>
      </c>
      <c r="B27" s="155">
        <v>10.950317700453859</v>
      </c>
      <c r="C27" s="155">
        <v>50.011679273827539</v>
      </c>
      <c r="D27" s="155"/>
      <c r="E27" s="155"/>
      <c r="G27" s="159"/>
      <c r="H27" s="159"/>
      <c r="I27" s="159"/>
      <c r="J27" s="164"/>
      <c r="K27" s="159"/>
      <c r="L27" s="164"/>
      <c r="M27" s="155"/>
      <c r="N27" s="155"/>
      <c r="O27" s="155"/>
      <c r="P27" s="155"/>
      <c r="Q27" s="162"/>
      <c r="R27" s="158"/>
      <c r="S27" s="157"/>
      <c r="V27" s="163"/>
      <c r="W27" s="161"/>
    </row>
    <row r="28" spans="1:23" s="32" customFormat="1" x14ac:dyDescent="0.35">
      <c r="A28" s="156">
        <v>2019</v>
      </c>
      <c r="B28" s="155">
        <v>25.695795411808952</v>
      </c>
      <c r="C28" s="155">
        <v>38.453523881158333</v>
      </c>
      <c r="D28" s="155"/>
      <c r="E28" s="155"/>
      <c r="G28" s="159"/>
      <c r="H28" s="159"/>
      <c r="I28" s="159"/>
      <c r="J28" s="164"/>
      <c r="K28" s="159"/>
      <c r="L28" s="164"/>
      <c r="M28" s="155"/>
      <c r="N28" s="155"/>
      <c r="O28" s="155"/>
      <c r="P28" s="155"/>
      <c r="Q28" s="162"/>
      <c r="R28" s="158"/>
      <c r="S28" s="157"/>
      <c r="V28" s="163"/>
      <c r="W28" s="161"/>
    </row>
    <row r="29" spans="1:23" s="32" customFormat="1" x14ac:dyDescent="0.35">
      <c r="A29" s="156">
        <v>2</v>
      </c>
      <c r="B29" s="155">
        <v>25.844567627494456</v>
      </c>
      <c r="C29" s="155">
        <v>38.276541019955651</v>
      </c>
      <c r="D29" s="155"/>
      <c r="E29" s="155"/>
      <c r="G29" s="159"/>
      <c r="H29" s="159"/>
      <c r="I29" s="159"/>
      <c r="J29" s="164"/>
      <c r="K29" s="159"/>
      <c r="M29" s="155"/>
      <c r="N29" s="155"/>
      <c r="O29" s="155"/>
      <c r="P29" s="155"/>
      <c r="Q29" s="162"/>
      <c r="R29" s="158"/>
      <c r="S29" s="157"/>
      <c r="V29" s="163"/>
      <c r="W29" s="161"/>
    </row>
    <row r="30" spans="1:23" s="32" customFormat="1" x14ac:dyDescent="0.35">
      <c r="A30" s="156">
        <v>3</v>
      </c>
      <c r="B30" s="155">
        <v>21.29007320644217</v>
      </c>
      <c r="C30" s="155">
        <v>36.74530014641288</v>
      </c>
      <c r="D30" s="155"/>
      <c r="E30" s="155"/>
      <c r="G30" s="159"/>
      <c r="H30" s="159"/>
      <c r="I30" s="159"/>
      <c r="J30" s="164"/>
      <c r="K30" s="159"/>
      <c r="M30" s="155"/>
      <c r="N30" s="155"/>
      <c r="O30" s="155"/>
      <c r="P30" s="155"/>
      <c r="Q30" s="162"/>
      <c r="R30" s="158"/>
      <c r="S30" s="157"/>
      <c r="V30" s="163"/>
      <c r="W30" s="161"/>
    </row>
    <row r="31" spans="1:23" s="32" customFormat="1" x14ac:dyDescent="0.35">
      <c r="A31" s="156">
        <v>4</v>
      </c>
      <c r="B31" s="155">
        <v>23.978126139263583</v>
      </c>
      <c r="C31" s="155">
        <v>27.763835216915787</v>
      </c>
      <c r="D31" s="155"/>
      <c r="E31" s="155"/>
      <c r="G31" s="159"/>
      <c r="H31" s="159"/>
      <c r="I31" s="159"/>
      <c r="J31" s="164"/>
      <c r="K31" s="159"/>
      <c r="M31" s="155"/>
      <c r="N31" s="155"/>
      <c r="O31" s="155"/>
      <c r="P31" s="155"/>
      <c r="Q31" s="162"/>
      <c r="R31" s="158"/>
      <c r="S31" s="157"/>
      <c r="V31" s="163"/>
      <c r="W31" s="161"/>
    </row>
    <row r="32" spans="1:23" s="32" customFormat="1" x14ac:dyDescent="0.35">
      <c r="A32" s="156">
        <v>2020</v>
      </c>
      <c r="B32" s="155">
        <v>40.517494600431981</v>
      </c>
      <c r="C32" s="155">
        <v>15.437235421166312</v>
      </c>
      <c r="D32" s="155"/>
      <c r="E32" s="155"/>
      <c r="G32" s="159"/>
      <c r="H32" s="159"/>
      <c r="I32" s="159"/>
      <c r="J32" s="164"/>
      <c r="K32" s="159"/>
      <c r="M32" s="155"/>
      <c r="N32" s="155"/>
      <c r="O32" s="155"/>
      <c r="P32" s="155"/>
      <c r="Q32" s="162"/>
      <c r="R32" s="158"/>
      <c r="S32" s="157"/>
      <c r="V32" s="163"/>
      <c r="W32" s="161"/>
    </row>
    <row r="33" spans="1:23" s="32" customFormat="1" x14ac:dyDescent="0.35">
      <c r="A33" s="156">
        <v>2</v>
      </c>
      <c r="B33" s="155">
        <v>24.395294117647055</v>
      </c>
      <c r="C33" s="155">
        <v>-4.7459978347167091</v>
      </c>
      <c r="D33" s="155"/>
      <c r="E33" s="155"/>
      <c r="G33" s="159"/>
      <c r="H33" s="159"/>
      <c r="I33" s="159"/>
      <c r="J33" s="164"/>
      <c r="K33" s="159"/>
      <c r="M33" s="155"/>
      <c r="N33" s="155"/>
      <c r="O33" s="155"/>
      <c r="P33" s="155"/>
      <c r="Q33" s="162"/>
      <c r="R33" s="158"/>
      <c r="S33" s="157"/>
      <c r="V33" s="163"/>
      <c r="W33" s="161"/>
    </row>
    <row r="34" spans="1:23" s="32" customFormat="1" x14ac:dyDescent="0.35">
      <c r="A34" s="156">
        <v>3</v>
      </c>
      <c r="B34" s="155">
        <v>67.809886363636352</v>
      </c>
      <c r="C34" s="155">
        <v>47.718664772727266</v>
      </c>
      <c r="D34" s="155"/>
      <c r="E34" s="155"/>
      <c r="G34" s="159"/>
      <c r="H34" s="159"/>
      <c r="I34" s="159"/>
      <c r="J34" s="159"/>
      <c r="K34" s="159"/>
      <c r="M34" s="155"/>
      <c r="N34" s="155"/>
      <c r="O34" s="155"/>
      <c r="P34" s="155"/>
      <c r="Q34" s="162"/>
      <c r="R34" s="158"/>
      <c r="S34" s="157"/>
      <c r="V34" s="163"/>
      <c r="W34" s="161"/>
    </row>
    <row r="35" spans="1:23" s="32" customFormat="1" x14ac:dyDescent="0.35">
      <c r="A35" s="156">
        <v>4</v>
      </c>
      <c r="B35" s="155">
        <v>79.232310954063607</v>
      </c>
      <c r="C35" s="155">
        <v>59.444268551236746</v>
      </c>
      <c r="D35" s="155"/>
      <c r="E35" s="155"/>
      <c r="G35" s="159"/>
      <c r="H35" s="159"/>
      <c r="I35" s="159"/>
      <c r="J35" s="159"/>
      <c r="K35" s="159"/>
      <c r="M35" s="155"/>
      <c r="N35" s="155"/>
      <c r="O35" s="155"/>
      <c r="P35" s="155"/>
      <c r="Q35" s="162"/>
      <c r="R35" s="158"/>
      <c r="S35" s="157"/>
      <c r="V35" s="163"/>
      <c r="W35" s="161"/>
    </row>
    <row r="36" spans="1:23" s="32" customFormat="1" x14ac:dyDescent="0.35">
      <c r="A36" s="156">
        <v>2021</v>
      </c>
      <c r="B36" s="155">
        <v>102.57661194551171</v>
      </c>
      <c r="C36" s="155">
        <v>36.728676213761794</v>
      </c>
      <c r="D36" s="155"/>
      <c r="E36" s="155"/>
      <c r="G36" s="159"/>
      <c r="H36" s="159"/>
      <c r="I36" s="159"/>
      <c r="J36" s="159"/>
      <c r="K36" s="159"/>
      <c r="M36" s="155"/>
      <c r="N36" s="155"/>
      <c r="O36" s="155"/>
      <c r="P36" s="155"/>
      <c r="Q36" s="162"/>
      <c r="R36" s="158"/>
      <c r="S36" s="157"/>
      <c r="V36" s="163"/>
      <c r="W36" s="161"/>
    </row>
    <row r="37" spans="1:23" s="32" customFormat="1" x14ac:dyDescent="0.35">
      <c r="A37" s="156">
        <v>2</v>
      </c>
      <c r="B37" s="155">
        <v>109.61349397590362</v>
      </c>
      <c r="C37" s="155">
        <v>58.157163511187612</v>
      </c>
      <c r="D37" s="155"/>
      <c r="E37" s="155"/>
      <c r="G37" s="159"/>
      <c r="H37" s="159"/>
      <c r="I37" s="159"/>
      <c r="J37" s="159"/>
      <c r="K37" s="159"/>
      <c r="M37" s="155"/>
      <c r="N37" s="155"/>
      <c r="O37" s="155"/>
      <c r="P37" s="155"/>
      <c r="Q37" s="162"/>
      <c r="R37" s="158"/>
      <c r="S37" s="157"/>
      <c r="V37" s="163"/>
      <c r="W37" s="161"/>
    </row>
    <row r="38" spans="1:23" s="32" customFormat="1" x14ac:dyDescent="0.35">
      <c r="A38" s="156">
        <v>3</v>
      </c>
      <c r="B38" s="155">
        <v>57.940372502539788</v>
      </c>
      <c r="C38" s="155">
        <v>56.950707754825601</v>
      </c>
      <c r="D38" s="155"/>
      <c r="E38" s="155"/>
      <c r="G38" s="159"/>
      <c r="H38" s="159"/>
      <c r="I38" s="159"/>
      <c r="J38" s="159"/>
      <c r="K38" s="159"/>
      <c r="M38" s="155"/>
      <c r="N38" s="155"/>
      <c r="O38" s="155"/>
      <c r="P38" s="155"/>
      <c r="Q38" s="162"/>
      <c r="R38" s="158"/>
      <c r="S38" s="157"/>
      <c r="V38" s="163"/>
      <c r="W38" s="161"/>
    </row>
    <row r="39" spans="1:23" s="32" customFormat="1" x14ac:dyDescent="0.35">
      <c r="A39" s="156">
        <v>4</v>
      </c>
      <c r="B39" s="155">
        <v>36.617211796246657</v>
      </c>
      <c r="C39" s="155">
        <v>49.782426273458455</v>
      </c>
      <c r="D39" s="155"/>
      <c r="E39" s="155"/>
      <c r="G39" s="159"/>
      <c r="H39" s="159"/>
      <c r="I39" s="159"/>
      <c r="J39" s="159"/>
      <c r="K39" s="159"/>
      <c r="M39" s="155"/>
      <c r="N39" s="155"/>
      <c r="O39" s="155"/>
      <c r="P39" s="155"/>
      <c r="Q39" s="162"/>
      <c r="R39" s="158"/>
      <c r="S39" s="157"/>
      <c r="V39" s="163"/>
      <c r="W39" s="161"/>
    </row>
    <row r="40" spans="1:23" s="32" customFormat="1" x14ac:dyDescent="0.35">
      <c r="A40" s="156">
        <v>2022</v>
      </c>
      <c r="B40" s="155">
        <v>97.384042272126806</v>
      </c>
      <c r="C40" s="155">
        <v>65.195904887714661</v>
      </c>
      <c r="D40" s="155"/>
      <c r="E40" s="155"/>
      <c r="G40" s="159"/>
      <c r="H40" s="159"/>
      <c r="I40" s="159"/>
      <c r="J40" s="159"/>
      <c r="K40" s="159"/>
      <c r="M40" s="155"/>
      <c r="N40" s="155"/>
      <c r="O40" s="155"/>
      <c r="P40" s="155"/>
      <c r="Q40" s="162"/>
      <c r="R40" s="158"/>
      <c r="S40" s="157"/>
      <c r="V40" s="163"/>
      <c r="W40" s="161"/>
    </row>
    <row r="41" spans="1:23" s="32" customFormat="1" x14ac:dyDescent="0.35">
      <c r="A41" s="156">
        <v>2</v>
      </c>
      <c r="B41" s="155">
        <v>83.811068776235075</v>
      </c>
      <c r="C41" s="155">
        <v>61.966961575718436</v>
      </c>
      <c r="D41" s="155"/>
      <c r="E41" s="155"/>
      <c r="G41" s="159"/>
      <c r="H41" s="159"/>
      <c r="I41" s="159"/>
      <c r="J41" s="159"/>
      <c r="K41" s="159"/>
      <c r="M41" s="155"/>
      <c r="N41" s="155"/>
      <c r="O41" s="155"/>
      <c r="P41" s="155"/>
      <c r="Q41" s="162"/>
      <c r="R41" s="158"/>
      <c r="S41" s="157"/>
      <c r="V41" s="163"/>
      <c r="W41" s="161"/>
    </row>
    <row r="42" spans="1:23" s="32" customFormat="1" x14ac:dyDescent="0.35">
      <c r="A42" s="156">
        <v>3</v>
      </c>
      <c r="B42" s="155">
        <v>78.111620006291304</v>
      </c>
      <c r="C42" s="155">
        <v>54.715130544196292</v>
      </c>
      <c r="D42" s="155"/>
      <c r="E42" s="155"/>
      <c r="G42" s="159"/>
      <c r="H42" s="159"/>
      <c r="I42" s="159"/>
      <c r="J42" s="159"/>
      <c r="K42" s="159"/>
      <c r="M42" s="155"/>
      <c r="N42" s="155"/>
      <c r="O42" s="155"/>
      <c r="P42" s="155"/>
      <c r="Q42" s="162"/>
      <c r="R42" s="158"/>
      <c r="S42" s="157"/>
      <c r="V42" s="163"/>
      <c r="W42" s="161"/>
    </row>
    <row r="43" spans="1:23" s="32" customFormat="1" x14ac:dyDescent="0.35">
      <c r="A43" s="156">
        <v>4</v>
      </c>
      <c r="B43" s="155">
        <v>72.717528861154449</v>
      </c>
      <c r="C43" s="155">
        <v>48.370521060842435</v>
      </c>
      <c r="D43" s="155"/>
      <c r="E43" s="155"/>
      <c r="G43" s="159"/>
      <c r="H43" s="159"/>
      <c r="I43" s="159"/>
      <c r="J43" s="159"/>
      <c r="K43" s="159"/>
      <c r="M43" s="155"/>
      <c r="N43" s="155"/>
      <c r="O43" s="155"/>
      <c r="P43" s="155"/>
      <c r="Q43" s="162"/>
      <c r="R43" s="158"/>
      <c r="S43" s="157"/>
      <c r="V43" s="163"/>
      <c r="W43" s="161"/>
    </row>
    <row r="44" spans="1:23" s="32" customFormat="1" x14ac:dyDescent="0.35">
      <c r="A44" s="156">
        <v>2023</v>
      </c>
      <c r="B44" s="155">
        <v>49.05</v>
      </c>
      <c r="C44" s="155">
        <v>32.456000000000003</v>
      </c>
      <c r="D44" s="155"/>
      <c r="E44" s="155"/>
      <c r="G44" s="159"/>
      <c r="H44" s="159"/>
      <c r="I44" s="159"/>
      <c r="J44" s="159"/>
      <c r="K44" s="159"/>
      <c r="M44" s="155"/>
      <c r="N44" s="155"/>
      <c r="O44" s="155"/>
      <c r="P44" s="155"/>
      <c r="Q44" s="162"/>
      <c r="R44" s="158"/>
      <c r="S44" s="157"/>
      <c r="V44" s="154"/>
      <c r="W44" s="161"/>
    </row>
    <row r="45" spans="1:23" s="32" customFormat="1" x14ac:dyDescent="0.35">
      <c r="A45" s="156"/>
      <c r="B45" s="155"/>
      <c r="C45" s="155"/>
      <c r="D45" s="155"/>
      <c r="E45" s="155"/>
      <c r="G45" s="159"/>
      <c r="H45" s="159"/>
      <c r="I45" s="159"/>
      <c r="J45" s="159"/>
      <c r="K45" s="159"/>
      <c r="M45" s="155"/>
      <c r="N45" s="155"/>
      <c r="O45" s="155"/>
      <c r="P45" s="155"/>
      <c r="Q45" s="154"/>
      <c r="R45" s="158"/>
      <c r="S45" s="157"/>
      <c r="V45" s="154"/>
      <c r="W45" s="160"/>
    </row>
    <row r="46" spans="1:23" s="32" customFormat="1" x14ac:dyDescent="0.35">
      <c r="A46" s="156"/>
      <c r="B46" s="155"/>
      <c r="C46" s="155"/>
      <c r="D46" s="155"/>
      <c r="E46" s="155"/>
      <c r="G46" s="159"/>
      <c r="H46" s="159"/>
      <c r="I46" s="159"/>
      <c r="J46" s="159"/>
      <c r="K46" s="159"/>
      <c r="M46" s="155"/>
      <c r="N46" s="155"/>
      <c r="O46" s="155"/>
      <c r="P46" s="155"/>
      <c r="Q46" s="154"/>
      <c r="R46" s="158"/>
      <c r="S46" s="157"/>
      <c r="V46" s="153"/>
    </row>
    <row r="47" spans="1:23" x14ac:dyDescent="0.35">
      <c r="A47" s="156" t="s">
        <v>253</v>
      </c>
      <c r="B47" s="155"/>
      <c r="C47" s="155"/>
      <c r="D47" s="32"/>
      <c r="E47" s="32"/>
      <c r="F47" s="32"/>
      <c r="Q47" s="154"/>
    </row>
  </sheetData>
  <conditionalFormatting sqref="A2 A21:A24">
    <cfRule type="cellIs" dxfId="4" priority="5" stopIfTrue="1" operator="lessThan">
      <formula>0</formula>
    </cfRule>
  </conditionalFormatting>
  <conditionalFormatting sqref="A4 A12">
    <cfRule type="cellIs" dxfId="3" priority="3" stopIfTrue="1" operator="lessThan">
      <formula>0</formula>
    </cfRule>
  </conditionalFormatting>
  <conditionalFormatting sqref="A10 A18">
    <cfRule type="cellIs" dxfId="2" priority="2" stopIfTrue="1" operator="lessThan">
      <formula>0</formula>
    </cfRule>
  </conditionalFormatting>
  <conditionalFormatting sqref="A29:A46">
    <cfRule type="cellIs" dxfId="1" priority="1" stopIfTrue="1" operator="lessThan">
      <formula>0</formula>
    </cfRule>
  </conditionalFormatting>
  <conditionalFormatting sqref="L4:L5">
    <cfRule type="cellIs" dxfId="0" priority="4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DFBB-BC81-4DF0-BC5D-CDDDC8D82B54}">
  <dimension ref="A1:F58"/>
  <sheetViews>
    <sheetView zoomScale="51" zoomScaleNormal="51" workbookViewId="0">
      <pane xSplit="2" ySplit="4" topLeftCell="C5" activePane="bottomRight" state="frozen"/>
      <selection activeCell="C121" sqref="C121"/>
      <selection pane="topRight" activeCell="C121" sqref="C121"/>
      <selection pane="bottomLeft" activeCell="C121" sqref="C121"/>
      <selection pane="bottomRight" activeCell="C121" sqref="C121"/>
    </sheetView>
  </sheetViews>
  <sheetFormatPr defaultRowHeight="14.5" x14ac:dyDescent="0.35"/>
  <cols>
    <col min="3" max="3" width="12.54296875" bestFit="1" customWidth="1"/>
    <col min="4" max="4" width="19" bestFit="1" customWidth="1"/>
    <col min="6" max="6" width="21.6328125" bestFit="1" customWidth="1"/>
  </cols>
  <sheetData>
    <row r="1" spans="1:6" ht="26" x14ac:dyDescent="0.6">
      <c r="A1" s="1" t="s">
        <v>149</v>
      </c>
    </row>
    <row r="2" spans="1:6" x14ac:dyDescent="0.35">
      <c r="A2" t="s">
        <v>150</v>
      </c>
    </row>
    <row r="4" spans="1:6" x14ac:dyDescent="0.35">
      <c r="C4" t="s">
        <v>151</v>
      </c>
    </row>
    <row r="5" spans="1:6" x14ac:dyDescent="0.35">
      <c r="A5" s="77">
        <v>2010</v>
      </c>
      <c r="B5" s="77">
        <v>1</v>
      </c>
      <c r="C5" s="80">
        <v>5.8722542747593778</v>
      </c>
      <c r="D5" s="81"/>
      <c r="E5" s="14"/>
      <c r="F5" s="14"/>
    </row>
    <row r="6" spans="1:6" x14ac:dyDescent="0.35">
      <c r="A6" s="77"/>
      <c r="B6" s="77">
        <v>2</v>
      </c>
      <c r="C6" s="80">
        <v>5.9215466805850969</v>
      </c>
      <c r="D6" s="81"/>
      <c r="E6" s="14"/>
      <c r="F6" s="14"/>
    </row>
    <row r="7" spans="1:6" x14ac:dyDescent="0.35">
      <c r="A7" s="77"/>
      <c r="B7" s="77">
        <v>3</v>
      </c>
      <c r="C7" s="80">
        <v>5.9742630312995608</v>
      </c>
      <c r="D7" s="81"/>
      <c r="E7" s="14"/>
      <c r="F7" s="14"/>
    </row>
    <row r="8" spans="1:6" x14ac:dyDescent="0.35">
      <c r="A8" s="77"/>
      <c r="B8" s="77">
        <v>4</v>
      </c>
      <c r="C8" s="80">
        <v>6.0298703570045538</v>
      </c>
      <c r="D8" s="81"/>
      <c r="E8" s="14"/>
      <c r="F8" s="14"/>
    </row>
    <row r="9" spans="1:6" x14ac:dyDescent="0.35">
      <c r="A9" s="77">
        <v>2011</v>
      </c>
      <c r="B9" s="77">
        <v>1</v>
      </c>
      <c r="C9" s="80">
        <v>6.089252622316943</v>
      </c>
      <c r="D9" s="81"/>
      <c r="E9" s="14"/>
      <c r="F9" s="14"/>
    </row>
    <row r="10" spans="1:6" x14ac:dyDescent="0.35">
      <c r="A10" s="77"/>
      <c r="B10" s="77">
        <v>2</v>
      </c>
      <c r="C10" s="80">
        <v>6.1233324346180096</v>
      </c>
      <c r="D10" s="81"/>
      <c r="E10" s="14"/>
      <c r="F10" s="14"/>
    </row>
    <row r="11" spans="1:6" x14ac:dyDescent="0.35">
      <c r="A11" s="77"/>
      <c r="B11" s="77">
        <v>3</v>
      </c>
      <c r="C11" s="80">
        <v>6.1486690155871671</v>
      </c>
      <c r="D11" s="81"/>
      <c r="E11" s="14"/>
      <c r="F11" s="14"/>
    </row>
    <row r="12" spans="1:6" x14ac:dyDescent="0.35">
      <c r="A12" s="77"/>
      <c r="B12" s="77">
        <v>4</v>
      </c>
      <c r="C12" s="80">
        <v>6.1907312140180553</v>
      </c>
      <c r="D12" s="81"/>
      <c r="E12" s="14"/>
      <c r="F12" s="14"/>
    </row>
    <row r="13" spans="1:6" x14ac:dyDescent="0.35">
      <c r="A13" s="77">
        <v>2012</v>
      </c>
      <c r="B13" s="77">
        <v>1</v>
      </c>
      <c r="C13" s="80">
        <v>6.2258229562437739</v>
      </c>
      <c r="D13" s="81"/>
      <c r="E13" s="14"/>
      <c r="F13" s="14"/>
    </row>
    <row r="14" spans="1:6" x14ac:dyDescent="0.35">
      <c r="A14" s="77"/>
      <c r="B14" s="77">
        <v>2</v>
      </c>
      <c r="C14" s="80">
        <v>6.2777919874028916</v>
      </c>
      <c r="D14" s="81"/>
      <c r="E14" s="14"/>
      <c r="F14" s="14"/>
    </row>
    <row r="15" spans="1:6" x14ac:dyDescent="0.35">
      <c r="A15" s="77"/>
      <c r="B15" s="77">
        <v>3</v>
      </c>
      <c r="C15" s="80">
        <v>6.3033148793688518</v>
      </c>
      <c r="D15" s="81"/>
      <c r="E15" s="14"/>
      <c r="F15" s="14"/>
    </row>
    <row r="16" spans="1:6" x14ac:dyDescent="0.35">
      <c r="A16" s="77"/>
      <c r="B16" s="77">
        <v>4</v>
      </c>
      <c r="C16" s="80">
        <v>6.3333780859735551</v>
      </c>
      <c r="D16" s="81"/>
      <c r="E16" s="14"/>
      <c r="F16" s="14"/>
    </row>
    <row r="17" spans="1:6" x14ac:dyDescent="0.35">
      <c r="A17" s="77">
        <v>2013</v>
      </c>
      <c r="B17" s="77">
        <v>1</v>
      </c>
      <c r="C17" s="80">
        <v>6.3825266652120876</v>
      </c>
      <c r="D17" s="81"/>
      <c r="E17" s="14"/>
      <c r="F17" s="14"/>
    </row>
    <row r="18" spans="1:6" x14ac:dyDescent="0.35">
      <c r="A18" s="77"/>
      <c r="B18" s="77">
        <v>2</v>
      </c>
      <c r="C18" s="80">
        <v>6.428951797262707</v>
      </c>
      <c r="D18" s="81"/>
      <c r="E18" s="14"/>
      <c r="F18" s="14"/>
    </row>
    <row r="19" spans="1:6" x14ac:dyDescent="0.35">
      <c r="A19" s="77"/>
      <c r="B19" s="77">
        <v>3</v>
      </c>
      <c r="C19" s="80">
        <v>6.4594545760832878</v>
      </c>
      <c r="D19" s="81"/>
      <c r="E19" s="14"/>
      <c r="F19" s="14"/>
    </row>
    <row r="20" spans="1:6" x14ac:dyDescent="0.35">
      <c r="A20" s="77"/>
      <c r="B20" s="77">
        <v>4</v>
      </c>
      <c r="C20" s="80">
        <v>6.4942291808641537</v>
      </c>
      <c r="D20" s="81"/>
      <c r="E20" s="14"/>
      <c r="F20" s="14"/>
    </row>
    <row r="21" spans="1:6" x14ac:dyDescent="0.35">
      <c r="A21" s="77">
        <v>2014</v>
      </c>
      <c r="B21" s="77">
        <v>1</v>
      </c>
      <c r="C21" s="80">
        <v>6.4852713690566839</v>
      </c>
      <c r="D21" s="81"/>
      <c r="E21" s="14"/>
      <c r="F21" s="14"/>
    </row>
    <row r="22" spans="1:6" x14ac:dyDescent="0.35">
      <c r="A22" s="77"/>
      <c r="B22" s="77">
        <v>2</v>
      </c>
      <c r="C22" s="80">
        <v>6.510866569039309</v>
      </c>
      <c r="D22" s="81"/>
      <c r="E22" s="14"/>
      <c r="F22" s="14"/>
    </row>
    <row r="23" spans="1:6" x14ac:dyDescent="0.35">
      <c r="A23" s="77"/>
      <c r="B23" s="77">
        <v>3</v>
      </c>
      <c r="C23" s="80">
        <v>6.542156443159497</v>
      </c>
      <c r="D23" s="81"/>
      <c r="E23" s="14"/>
      <c r="F23" s="14"/>
    </row>
    <row r="24" spans="1:6" x14ac:dyDescent="0.35">
      <c r="A24" s="77"/>
      <c r="B24" s="77">
        <v>4</v>
      </c>
      <c r="C24" s="80">
        <v>6.5911425168285263</v>
      </c>
      <c r="D24" s="81"/>
      <c r="E24" s="14"/>
      <c r="F24" s="14"/>
    </row>
    <row r="25" spans="1:6" x14ac:dyDescent="0.35">
      <c r="A25" s="77">
        <v>2015</v>
      </c>
      <c r="B25" s="77">
        <v>1</v>
      </c>
      <c r="C25" s="80">
        <v>6.6387537786358406</v>
      </c>
      <c r="D25" s="81"/>
      <c r="E25" s="14"/>
      <c r="F25" s="14"/>
    </row>
    <row r="26" spans="1:6" x14ac:dyDescent="0.35">
      <c r="A26" s="77"/>
      <c r="B26" s="77">
        <v>2</v>
      </c>
      <c r="C26" s="80">
        <v>6.5827052613931514</v>
      </c>
      <c r="D26" s="81"/>
      <c r="E26" s="14"/>
      <c r="F26" s="14"/>
    </row>
    <row r="27" spans="1:6" x14ac:dyDescent="0.35">
      <c r="A27" s="77"/>
      <c r="B27" s="77">
        <v>3</v>
      </c>
      <c r="C27" s="80">
        <v>6.6123553463825244</v>
      </c>
      <c r="D27" s="81"/>
      <c r="E27" s="14"/>
      <c r="F27" s="14"/>
    </row>
    <row r="28" spans="1:6" x14ac:dyDescent="0.35">
      <c r="A28" s="77"/>
      <c r="B28" s="77">
        <v>4</v>
      </c>
      <c r="C28" s="80">
        <v>6.6410176707951667</v>
      </c>
      <c r="D28" s="81"/>
      <c r="E28" s="14"/>
      <c r="F28" s="14"/>
    </row>
    <row r="29" spans="1:6" x14ac:dyDescent="0.35">
      <c r="A29" s="77">
        <v>2016</v>
      </c>
      <c r="B29" s="77">
        <v>1</v>
      </c>
      <c r="C29" s="80">
        <v>6.6568807215767603</v>
      </c>
      <c r="D29" s="81"/>
      <c r="E29" s="14"/>
      <c r="F29" s="14"/>
    </row>
    <row r="30" spans="1:6" x14ac:dyDescent="0.35">
      <c r="A30" s="77"/>
      <c r="B30" s="77">
        <v>2</v>
      </c>
      <c r="C30" s="80">
        <v>6.6632855629737389</v>
      </c>
      <c r="D30" s="81"/>
      <c r="E30" s="14"/>
      <c r="F30" s="14"/>
    </row>
    <row r="31" spans="1:6" x14ac:dyDescent="0.35">
      <c r="A31" s="77"/>
      <c r="B31" s="77">
        <v>3</v>
      </c>
      <c r="C31" s="80">
        <v>6.6624737681279171</v>
      </c>
      <c r="D31" s="81"/>
      <c r="E31" s="14"/>
      <c r="F31" s="14"/>
    </row>
    <row r="32" spans="1:6" x14ac:dyDescent="0.35">
      <c r="A32" s="77"/>
      <c r="B32" s="77">
        <v>4</v>
      </c>
      <c r="C32" s="80">
        <v>6.6681311119656712</v>
      </c>
      <c r="D32" s="81"/>
      <c r="E32" s="14"/>
      <c r="F32" s="14"/>
    </row>
    <row r="33" spans="1:6" x14ac:dyDescent="0.35">
      <c r="A33" s="77">
        <v>2017</v>
      </c>
      <c r="B33" s="77">
        <v>1</v>
      </c>
      <c r="C33" s="80">
        <v>6.6996130727315979</v>
      </c>
      <c r="D33" s="81"/>
      <c r="E33" s="14"/>
      <c r="F33" s="14"/>
    </row>
    <row r="34" spans="1:6" x14ac:dyDescent="0.35">
      <c r="A34" s="77"/>
      <c r="B34" s="77">
        <v>2</v>
      </c>
      <c r="C34" s="80">
        <v>6.7361462577355269</v>
      </c>
      <c r="D34" s="81"/>
      <c r="E34" s="14"/>
      <c r="F34" s="14"/>
    </row>
    <row r="35" spans="1:6" x14ac:dyDescent="0.35">
      <c r="A35" s="77"/>
      <c r="B35" s="77">
        <v>3</v>
      </c>
      <c r="C35" s="80">
        <v>6.7485337598707957</v>
      </c>
      <c r="D35" s="81"/>
      <c r="E35" s="14"/>
      <c r="F35" s="14"/>
    </row>
    <row r="36" spans="1:6" x14ac:dyDescent="0.35">
      <c r="A36" s="77"/>
      <c r="B36" s="77">
        <v>4</v>
      </c>
      <c r="C36" s="80">
        <v>6.7750798664642069</v>
      </c>
      <c r="D36" s="81"/>
      <c r="E36" s="14"/>
      <c r="F36" s="14"/>
    </row>
    <row r="37" spans="1:6" x14ac:dyDescent="0.35">
      <c r="A37" s="77">
        <v>2018</v>
      </c>
      <c r="B37" s="77">
        <v>1</v>
      </c>
      <c r="C37" s="80">
        <v>6.8109217000616669</v>
      </c>
      <c r="D37" s="81"/>
      <c r="E37" s="14"/>
      <c r="F37" s="14"/>
    </row>
    <row r="38" spans="1:6" x14ac:dyDescent="0.35">
      <c r="A38" s="77"/>
      <c r="B38" s="77">
        <v>2</v>
      </c>
      <c r="C38" s="80">
        <v>6.7939859539670726</v>
      </c>
      <c r="D38" s="81"/>
      <c r="E38" s="14"/>
      <c r="F38" s="14"/>
    </row>
    <row r="39" spans="1:6" x14ac:dyDescent="0.35">
      <c r="A39" s="77"/>
      <c r="B39" s="77">
        <v>3</v>
      </c>
      <c r="C39" s="80">
        <v>6.8775398209994529</v>
      </c>
      <c r="D39" s="81"/>
      <c r="E39" s="14"/>
      <c r="F39" s="14"/>
    </row>
    <row r="40" spans="1:6" x14ac:dyDescent="0.35">
      <c r="A40" s="77"/>
      <c r="B40" s="77">
        <v>4</v>
      </c>
      <c r="C40" s="80">
        <v>6.8966246450895126</v>
      </c>
      <c r="D40" s="81"/>
      <c r="E40" s="14"/>
      <c r="F40" s="14"/>
    </row>
    <row r="41" spans="1:6" x14ac:dyDescent="0.35">
      <c r="A41" s="77">
        <v>2019</v>
      </c>
      <c r="B41" s="77">
        <v>1</v>
      </c>
      <c r="C41" s="80">
        <v>6.836387147370294</v>
      </c>
      <c r="D41" s="81"/>
      <c r="E41" s="14"/>
      <c r="F41" s="14"/>
    </row>
    <row r="42" spans="1:6" x14ac:dyDescent="0.35">
      <c r="A42" s="77"/>
      <c r="B42" s="77">
        <v>2</v>
      </c>
      <c r="C42" s="80">
        <v>6.867302029017238</v>
      </c>
      <c r="D42" s="81"/>
      <c r="E42" s="14"/>
      <c r="F42" s="14"/>
    </row>
    <row r="43" spans="1:6" x14ac:dyDescent="0.35">
      <c r="A43" s="77"/>
      <c r="B43" s="77">
        <v>3</v>
      </c>
      <c r="C43" s="80">
        <v>6.8745201463305579</v>
      </c>
      <c r="D43" s="81"/>
      <c r="E43" s="14"/>
      <c r="F43" s="14"/>
    </row>
    <row r="44" spans="1:6" x14ac:dyDescent="0.35">
      <c r="A44" s="77"/>
      <c r="B44" s="77">
        <v>4</v>
      </c>
      <c r="C44" s="80">
        <v>6.8720307465116823</v>
      </c>
      <c r="D44" s="81"/>
      <c r="E44" s="14"/>
      <c r="F44" s="14"/>
    </row>
    <row r="45" spans="1:6" x14ac:dyDescent="0.35">
      <c r="A45" s="77">
        <v>2020</v>
      </c>
      <c r="B45" s="77">
        <v>1</v>
      </c>
      <c r="C45" s="80">
        <v>6.8882439017606956</v>
      </c>
      <c r="D45" s="81"/>
      <c r="E45" s="14"/>
      <c r="F45" s="14"/>
    </row>
    <row r="46" spans="1:6" x14ac:dyDescent="0.35">
      <c r="A46" s="77"/>
      <c r="B46" s="77">
        <v>2</v>
      </c>
      <c r="C46" s="80">
        <v>5.7248238256259336</v>
      </c>
      <c r="D46" s="81"/>
      <c r="E46" s="14"/>
      <c r="F46" s="14"/>
    </row>
    <row r="47" spans="1:6" x14ac:dyDescent="0.35">
      <c r="A47" s="77"/>
      <c r="B47" s="77">
        <v>3</v>
      </c>
      <c r="C47" s="80">
        <v>6.5108443622050407</v>
      </c>
      <c r="D47" s="81"/>
      <c r="E47" s="14"/>
      <c r="F47" s="14"/>
    </row>
    <row r="48" spans="1:6" x14ac:dyDescent="0.35">
      <c r="A48" s="77"/>
      <c r="B48" s="77">
        <v>4</v>
      </c>
      <c r="C48" s="80">
        <v>6.6893718422605222</v>
      </c>
      <c r="D48" s="81"/>
      <c r="E48" s="14"/>
      <c r="F48" s="14"/>
    </row>
    <row r="49" spans="1:6" x14ac:dyDescent="0.35">
      <c r="A49" s="77">
        <v>2021</v>
      </c>
      <c r="B49" s="77">
        <v>1</v>
      </c>
      <c r="C49" s="80">
        <v>6.7322665376919906</v>
      </c>
      <c r="D49" s="81"/>
      <c r="E49" s="14"/>
      <c r="F49" s="14"/>
    </row>
    <row r="50" spans="1:6" x14ac:dyDescent="0.35">
      <c r="A50" s="77"/>
      <c r="B50" s="77">
        <v>2</v>
      </c>
      <c r="C50" s="80">
        <v>6.8196420181937274</v>
      </c>
      <c r="D50" s="81"/>
      <c r="E50" s="14"/>
      <c r="F50" s="14"/>
    </row>
    <row r="51" spans="1:6" x14ac:dyDescent="0.35">
      <c r="A51" s="77"/>
      <c r="B51" s="77">
        <v>3</v>
      </c>
      <c r="C51" s="80">
        <v>6.6917565318297356</v>
      </c>
      <c r="D51" s="81"/>
      <c r="E51" s="14"/>
      <c r="F51" s="14"/>
    </row>
    <row r="52" spans="1:6" x14ac:dyDescent="0.35">
      <c r="A52" s="77"/>
      <c r="B52" s="77">
        <v>4</v>
      </c>
      <c r="C52" s="80">
        <v>6.7836336081811694</v>
      </c>
      <c r="D52" s="81"/>
      <c r="E52" s="14"/>
      <c r="F52" s="14"/>
    </row>
    <row r="53" spans="1:6" x14ac:dyDescent="0.35">
      <c r="A53" s="77">
        <v>2022</v>
      </c>
      <c r="B53" s="77">
        <v>1</v>
      </c>
      <c r="C53" s="80">
        <v>6.8875640774952371</v>
      </c>
      <c r="D53" s="81"/>
      <c r="E53" s="14"/>
      <c r="F53" s="14"/>
    </row>
    <row r="54" spans="1:6" x14ac:dyDescent="0.35">
      <c r="B54" s="77">
        <v>2</v>
      </c>
      <c r="C54" s="80">
        <v>6.8299315531487856</v>
      </c>
      <c r="D54" s="81"/>
      <c r="E54" s="14"/>
      <c r="F54" s="14"/>
    </row>
    <row r="55" spans="1:6" x14ac:dyDescent="0.35">
      <c r="B55" s="77">
        <v>3</v>
      </c>
      <c r="C55" s="80">
        <v>6.9510918087762956</v>
      </c>
      <c r="D55" s="81"/>
      <c r="E55" s="14"/>
      <c r="F55" s="14"/>
    </row>
    <row r="56" spans="1:6" x14ac:dyDescent="0.35">
      <c r="B56" s="77">
        <v>4</v>
      </c>
      <c r="C56" s="80">
        <v>6.8750424381796931</v>
      </c>
    </row>
    <row r="57" spans="1:6" x14ac:dyDescent="0.35">
      <c r="A57" s="82" t="s">
        <v>152</v>
      </c>
      <c r="B57" s="77">
        <v>1</v>
      </c>
      <c r="C57" s="80">
        <v>6.9029976396401294</v>
      </c>
    </row>
    <row r="58" spans="1:6" x14ac:dyDescent="0.35">
      <c r="B58" s="77">
        <v>2</v>
      </c>
      <c r="C58" s="80">
        <v>6.9446540671193713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20E6-F083-4B82-8368-45294D8C5552}">
  <sheetPr>
    <pageSetUpPr fitToPage="1"/>
  </sheetPr>
  <dimension ref="A1:DS136"/>
  <sheetViews>
    <sheetView zoomScale="51" zoomScaleNormal="51" workbookViewId="0">
      <pane xSplit="1" ySplit="6" topLeftCell="B7" activePane="bottomRight" state="frozen"/>
      <selection activeCell="C121" sqref="C121"/>
      <selection pane="topRight" activeCell="C121" sqref="C121"/>
      <selection pane="bottomLeft" activeCell="C121" sqref="C121"/>
      <selection pane="bottomRight"/>
    </sheetView>
  </sheetViews>
  <sheetFormatPr defaultColWidth="9.1796875" defaultRowHeight="11.5" x14ac:dyDescent="0.35"/>
  <cols>
    <col min="1" max="1" width="31.7265625" style="77" customWidth="1"/>
    <col min="2" max="7" width="11.90625" style="77" customWidth="1"/>
    <col min="8" max="12" width="11.6328125" style="77" customWidth="1"/>
    <col min="13" max="13" width="13.08984375" style="77" customWidth="1"/>
    <col min="14" max="121" width="10.81640625" style="77" customWidth="1"/>
    <col min="122" max="16384" width="9.1796875" style="77"/>
  </cols>
  <sheetData>
    <row r="1" spans="1:123" ht="26" x14ac:dyDescent="0.6">
      <c r="A1" s="1" t="s">
        <v>153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3" spans="1:123" ht="16" customHeight="1" x14ac:dyDescent="0.35">
      <c r="A3" s="77" t="s">
        <v>154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123" ht="16" customHeight="1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23" ht="16" customHeight="1" x14ac:dyDescent="0.35">
      <c r="B5" s="77" t="s">
        <v>155</v>
      </c>
      <c r="C5" s="77" t="s">
        <v>156</v>
      </c>
      <c r="D5" s="77" t="s">
        <v>157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</row>
    <row r="6" spans="1:123" ht="16" customHeight="1" x14ac:dyDescent="0.35">
      <c r="B6" s="77">
        <v>2020</v>
      </c>
      <c r="C6" s="77">
        <v>2021</v>
      </c>
      <c r="D6" s="77">
        <v>2022</v>
      </c>
      <c r="E6" s="77">
        <v>2023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123" ht="16" customHeight="1" x14ac:dyDescent="0.35">
      <c r="A7" s="77" t="s">
        <v>158</v>
      </c>
      <c r="B7" s="87">
        <v>0.15204994699253382</v>
      </c>
      <c r="C7" s="87">
        <v>0.26869768250687787</v>
      </c>
      <c r="D7" s="87">
        <v>-0.25228649340927789</v>
      </c>
      <c r="E7" s="87">
        <v>0.17770196876513156</v>
      </c>
      <c r="F7" s="87"/>
      <c r="H7" s="88"/>
      <c r="I7" s="88"/>
      <c r="J7" s="88"/>
      <c r="K7" s="88"/>
      <c r="L7" s="88"/>
      <c r="M7" s="87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</row>
    <row r="8" spans="1:123" ht="16" customHeight="1" x14ac:dyDescent="0.35">
      <c r="A8" s="77" t="s">
        <v>159</v>
      </c>
      <c r="B8" s="87">
        <v>-0.34162085010560006</v>
      </c>
      <c r="C8" s="87">
        <v>0.52382247558252537</v>
      </c>
      <c r="D8" s="87">
        <v>-9.7860734975832253E-2</v>
      </c>
      <c r="E8" s="87">
        <v>1.497324280769341E-2</v>
      </c>
      <c r="F8" s="87"/>
      <c r="H8" s="88"/>
      <c r="I8" s="88"/>
      <c r="J8" s="88"/>
      <c r="K8" s="88"/>
      <c r="L8" s="88"/>
      <c r="M8" s="87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1:123" ht="16" customHeight="1" x14ac:dyDescent="0.35">
      <c r="A9" s="77" t="s">
        <v>160</v>
      </c>
      <c r="B9" s="87">
        <v>-0.33389419100687046</v>
      </c>
      <c r="C9" s="87">
        <v>0.41221474556494675</v>
      </c>
      <c r="D9" s="87">
        <v>-3.341820572629195E-2</v>
      </c>
      <c r="E9" s="87">
        <v>4.1933035668473728E-2</v>
      </c>
      <c r="F9" s="87"/>
      <c r="H9" s="88"/>
      <c r="I9" s="88"/>
      <c r="J9" s="88"/>
      <c r="K9" s="88"/>
      <c r="L9" s="88"/>
      <c r="M9" s="87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3" ht="16" customHeight="1" x14ac:dyDescent="0.35">
      <c r="A10" s="77" t="s">
        <v>161</v>
      </c>
      <c r="B10" s="87">
        <v>-0.15036518643998142</v>
      </c>
      <c r="C10" s="87">
        <v>0.12879889295715174</v>
      </c>
      <c r="D10" s="87">
        <v>-1.7844964193589385E-2</v>
      </c>
      <c r="E10" s="87">
        <v>-6.2547120945543822E-2</v>
      </c>
      <c r="F10" s="87"/>
      <c r="H10" s="88"/>
      <c r="I10" s="88"/>
      <c r="J10" s="88"/>
      <c r="K10" s="88"/>
      <c r="L10" s="88"/>
      <c r="M10" s="87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</row>
    <row r="11" spans="1:123" ht="16" customHeight="1" x14ac:dyDescent="0.35">
      <c r="A11" s="77" t="s">
        <v>162</v>
      </c>
      <c r="B11" s="87">
        <v>-0.3042976291184365</v>
      </c>
      <c r="C11" s="87">
        <v>0.15914022058111499</v>
      </c>
      <c r="D11" s="87">
        <v>-6.8821085150106431E-2</v>
      </c>
      <c r="E11" s="87">
        <v>5.2389618044018427E-2</v>
      </c>
      <c r="F11" s="87"/>
      <c r="H11" s="88"/>
      <c r="I11" s="88"/>
      <c r="J11" s="88"/>
      <c r="K11" s="88"/>
      <c r="L11" s="88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</row>
    <row r="12" spans="1:123" ht="16" customHeight="1" x14ac:dyDescent="0.35">
      <c r="A12" s="77" t="s">
        <v>163</v>
      </c>
      <c r="B12" s="87">
        <v>-0.27062903436871377</v>
      </c>
      <c r="C12" s="87">
        <v>0.22992130881288242</v>
      </c>
      <c r="D12" s="87">
        <v>5.1198098212981602E-2</v>
      </c>
      <c r="E12" s="87">
        <v>3.5102767988680839E-2</v>
      </c>
      <c r="F12" s="87"/>
      <c r="H12" s="88"/>
      <c r="I12" s="88"/>
      <c r="J12" s="88"/>
      <c r="K12" s="88"/>
      <c r="L12" s="88"/>
      <c r="M12" s="87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</row>
    <row r="13" spans="1:123" ht="16" customHeight="1" x14ac:dyDescent="0.35">
      <c r="A13" s="89" t="s">
        <v>164</v>
      </c>
      <c r="B13" s="87">
        <v>-0.28346219541305606</v>
      </c>
      <c r="C13" s="87">
        <v>0.32804745956643733</v>
      </c>
      <c r="D13" s="87">
        <v>9.9573886843804527E-3</v>
      </c>
      <c r="E13" s="87">
        <v>-7.7995881820797086E-3</v>
      </c>
      <c r="H13" s="88"/>
      <c r="I13" s="88"/>
      <c r="J13" s="88"/>
      <c r="K13" s="88"/>
      <c r="L13" s="88"/>
      <c r="M13" s="87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</row>
    <row r="14" spans="1:123" ht="16" customHeight="1" x14ac:dyDescent="0.35">
      <c r="A14" s="77" t="s">
        <v>165</v>
      </c>
      <c r="B14" s="87">
        <v>-4.0626886707556209E-2</v>
      </c>
      <c r="C14" s="87">
        <v>7.5935137949677989E-2</v>
      </c>
      <c r="D14" s="87">
        <v>3.2403896483348849E-2</v>
      </c>
      <c r="E14" s="87">
        <v>6.556984771816321E-3</v>
      </c>
      <c r="F14" s="87"/>
      <c r="H14" s="88"/>
      <c r="I14" s="88"/>
      <c r="J14" s="88"/>
      <c r="K14" s="88"/>
      <c r="L14" s="88"/>
      <c r="M14" s="87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</row>
    <row r="15" spans="1:123" ht="16" customHeight="1" x14ac:dyDescent="0.35">
      <c r="L15" s="88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</row>
    <row r="16" spans="1:123" ht="16" customHeight="1" x14ac:dyDescent="0.35">
      <c r="A16" s="77" t="s">
        <v>166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</row>
    <row r="17" spans="1:123" ht="16" customHeight="1" x14ac:dyDescent="0.35">
      <c r="B17" s="87"/>
      <c r="C17" s="87"/>
      <c r="D17" s="87"/>
      <c r="E17" s="87"/>
      <c r="H17" s="88"/>
      <c r="I17" s="88"/>
      <c r="J17" s="88"/>
      <c r="K17" s="88"/>
      <c r="L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</row>
    <row r="18" spans="1:123" ht="16" customHeight="1" x14ac:dyDescent="0.35">
      <c r="B18" s="87"/>
      <c r="C18" s="87"/>
      <c r="D18" s="87"/>
      <c r="E18" s="87"/>
      <c r="H18" s="88"/>
      <c r="I18" s="88"/>
      <c r="J18" s="88"/>
      <c r="K18" s="88"/>
      <c r="L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</row>
    <row r="19" spans="1:123" ht="16" customHeight="1" x14ac:dyDescent="0.35">
      <c r="B19" s="87"/>
      <c r="C19" s="87"/>
      <c r="D19" s="87"/>
      <c r="E19" s="87"/>
      <c r="H19" s="88"/>
      <c r="I19" s="88"/>
      <c r="J19" s="88"/>
      <c r="K19" s="88"/>
      <c r="L19" s="88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</row>
    <row r="20" spans="1:123" ht="16" customHeight="1" x14ac:dyDescent="0.35">
      <c r="B20" s="87"/>
      <c r="C20" s="87"/>
      <c r="D20" s="87"/>
      <c r="E20" s="87"/>
      <c r="F20" s="87"/>
      <c r="H20" s="88"/>
      <c r="I20" s="88"/>
      <c r="J20" s="88"/>
      <c r="K20" s="88"/>
      <c r="L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</row>
    <row r="21" spans="1:123" ht="16" customHeight="1" x14ac:dyDescent="0.35">
      <c r="B21" s="87"/>
      <c r="C21" s="87"/>
      <c r="D21" s="87"/>
      <c r="E21" s="87"/>
      <c r="H21" s="88"/>
      <c r="I21" s="88"/>
      <c r="J21" s="88"/>
      <c r="K21" s="88"/>
      <c r="L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</row>
    <row r="22" spans="1:123" ht="16" customHeight="1" x14ac:dyDescent="0.35">
      <c r="B22" s="87"/>
      <c r="C22" s="87"/>
      <c r="D22" s="87"/>
      <c r="E22" s="87"/>
      <c r="H22" s="88"/>
      <c r="I22" s="88"/>
      <c r="J22" s="88"/>
      <c r="K22" s="88"/>
      <c r="L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</row>
    <row r="23" spans="1:123" s="91" customFormat="1" ht="22" customHeight="1" x14ac:dyDescent="0.35">
      <c r="B23" s="87"/>
      <c r="C23" s="87"/>
      <c r="D23" s="87"/>
      <c r="E23" s="87"/>
      <c r="H23" s="88"/>
      <c r="I23" s="88"/>
      <c r="J23" s="88"/>
      <c r="K23" s="88"/>
      <c r="L23" s="88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</row>
    <row r="24" spans="1:123" ht="16" customHeight="1" x14ac:dyDescent="0.35">
      <c r="B24" s="87"/>
      <c r="C24" s="87"/>
      <c r="D24" s="87"/>
      <c r="E24" s="87"/>
      <c r="H24" s="88"/>
      <c r="I24" s="88"/>
      <c r="J24" s="88"/>
      <c r="K24" s="88"/>
      <c r="L24" s="88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</row>
    <row r="25" spans="1:123" s="91" customFormat="1" ht="22" customHeight="1" x14ac:dyDescent="0.35">
      <c r="B25" s="87"/>
      <c r="C25" s="87"/>
      <c r="D25" s="87"/>
      <c r="E25" s="87"/>
      <c r="H25" s="88"/>
      <c r="I25" s="88"/>
      <c r="J25" s="88"/>
      <c r="K25" s="88"/>
      <c r="L25" s="88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</row>
    <row r="26" spans="1:123" s="93" customFormat="1" ht="16" customHeight="1" x14ac:dyDescent="0.35"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1:123" s="94" customFormat="1" ht="16" customHeight="1" x14ac:dyDescent="0.35">
      <c r="N27" s="95"/>
      <c r="O27" s="95"/>
      <c r="P27" s="95"/>
      <c r="Q27" s="95"/>
      <c r="R27" s="95"/>
      <c r="S27" s="95"/>
      <c r="T27" s="95"/>
      <c r="U27" s="95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123" ht="16" customHeight="1" x14ac:dyDescent="0.3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9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</row>
    <row r="29" spans="1:123" ht="16" customHeight="1" x14ac:dyDescent="0.35"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</row>
    <row r="30" spans="1:123" ht="16" customHeight="1" x14ac:dyDescent="0.35"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</row>
    <row r="31" spans="1:123" ht="16" customHeight="1" x14ac:dyDescent="0.3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ht="16" customHeight="1" x14ac:dyDescent="0.35"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</row>
    <row r="33" spans="1:123" ht="16" customHeight="1" x14ac:dyDescent="0.35"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</row>
    <row r="34" spans="1:123" ht="16" customHeight="1" x14ac:dyDescent="0.35"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</row>
    <row r="35" spans="1:123" ht="16" customHeight="1" x14ac:dyDescent="0.35"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ht="16" customHeight="1" x14ac:dyDescent="0.35"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pans="1:123" ht="16" customHeight="1" x14ac:dyDescent="0.35"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</row>
    <row r="38" spans="1:123" ht="16" customHeight="1" x14ac:dyDescent="0.35"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</row>
    <row r="39" spans="1:123" ht="16" customHeight="1" x14ac:dyDescent="0.35"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</row>
    <row r="40" spans="1:123" ht="16" customHeight="1" x14ac:dyDescent="0.35"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</row>
    <row r="41" spans="1:123" ht="16" customHeight="1" x14ac:dyDescent="0.35"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</row>
    <row r="42" spans="1:123" s="91" customFormat="1" ht="22" customHeight="1" x14ac:dyDescent="0.35"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</row>
    <row r="43" spans="1:123" ht="16" customHeight="1" x14ac:dyDescent="0.35"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</row>
    <row r="44" spans="1:123" s="91" customFormat="1" ht="22" customHeight="1" x14ac:dyDescent="0.35"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</row>
    <row r="45" spans="1:123" customFormat="1" ht="16" customHeight="1" x14ac:dyDescent="0.35"/>
    <row r="46" spans="1:123" customFormat="1" ht="16" customHeight="1" x14ac:dyDescent="0.35"/>
    <row r="47" spans="1:123" ht="16" customHeight="1" x14ac:dyDescent="0.3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23" ht="16" customHeight="1" x14ac:dyDescent="0.35"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</row>
    <row r="49" spans="1:110" ht="16" customHeight="1" x14ac:dyDescent="0.35"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</row>
    <row r="50" spans="1:110" ht="16" customHeight="1" x14ac:dyDescent="0.3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10" ht="16" customHeight="1" x14ac:dyDescent="0.35"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</row>
    <row r="52" spans="1:110" ht="16" customHeight="1" x14ac:dyDescent="0.35"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</row>
    <row r="53" spans="1:110" ht="16" customHeight="1" x14ac:dyDescent="0.35"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</row>
    <row r="54" spans="1:110" ht="16" customHeight="1" x14ac:dyDescent="0.35"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</row>
    <row r="55" spans="1:110" ht="16" customHeight="1" x14ac:dyDescent="0.35"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</row>
    <row r="56" spans="1:110" ht="16" customHeight="1" x14ac:dyDescent="0.35"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</row>
    <row r="57" spans="1:110" ht="16" customHeight="1" x14ac:dyDescent="0.35"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</row>
    <row r="58" spans="1:110" ht="16" customHeight="1" x14ac:dyDescent="0.35"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</row>
    <row r="59" spans="1:110" ht="16" customHeight="1" x14ac:dyDescent="0.35"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</row>
    <row r="60" spans="1:110" ht="16" customHeight="1" x14ac:dyDescent="0.35"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</row>
    <row r="61" spans="1:110" ht="16" customHeight="1" x14ac:dyDescent="0.35"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</row>
    <row r="62" spans="1:110" s="91" customFormat="1" ht="22" customHeight="1" x14ac:dyDescent="0.35"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</row>
    <row r="63" spans="1:110" ht="16" customHeight="1" x14ac:dyDescent="0.35"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1:110" ht="16" customHeight="1" x14ac:dyDescent="0.35"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34:43" ht="16" customHeight="1" x14ac:dyDescent="0.35"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</row>
    <row r="66" spans="34:43" ht="16" customHeight="1" x14ac:dyDescent="0.35"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</row>
    <row r="67" spans="34:43" ht="16" customHeight="1" x14ac:dyDescent="0.35"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</row>
    <row r="68" spans="34:43" ht="16" customHeight="1" x14ac:dyDescent="0.35"/>
    <row r="69" spans="34:43" ht="16" customHeight="1" x14ac:dyDescent="0.35"/>
    <row r="70" spans="34:43" ht="16" customHeight="1" x14ac:dyDescent="0.35"/>
    <row r="71" spans="34:43" ht="16" customHeight="1" x14ac:dyDescent="0.35"/>
    <row r="72" spans="34:43" ht="16" customHeight="1" x14ac:dyDescent="0.35"/>
    <row r="73" spans="34:43" ht="16" customHeight="1" x14ac:dyDescent="0.35"/>
    <row r="74" spans="34:43" ht="16" customHeight="1" x14ac:dyDescent="0.35"/>
    <row r="75" spans="34:43" ht="16" customHeight="1" x14ac:dyDescent="0.35"/>
    <row r="76" spans="34:43" ht="16" customHeight="1" x14ac:dyDescent="0.35"/>
    <row r="77" spans="34:43" ht="16" customHeight="1" x14ac:dyDescent="0.35"/>
    <row r="78" spans="34:43" ht="16" customHeight="1" x14ac:dyDescent="0.35"/>
    <row r="79" spans="34:43" ht="16" customHeight="1" x14ac:dyDescent="0.35"/>
    <row r="80" spans="34:43" ht="16" customHeight="1" x14ac:dyDescent="0.35"/>
    <row r="81" ht="16" customHeight="1" x14ac:dyDescent="0.35"/>
    <row r="82" ht="16" customHeight="1" x14ac:dyDescent="0.35"/>
    <row r="83" ht="16" customHeight="1" x14ac:dyDescent="0.35"/>
    <row r="84" ht="16" customHeight="1" x14ac:dyDescent="0.35"/>
    <row r="85" ht="16" customHeight="1" x14ac:dyDescent="0.35"/>
    <row r="86" ht="16" customHeight="1" x14ac:dyDescent="0.35"/>
    <row r="87" ht="16" customHeight="1" x14ac:dyDescent="0.35"/>
    <row r="88" ht="16" customHeight="1" x14ac:dyDescent="0.35"/>
    <row r="89" ht="16" customHeight="1" x14ac:dyDescent="0.35"/>
    <row r="90" ht="16" customHeight="1" x14ac:dyDescent="0.35"/>
    <row r="91" ht="16" customHeight="1" x14ac:dyDescent="0.35"/>
    <row r="92" ht="16" customHeight="1" x14ac:dyDescent="0.35"/>
    <row r="93" ht="16" customHeight="1" x14ac:dyDescent="0.35"/>
    <row r="94" ht="16" customHeight="1" x14ac:dyDescent="0.35"/>
    <row r="95" ht="16" customHeight="1" x14ac:dyDescent="0.35"/>
    <row r="96" ht="16" customHeight="1" x14ac:dyDescent="0.35"/>
    <row r="97" ht="16" customHeight="1" x14ac:dyDescent="0.35"/>
    <row r="98" ht="16" customHeight="1" x14ac:dyDescent="0.35"/>
    <row r="99" ht="16" customHeight="1" x14ac:dyDescent="0.35"/>
    <row r="100" ht="16" customHeight="1" x14ac:dyDescent="0.35"/>
    <row r="101" ht="16" customHeight="1" x14ac:dyDescent="0.35"/>
    <row r="102" ht="16" customHeight="1" x14ac:dyDescent="0.35"/>
    <row r="103" ht="16" customHeight="1" x14ac:dyDescent="0.35"/>
    <row r="104" ht="16" customHeight="1" x14ac:dyDescent="0.35"/>
    <row r="105" ht="16" customHeight="1" x14ac:dyDescent="0.35"/>
    <row r="106" ht="16" customHeight="1" x14ac:dyDescent="0.35"/>
    <row r="107" ht="16" customHeight="1" x14ac:dyDescent="0.35"/>
    <row r="108" ht="16" customHeight="1" x14ac:dyDescent="0.35"/>
    <row r="109" ht="16" customHeight="1" x14ac:dyDescent="0.35"/>
    <row r="110" ht="16" customHeight="1" x14ac:dyDescent="0.35"/>
    <row r="111" ht="16" customHeight="1" x14ac:dyDescent="0.35"/>
    <row r="112" ht="16" customHeight="1" x14ac:dyDescent="0.35"/>
    <row r="113" ht="16" customHeight="1" x14ac:dyDescent="0.35"/>
    <row r="114" ht="16" customHeight="1" x14ac:dyDescent="0.35"/>
    <row r="115" ht="16" customHeight="1" x14ac:dyDescent="0.35"/>
    <row r="116" ht="16" customHeight="1" x14ac:dyDescent="0.35"/>
    <row r="117" ht="16" customHeight="1" x14ac:dyDescent="0.35"/>
    <row r="118" ht="16" customHeight="1" x14ac:dyDescent="0.35"/>
    <row r="119" ht="16" customHeight="1" x14ac:dyDescent="0.35"/>
    <row r="120" ht="16" customHeight="1" x14ac:dyDescent="0.35"/>
    <row r="121" ht="16" customHeight="1" x14ac:dyDescent="0.35"/>
    <row r="122" ht="16" customHeight="1" x14ac:dyDescent="0.35"/>
    <row r="123" ht="16" customHeight="1" x14ac:dyDescent="0.35"/>
    <row r="124" ht="16" customHeight="1" x14ac:dyDescent="0.35"/>
    <row r="125" ht="16" customHeight="1" x14ac:dyDescent="0.35"/>
    <row r="126" ht="16" customHeight="1" x14ac:dyDescent="0.35"/>
    <row r="127" ht="16" customHeight="1" x14ac:dyDescent="0.35"/>
    <row r="128" ht="16" customHeight="1" x14ac:dyDescent="0.35"/>
    <row r="129" ht="16" customHeight="1" x14ac:dyDescent="0.35"/>
    <row r="130" ht="16" customHeight="1" x14ac:dyDescent="0.35"/>
    <row r="131" ht="16" customHeight="1" x14ac:dyDescent="0.35"/>
    <row r="132" ht="16" customHeight="1" x14ac:dyDescent="0.35"/>
    <row r="133" ht="16" customHeight="1" x14ac:dyDescent="0.35"/>
    <row r="134" ht="16" customHeight="1" x14ac:dyDescent="0.35"/>
    <row r="135" ht="16" customHeight="1" x14ac:dyDescent="0.35"/>
    <row r="136" ht="16" customHeight="1" x14ac:dyDescent="0.35"/>
  </sheetData>
  <printOptions gridLines="1"/>
  <pageMargins left="0.78740157480314965" right="0.78740157480314965" top="0.78740157480314965" bottom="0.78740157480314965" header="0.31496062992125984" footer="0.31496062992125984"/>
  <pageSetup paperSize="8" scale="64" orientation="landscape" r:id="rId1"/>
  <headerFooter>
    <oddFooter>&amp;L&amp;"Arial,Regular"&amp;10&amp;A&amp;R&amp;"Arial,Regular"&amp;10Statistics South Africa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535B-E50C-4381-96A0-F5E7D42228D9}">
  <dimension ref="A1:AQ51"/>
  <sheetViews>
    <sheetView zoomScale="57" zoomScaleNormal="57" workbookViewId="0"/>
  </sheetViews>
  <sheetFormatPr defaultRowHeight="14.5" x14ac:dyDescent="0.35"/>
  <cols>
    <col min="1" max="1" width="7.81640625" bestFit="1" customWidth="1"/>
    <col min="2" max="43" width="14.54296875" bestFit="1" customWidth="1"/>
  </cols>
  <sheetData>
    <row r="1" spans="1:43" ht="26" x14ac:dyDescent="0.6">
      <c r="A1" s="1" t="s">
        <v>260</v>
      </c>
    </row>
    <row r="2" spans="1:43" x14ac:dyDescent="0.35">
      <c r="A2" t="s">
        <v>261</v>
      </c>
    </row>
    <row r="4" spans="1:43" x14ac:dyDescent="0.35">
      <c r="B4">
        <v>2020</v>
      </c>
      <c r="N4">
        <v>2021</v>
      </c>
      <c r="Z4">
        <v>2022</v>
      </c>
      <c r="AL4">
        <v>2023</v>
      </c>
    </row>
    <row r="5" spans="1:43" x14ac:dyDescent="0.3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  <c r="U5">
        <v>8</v>
      </c>
      <c r="V5">
        <v>9</v>
      </c>
      <c r="W5">
        <v>10</v>
      </c>
      <c r="X5">
        <v>11</v>
      </c>
      <c r="Y5">
        <v>12</v>
      </c>
      <c r="Z5">
        <v>1</v>
      </c>
      <c r="AA5">
        <v>2</v>
      </c>
      <c r="AB5">
        <v>3</v>
      </c>
      <c r="AC5">
        <v>4</v>
      </c>
      <c r="AD5">
        <v>5</v>
      </c>
      <c r="AE5">
        <v>6</v>
      </c>
      <c r="AF5">
        <v>7</v>
      </c>
      <c r="AG5">
        <v>8</v>
      </c>
      <c r="AH5">
        <v>9</v>
      </c>
      <c r="AI5">
        <v>10</v>
      </c>
      <c r="AJ5">
        <v>11</v>
      </c>
      <c r="AK5">
        <v>12</v>
      </c>
      <c r="AL5">
        <v>1</v>
      </c>
      <c r="AM5">
        <v>2</v>
      </c>
      <c r="AN5">
        <v>3</v>
      </c>
      <c r="AO5">
        <v>4</v>
      </c>
      <c r="AP5">
        <v>5</v>
      </c>
      <c r="AQ5">
        <v>6</v>
      </c>
    </row>
    <row r="6" spans="1:43" x14ac:dyDescent="0.35">
      <c r="A6" t="s">
        <v>219</v>
      </c>
      <c r="B6" s="121">
        <v>252.36057915342761</v>
      </c>
      <c r="C6" s="121">
        <v>254.07927294827587</v>
      </c>
      <c r="D6" s="121">
        <v>233.57630873039741</v>
      </c>
      <c r="E6" s="121">
        <v>124.0084282937365</v>
      </c>
      <c r="F6" s="121">
        <v>174.93187053913044</v>
      </c>
      <c r="G6" s="121">
        <v>208.07860528216216</v>
      </c>
      <c r="H6" s="121">
        <v>220.70163500106722</v>
      </c>
      <c r="I6" s="121">
        <v>229.76798398083065</v>
      </c>
      <c r="J6" s="121">
        <v>238.9253127893617</v>
      </c>
      <c r="K6" s="121">
        <v>246.96495448568399</v>
      </c>
      <c r="L6" s="121">
        <v>248.62170840509012</v>
      </c>
      <c r="M6" s="121">
        <v>247.69158559322031</v>
      </c>
      <c r="N6" s="121">
        <v>244.71973938607599</v>
      </c>
      <c r="O6" s="121">
        <v>252.19774971698112</v>
      </c>
      <c r="P6" s="121">
        <v>262.82555784599379</v>
      </c>
      <c r="Q6" s="121">
        <v>259.78357185729055</v>
      </c>
      <c r="R6" s="121">
        <v>255.62337342768595</v>
      </c>
      <c r="S6" s="121">
        <v>253.93101771340204</v>
      </c>
      <c r="T6" s="121">
        <v>221.07879669724772</v>
      </c>
      <c r="U6" s="121">
        <v>240.87329407918781</v>
      </c>
      <c r="V6" s="121">
        <v>246.67863014589665</v>
      </c>
      <c r="W6" s="121">
        <v>235.34711561818182</v>
      </c>
      <c r="X6" s="121">
        <v>253.06314066398389</v>
      </c>
      <c r="Y6" s="121">
        <v>255.735500616</v>
      </c>
      <c r="Z6" s="121">
        <v>263.68754581437128</v>
      </c>
      <c r="AA6" s="121">
        <v>266.60246180357143</v>
      </c>
      <c r="AB6" s="121">
        <v>268.39033323772105</v>
      </c>
      <c r="AC6" s="121">
        <v>256.20789580664058</v>
      </c>
      <c r="AD6" s="121">
        <v>266.15126487875847</v>
      </c>
      <c r="AE6" s="121">
        <v>260.68607991362762</v>
      </c>
      <c r="AF6" s="121">
        <v>256.63869182041589</v>
      </c>
      <c r="AG6" s="121">
        <v>259.40485137735845</v>
      </c>
      <c r="AH6" s="121">
        <v>268.96063449952874</v>
      </c>
      <c r="AI6" s="121">
        <v>255.65098659718308</v>
      </c>
      <c r="AJ6" s="121">
        <v>262.43238884831459</v>
      </c>
      <c r="AK6" s="121">
        <v>266.87358903358211</v>
      </c>
      <c r="AL6" s="121">
        <v>267.33282704201679</v>
      </c>
      <c r="AM6" s="121">
        <v>270.47272018721031</v>
      </c>
      <c r="AN6" s="121">
        <v>278.43602880550458</v>
      </c>
      <c r="AO6" s="121">
        <v>275.87067234186469</v>
      </c>
      <c r="AP6" s="121">
        <v>267.67602617518247</v>
      </c>
      <c r="AQ6" s="121">
        <v>265.75293399999998</v>
      </c>
    </row>
    <row r="10" spans="1:43" x14ac:dyDescent="0.35">
      <c r="A10" t="s">
        <v>262</v>
      </c>
      <c r="C10" s="121"/>
    </row>
    <row r="11" spans="1:43" x14ac:dyDescent="0.35">
      <c r="C11" s="121"/>
    </row>
    <row r="12" spans="1:43" x14ac:dyDescent="0.35">
      <c r="C12" s="121"/>
    </row>
    <row r="13" spans="1:43" x14ac:dyDescent="0.35">
      <c r="C13" s="121"/>
    </row>
    <row r="14" spans="1:43" x14ac:dyDescent="0.35">
      <c r="C14" s="121"/>
    </row>
    <row r="15" spans="1:43" x14ac:dyDescent="0.35">
      <c r="C15" s="121"/>
    </row>
    <row r="16" spans="1:43" x14ac:dyDescent="0.35">
      <c r="C16" s="121"/>
    </row>
    <row r="17" spans="3:3" x14ac:dyDescent="0.35">
      <c r="C17" s="121"/>
    </row>
    <row r="18" spans="3:3" x14ac:dyDescent="0.35">
      <c r="C18" s="121"/>
    </row>
    <row r="19" spans="3:3" x14ac:dyDescent="0.35">
      <c r="C19" s="121"/>
    </row>
    <row r="20" spans="3:3" x14ac:dyDescent="0.35">
      <c r="C20" s="121"/>
    </row>
    <row r="21" spans="3:3" x14ac:dyDescent="0.35">
      <c r="C21" s="121"/>
    </row>
    <row r="22" spans="3:3" x14ac:dyDescent="0.35">
      <c r="C22" s="121"/>
    </row>
    <row r="23" spans="3:3" x14ac:dyDescent="0.35">
      <c r="C23" s="121"/>
    </row>
    <row r="24" spans="3:3" x14ac:dyDescent="0.35">
      <c r="C24" s="121"/>
    </row>
    <row r="25" spans="3:3" x14ac:dyDescent="0.35">
      <c r="C25" s="121"/>
    </row>
    <row r="26" spans="3:3" x14ac:dyDescent="0.35">
      <c r="C26" s="121"/>
    </row>
    <row r="27" spans="3:3" x14ac:dyDescent="0.35">
      <c r="C27" s="121"/>
    </row>
    <row r="28" spans="3:3" x14ac:dyDescent="0.35">
      <c r="C28" s="121"/>
    </row>
    <row r="29" spans="3:3" x14ac:dyDescent="0.35">
      <c r="C29" s="121"/>
    </row>
    <row r="30" spans="3:3" x14ac:dyDescent="0.35">
      <c r="C30" s="121"/>
    </row>
    <row r="31" spans="3:3" x14ac:dyDescent="0.35">
      <c r="C31" s="121"/>
    </row>
    <row r="32" spans="3:3" x14ac:dyDescent="0.35">
      <c r="C32" s="121"/>
    </row>
    <row r="33" spans="3:3" x14ac:dyDescent="0.35">
      <c r="C33" s="121"/>
    </row>
    <row r="34" spans="3:3" x14ac:dyDescent="0.35">
      <c r="C34" s="121"/>
    </row>
    <row r="35" spans="3:3" x14ac:dyDescent="0.35">
      <c r="C35" s="121"/>
    </row>
    <row r="36" spans="3:3" x14ac:dyDescent="0.35">
      <c r="C36" s="121"/>
    </row>
    <row r="37" spans="3:3" x14ac:dyDescent="0.35">
      <c r="C37" s="121"/>
    </row>
    <row r="38" spans="3:3" x14ac:dyDescent="0.35">
      <c r="C38" s="121"/>
    </row>
    <row r="39" spans="3:3" x14ac:dyDescent="0.35">
      <c r="C39" s="121"/>
    </row>
    <row r="40" spans="3:3" x14ac:dyDescent="0.35">
      <c r="C40" s="121"/>
    </row>
    <row r="41" spans="3:3" x14ac:dyDescent="0.35">
      <c r="C41" s="121"/>
    </row>
    <row r="42" spans="3:3" x14ac:dyDescent="0.35">
      <c r="C42" s="121"/>
    </row>
    <row r="43" spans="3:3" x14ac:dyDescent="0.35">
      <c r="C43" s="121"/>
    </row>
    <row r="44" spans="3:3" x14ac:dyDescent="0.35">
      <c r="C44" s="121"/>
    </row>
    <row r="45" spans="3:3" x14ac:dyDescent="0.35">
      <c r="C45" s="121"/>
    </row>
    <row r="46" spans="3:3" x14ac:dyDescent="0.35">
      <c r="C46" s="121"/>
    </row>
    <row r="47" spans="3:3" x14ac:dyDescent="0.35">
      <c r="C47" s="121"/>
    </row>
    <row r="48" spans="3:3" x14ac:dyDescent="0.35">
      <c r="C48" s="121"/>
    </row>
    <row r="49" spans="3:3" x14ac:dyDescent="0.35">
      <c r="C49" s="121"/>
    </row>
    <row r="50" spans="3:3" x14ac:dyDescent="0.35">
      <c r="C50" s="121"/>
    </row>
    <row r="51" spans="3:3" x14ac:dyDescent="0.35">
      <c r="C51" s="12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8F2A-CFED-445E-BF32-63054144335F}">
  <dimension ref="A1:O22"/>
  <sheetViews>
    <sheetView zoomScale="57" zoomScaleNormal="57" workbookViewId="0">
      <selection activeCell="D12" sqref="D12"/>
    </sheetView>
  </sheetViews>
  <sheetFormatPr defaultRowHeight="14.5" x14ac:dyDescent="0.35"/>
  <cols>
    <col min="1" max="1" width="31.90625" bestFit="1" customWidth="1"/>
  </cols>
  <sheetData>
    <row r="1" spans="1:15" s="1" customFormat="1" ht="26" x14ac:dyDescent="0.6">
      <c r="A1" s="1" t="s">
        <v>264</v>
      </c>
    </row>
    <row r="2" spans="1:15" x14ac:dyDescent="0.35">
      <c r="A2" t="s">
        <v>261</v>
      </c>
    </row>
    <row r="4" spans="1:15" x14ac:dyDescent="0.35">
      <c r="B4" t="s">
        <v>195</v>
      </c>
      <c r="C4" t="s">
        <v>196</v>
      </c>
      <c r="D4" t="s">
        <v>197</v>
      </c>
      <c r="E4" t="s">
        <v>198</v>
      </c>
      <c r="F4" t="s">
        <v>199</v>
      </c>
      <c r="G4" t="s">
        <v>200</v>
      </c>
      <c r="H4" t="s">
        <v>201</v>
      </c>
      <c r="I4" t="s">
        <v>202</v>
      </c>
      <c r="J4" t="s">
        <v>26</v>
      </c>
      <c r="K4" t="s">
        <v>4</v>
      </c>
      <c r="L4" t="s">
        <v>203</v>
      </c>
      <c r="M4" t="s">
        <v>204</v>
      </c>
      <c r="N4" t="s">
        <v>17</v>
      </c>
      <c r="O4" t="s">
        <v>5</v>
      </c>
    </row>
    <row r="5" spans="1:15" x14ac:dyDescent="0.35">
      <c r="A5" t="s">
        <v>205</v>
      </c>
      <c r="B5" s="26">
        <f>'[10]Value of sales deflated '!W118</f>
        <v>172.75242070842336</v>
      </c>
      <c r="C5" s="26">
        <f>'[10]Value of sales deflated '!X118</f>
        <v>149.53412614363046</v>
      </c>
      <c r="D5" s="26">
        <f>'[10]Value of sales deflated '!Y118</f>
        <v>167.24377321874999</v>
      </c>
      <c r="E5" s="26">
        <f>'[10]Value of sales deflated '!Z118</f>
        <v>180.58669619787986</v>
      </c>
      <c r="F5" s="26">
        <f>'[10]Value of sales deflated '!AA118</f>
        <v>178.92790913587146</v>
      </c>
      <c r="G5" s="26">
        <f>'[10]Value of sales deflated '!AB118</f>
        <v>185.06854003993115</v>
      </c>
      <c r="H5" s="26">
        <f>'[10]Value of sales deflated '!AC118</f>
        <v>177.397961709448</v>
      </c>
      <c r="I5" s="26">
        <f>'[10]Value of sales deflated '!AD118</f>
        <v>182.63789911528153</v>
      </c>
      <c r="J5" s="26">
        <f>'[10]Value of sales deflated '!AE118</f>
        <v>187.14644480845442</v>
      </c>
      <c r="K5" s="26">
        <f>'[10]Value of sales deflated '!AF118</f>
        <v>189.1720945766871</v>
      </c>
      <c r="L5" s="26">
        <f>'[10]Value of sales deflated '!AG118</f>
        <v>191.09922297829505</v>
      </c>
      <c r="M5" s="26">
        <f>'[10]Value of sales deflated '!AH118</f>
        <v>185.68525937971918</v>
      </c>
      <c r="N5" s="26">
        <f>'[10]Value of sales deflated '!AI118</f>
        <v>196.10939994814814</v>
      </c>
      <c r="O5" s="26">
        <f>'[10]Value of sales deflated '!AJ118</f>
        <v>198.15577400000001</v>
      </c>
    </row>
    <row r="6" spans="1:15" x14ac:dyDescent="0.35">
      <c r="A6" t="s">
        <v>206</v>
      </c>
      <c r="B6" s="26">
        <f>'[10]Value of sales deflated '!W119</f>
        <v>114.04075883369332</v>
      </c>
      <c r="C6" s="26">
        <f>'[10]Value of sales deflated '!X119</f>
        <v>81.202347706964986</v>
      </c>
      <c r="D6" s="26">
        <f>'[10]Value of sales deflated '!Y119</f>
        <v>112.05057271022726</v>
      </c>
      <c r="E6" s="26">
        <f>'[10]Value of sales deflated '!Z119</f>
        <v>121.04438436466431</v>
      </c>
      <c r="F6" s="26">
        <f>'[10]Value of sales deflated '!AA119</f>
        <v>136.64335172336712</v>
      </c>
      <c r="G6" s="26">
        <f>'[10]Value of sales deflated '!AB119</f>
        <v>137.96859877177278</v>
      </c>
      <c r="H6" s="26">
        <f>'[10]Value of sales deflated '!AC119</f>
        <v>138.23282222011511</v>
      </c>
      <c r="I6" s="26">
        <f>'[10]Value of sales deflated '!AD119</f>
        <v>137.81615638069707</v>
      </c>
      <c r="J6" s="26">
        <f>'[10]Value of sales deflated '!AE119</f>
        <v>154.13924546631441</v>
      </c>
      <c r="K6" s="26">
        <f>'[10]Value of sales deflated '!AF119</f>
        <v>143.44901688085241</v>
      </c>
      <c r="L6" s="26">
        <f>'[10]Value of sales deflated '!AG119</f>
        <v>133.90072196036488</v>
      </c>
      <c r="M6" s="26">
        <f>'[10]Value of sales deflated '!AH119</f>
        <v>125.47192148517941</v>
      </c>
      <c r="N6" s="26">
        <f>'[10]Value of sales deflated '!AI119</f>
        <v>128.99240277037038</v>
      </c>
      <c r="O6" s="26">
        <f>'[10]Value of sales deflated '!AJ119</f>
        <v>127.575594</v>
      </c>
    </row>
    <row r="7" spans="1:15" x14ac:dyDescent="0.35">
      <c r="A7" t="s">
        <v>207</v>
      </c>
      <c r="B7" s="26">
        <f>'[10]Value of sales deflated '!W120</f>
        <v>100.07749631965444</v>
      </c>
      <c r="C7" s="26">
        <f>'[10]Value of sales deflated '!X120</f>
        <v>87.02134117935762</v>
      </c>
      <c r="D7" s="26">
        <f>'[10]Value of sales deflated '!Y120</f>
        <v>98.856409014204544</v>
      </c>
      <c r="E7" s="26">
        <f>'[10]Value of sales deflated '!Z120</f>
        <v>103.54694497526502</v>
      </c>
      <c r="F7" s="26">
        <f>'[10]Value of sales deflated '!AA120</f>
        <v>103.80561796996159</v>
      </c>
      <c r="G7" s="26">
        <f>'[10]Value of sales deflated '!AB120</f>
        <v>104.21159126746987</v>
      </c>
      <c r="H7" s="26">
        <f>'[10]Value of sales deflated '!AC120</f>
        <v>98.554447420250597</v>
      </c>
      <c r="I7" s="26">
        <f>'[10]Value of sales deflated '!AD120</f>
        <v>102.97921348793567</v>
      </c>
      <c r="J7" s="26">
        <f>'[10]Value of sales deflated '!AE120</f>
        <v>111.65290174636723</v>
      </c>
      <c r="K7" s="26">
        <f>'[10]Value of sales deflated '!AF120</f>
        <v>115.69794546722633</v>
      </c>
      <c r="L7" s="26">
        <f>'[10]Value of sales deflated '!AG120</f>
        <v>112.36359795910664</v>
      </c>
      <c r="M7" s="26">
        <f>'[10]Value of sales deflated '!AH120</f>
        <v>111.21916884617784</v>
      </c>
      <c r="N7" s="26">
        <f>'[10]Value of sales deflated '!AI120</f>
        <v>110.49944762222222</v>
      </c>
      <c r="O7" s="26">
        <f>'[10]Value of sales deflated '!AJ120</f>
        <v>108.75881799999999</v>
      </c>
    </row>
    <row r="8" spans="1:15" x14ac:dyDescent="0.35">
      <c r="A8" t="s">
        <v>208</v>
      </c>
      <c r="B8" s="26">
        <f>'[10]Value of sales deflated '!W121</f>
        <v>105.84179587904968</v>
      </c>
      <c r="C8" s="26">
        <f>'[10]Value of sales deflated '!X121</f>
        <v>46.6442977437748</v>
      </c>
      <c r="D8" s="26">
        <f>'[10]Value of sales deflated '!Y121</f>
        <v>98.185290383522712</v>
      </c>
      <c r="E8" s="26">
        <f>'[10]Value of sales deflated '!Z121</f>
        <v>113.69155428127209</v>
      </c>
      <c r="F8" s="26">
        <f>'[10]Value of sales deflated '!AA121</f>
        <v>112.18553788333917</v>
      </c>
      <c r="G8" s="26">
        <f>'[10]Value of sales deflated '!AB121</f>
        <v>116.49789086127366</v>
      </c>
      <c r="H8" s="26">
        <f>'[10]Value of sales deflated '!AC121</f>
        <v>75.420432381984426</v>
      </c>
      <c r="I8" s="26">
        <f>'[10]Value of sales deflated '!AD121</f>
        <v>85.816860603217165</v>
      </c>
      <c r="J8" s="26">
        <f>'[10]Value of sales deflated '!AE121</f>
        <v>102.28973755085865</v>
      </c>
      <c r="K8" s="26">
        <f>'[10]Value of sales deflated '!AF121</f>
        <v>101.00469838682595</v>
      </c>
      <c r="L8" s="26">
        <f>'[10]Value of sales deflated '!AG121</f>
        <v>114.2923000767537</v>
      </c>
      <c r="M8" s="26">
        <f>'[10]Value of sales deflated '!AH121</f>
        <v>124.51599062714509</v>
      </c>
      <c r="N8" s="26">
        <f>'[10]Value of sales deflated '!AI121</f>
        <v>130.92813767407407</v>
      </c>
      <c r="O8" s="26">
        <f>'[10]Value of sales deflated '!AJ121</f>
        <v>120.40087</v>
      </c>
    </row>
    <row r="9" spans="1:15" x14ac:dyDescent="0.35">
      <c r="A9" t="s">
        <v>209</v>
      </c>
      <c r="B9" s="26">
        <f>'[10]Value of sales deflated '!W122</f>
        <v>33.887687965442765</v>
      </c>
      <c r="C9" s="26">
        <f>'[10]Value of sales deflated '!X122</f>
        <v>28.552145971851314</v>
      </c>
      <c r="D9" s="26">
        <f>'[10]Value of sales deflated '!Y122</f>
        <v>33.757385752840904</v>
      </c>
      <c r="E9" s="26">
        <f>'[10]Value of sales deflated '!Z122</f>
        <v>33.542411168904593</v>
      </c>
      <c r="F9" s="26">
        <f>'[10]Value of sales deflated '!AA122</f>
        <v>34.80808182186518</v>
      </c>
      <c r="G9" s="26">
        <f>'[10]Value of sales deflated '!AB122</f>
        <v>36.049798380722891</v>
      </c>
      <c r="H9" s="26">
        <f>'[10]Value of sales deflated '!AC122</f>
        <v>32.960547649170337</v>
      </c>
      <c r="I9" s="26">
        <f>'[10]Value of sales deflated '!AD122</f>
        <v>36.090159024128695</v>
      </c>
      <c r="J9" s="26">
        <f>'[10]Value of sales deflated '!AE122</f>
        <v>36.112384153236462</v>
      </c>
      <c r="K9" s="26">
        <f>'[10]Value of sales deflated '!AF122</f>
        <v>32.225979959961251</v>
      </c>
      <c r="L9" s="26">
        <f>'[10]Value of sales deflated '!AG122</f>
        <v>36.058206243472789</v>
      </c>
      <c r="M9" s="26">
        <f>'[10]Value of sales deflated '!AH122</f>
        <v>37.526287675507021</v>
      </c>
      <c r="N9" s="26">
        <f>'[10]Value of sales deflated '!AI122</f>
        <v>36.562817762962965</v>
      </c>
      <c r="O9" s="26">
        <f>'[10]Value of sales deflated '!AJ122</f>
        <v>36.432386999999999</v>
      </c>
    </row>
    <row r="10" spans="1:15" x14ac:dyDescent="0.35">
      <c r="A10" t="s">
        <v>210</v>
      </c>
      <c r="B10" s="26">
        <f>'[10]Value of sales deflated '!W123</f>
        <v>36.927041546436293</v>
      </c>
      <c r="C10" s="26">
        <f>'[10]Value of sales deflated '!X123</f>
        <v>24.58658540310357</v>
      </c>
      <c r="D10" s="26">
        <f>'[10]Value of sales deflated '!Y123</f>
        <v>35.000331485795449</v>
      </c>
      <c r="E10" s="26">
        <f>'[10]Value of sales deflated '!Z123</f>
        <v>36.737320104593636</v>
      </c>
      <c r="F10" s="26">
        <f>'[10]Value of sales deflated '!AA123</f>
        <v>37.424219274886489</v>
      </c>
      <c r="G10" s="26">
        <f>'[10]Value of sales deflated '!AB123</f>
        <v>37.631616132185883</v>
      </c>
      <c r="H10" s="26">
        <f>'[10]Value of sales deflated '!AC123</f>
        <v>36.888105403318662</v>
      </c>
      <c r="I10" s="26">
        <f>'[10]Value of sales deflated '!AD123</f>
        <v>36.795133109919576</v>
      </c>
      <c r="J10" s="26">
        <f>'[10]Value of sales deflated '!AE123</f>
        <v>39.088344483487454</v>
      </c>
      <c r="K10" s="26">
        <f>'[10]Value of sales deflated '!AF123</f>
        <v>39.7578961549887</v>
      </c>
      <c r="L10" s="26">
        <f>'[10]Value of sales deflated '!AG123</f>
        <v>40.260976661843351</v>
      </c>
      <c r="M10" s="26">
        <f>'[10]Value of sales deflated '!AH123</f>
        <v>39.634582000624029</v>
      </c>
      <c r="N10" s="26">
        <f>'[10]Value of sales deflated '!AI123</f>
        <v>40.240442718518523</v>
      </c>
      <c r="O10" s="26">
        <f>'[10]Value of sales deflated '!AJ123</f>
        <v>43.720383000000005</v>
      </c>
    </row>
    <row r="11" spans="1:15" x14ac:dyDescent="0.35">
      <c r="A11" t="s">
        <v>211</v>
      </c>
      <c r="B11" s="26">
        <f>'[10]Value of sales deflated '!W124</f>
        <v>69.187459490280787</v>
      </c>
      <c r="C11" s="26">
        <f>'[10]Value of sales deflated '!X124</f>
        <v>30.597321128834352</v>
      </c>
      <c r="D11" s="26">
        <f>'[10]Value of sales deflated '!Y124</f>
        <v>47.078577639204539</v>
      </c>
      <c r="E11" s="26">
        <f>'[10]Value of sales deflated '!Z124</f>
        <v>43.535335624028264</v>
      </c>
      <c r="F11" s="26">
        <f>'[10]Value of sales deflated '!AA124</f>
        <v>45.119778106880894</v>
      </c>
      <c r="G11" s="26">
        <f>'[10]Value of sales deflated '!AB124</f>
        <v>44.646886141135965</v>
      </c>
      <c r="H11" s="26">
        <f>'[10]Value of sales deflated '!AC124</f>
        <v>41.919231978327126</v>
      </c>
      <c r="I11" s="26">
        <f>'[10]Value of sales deflated '!AD124</f>
        <v>49.823690967828426</v>
      </c>
      <c r="J11" s="26">
        <f>'[10]Value of sales deflated '!AE124</f>
        <v>53.426106087186263</v>
      </c>
      <c r="K11" s="26">
        <f>'[10]Value of sales deflated '!AF124</f>
        <v>50.167362296415881</v>
      </c>
      <c r="L11" s="26">
        <f>'[10]Value of sales deflated '!AG124</f>
        <v>44.809084303240013</v>
      </c>
      <c r="M11" s="26">
        <f>'[10]Value of sales deflated '!AH124</f>
        <v>48.577740924804992</v>
      </c>
      <c r="N11" s="26">
        <f>'[10]Value of sales deflated '!AI124</f>
        <v>58.46558113333333</v>
      </c>
      <c r="O11" s="26">
        <f>'[10]Value of sales deflated '!AJ124</f>
        <v>55.767975</v>
      </c>
    </row>
    <row r="12" spans="1:15" x14ac:dyDescent="0.35">
      <c r="A12" t="s">
        <v>212</v>
      </c>
      <c r="B12" s="26">
        <f>'[10]Value of sales deflated '!W125</f>
        <v>22.442365909287258</v>
      </c>
      <c r="C12" s="26">
        <f>'[10]Value of sales deflated '!X125</f>
        <v>11.789475819559723</v>
      </c>
      <c r="D12" s="26">
        <f>'[10]Value of sales deflated '!Y125</f>
        <v>23.196315741477271</v>
      </c>
      <c r="E12" s="26">
        <f>'[10]Value of sales deflated '!Z125</f>
        <v>25.000941201413426</v>
      </c>
      <c r="F12" s="26">
        <f>'[10]Value of sales deflated '!AA125</f>
        <v>25.412724607754107</v>
      </c>
      <c r="G12" s="26">
        <f>'[10]Value of sales deflated '!AB125</f>
        <v>24.617035290877798</v>
      </c>
      <c r="H12" s="26">
        <f>'[10]Value of sales deflated '!AC125</f>
        <v>23.952013320690821</v>
      </c>
      <c r="I12" s="26">
        <f>'[10]Value of sales deflated '!AD125</f>
        <v>24.158240621983914</v>
      </c>
      <c r="J12" s="26">
        <f>'[10]Value of sales deflated '!AE125</f>
        <v>25.171584784676355</v>
      </c>
      <c r="K12" s="26">
        <f>'[10]Value of sales deflated '!AF125</f>
        <v>24.432648123990958</v>
      </c>
      <c r="L12" s="26">
        <f>'[10]Value of sales deflated '!AG125</f>
        <v>25.060347872916012</v>
      </c>
      <c r="M12" s="26">
        <f>'[10]Value of sales deflated '!AH125</f>
        <v>25.888202905460219</v>
      </c>
      <c r="N12" s="26">
        <f>'[10]Value of sales deflated '!AI125</f>
        <v>24.680068977777779</v>
      </c>
      <c r="O12" s="26">
        <f>'[10]Value of sales deflated '!AJ125</f>
        <v>24.397411000000002</v>
      </c>
    </row>
    <row r="13" spans="1:15" x14ac:dyDescent="0.35">
      <c r="A13" t="s">
        <v>213</v>
      </c>
      <c r="B13" s="26">
        <f>'[10]Value of sales deflated '!W126</f>
        <v>17.820577701943847</v>
      </c>
      <c r="C13" s="26">
        <f>'[10]Value of sales deflated '!X126</f>
        <v>10.298987805124503</v>
      </c>
      <c r="D13" s="26">
        <f>'[10]Value of sales deflated '!Y126</f>
        <v>16.789672261363638</v>
      </c>
      <c r="E13" s="26">
        <f>'[10]Value of sales deflated '!Z126</f>
        <v>17.465384293992933</v>
      </c>
      <c r="F13" s="26">
        <f>'[10]Value of sales deflated '!AA126</f>
        <v>17.853987001047852</v>
      </c>
      <c r="G13" s="26">
        <f>'[10]Value of sales deflated '!AB126</f>
        <v>17.153489208950084</v>
      </c>
      <c r="H13" s="26">
        <f>'[10]Value of sales deflated '!AC126</f>
        <v>16.337613261090418</v>
      </c>
      <c r="I13" s="26">
        <f>'[10]Value of sales deflated '!AD126</f>
        <v>17.90705293029491</v>
      </c>
      <c r="J13" s="26">
        <f>'[10]Value of sales deflated '!AE126</f>
        <v>18.534070517833552</v>
      </c>
      <c r="K13" s="26">
        <f>'[10]Value of sales deflated '!AF126</f>
        <v>16.821970686470777</v>
      </c>
      <c r="L13" s="26">
        <f>'[10]Value of sales deflated '!AG126</f>
        <v>17.220406127713119</v>
      </c>
      <c r="M13" s="26">
        <f>'[10]Value of sales deflated '!AH126</f>
        <v>17.954287630577223</v>
      </c>
      <c r="N13" s="26">
        <f>'[10]Value of sales deflated '!AI126</f>
        <v>17.5930742</v>
      </c>
      <c r="O13" s="26">
        <f>'[10]Value of sales deflated '!AJ126</f>
        <v>18.127130000000001</v>
      </c>
    </row>
    <row r="14" spans="1:15" x14ac:dyDescent="0.35">
      <c r="A14" t="s">
        <v>263</v>
      </c>
      <c r="B14" s="26">
        <f>'[10]Value of sales deflated '!W127</f>
        <v>22.064263663066956</v>
      </c>
      <c r="C14" s="26">
        <f>'[10]Value of sales deflated '!X127</f>
        <v>9.4772642771562605</v>
      </c>
      <c r="D14" s="26">
        <f>'[10]Value of sales deflated '!Y127</f>
        <v>17.657107610795453</v>
      </c>
      <c r="E14" s="26">
        <f>'[10]Value of sales deflated '!Z127</f>
        <v>22.145396853710245</v>
      </c>
      <c r="F14" s="26">
        <f>'[10]Value of sales deflated '!AA127</f>
        <v>23.410661063220399</v>
      </c>
      <c r="G14" s="26">
        <f>'[10]Value of sales deflated '!AB127</f>
        <v>22.134971062306366</v>
      </c>
      <c r="H14" s="26">
        <f>'[10]Value of sales deflated '!AC127</f>
        <v>23.477923359295634</v>
      </c>
      <c r="I14" s="26">
        <f>'[10]Value of sales deflated '!AD127</f>
        <v>24.682455144772121</v>
      </c>
      <c r="J14" s="26">
        <f>'[10]Value of sales deflated '!AE127</f>
        <v>24.205832512549538</v>
      </c>
      <c r="K14" s="26">
        <f>'[10]Value of sales deflated '!AF127</f>
        <v>24.957118628350017</v>
      </c>
      <c r="L14" s="26">
        <f>'[10]Value of sales deflated '!AG127</f>
        <v>24.392173317395407</v>
      </c>
      <c r="M14" s="26">
        <f>'[10]Value of sales deflated '!AH127</f>
        <v>23.938919543213729</v>
      </c>
      <c r="N14" s="26">
        <f>'[10]Value of sales deflated '!AI127</f>
        <v>24.333263118518516</v>
      </c>
      <c r="O14" s="26">
        <f>'[10]Value of sales deflated '!AJ127</f>
        <v>25.853375</v>
      </c>
    </row>
    <row r="15" spans="1:15" x14ac:dyDescent="0.35">
      <c r="A15" t="s">
        <v>214</v>
      </c>
      <c r="B15" s="26">
        <f>'[10]Value of sales deflated '!W128</f>
        <v>16.348640233261342</v>
      </c>
      <c r="C15" s="26">
        <f>'[10]Value of sales deflated '!X128</f>
        <v>12.047297261638395</v>
      </c>
      <c r="D15" s="26">
        <f>'[10]Value of sales deflated '!Y128</f>
        <v>16.479028653409088</v>
      </c>
      <c r="E15" s="26">
        <f>'[10]Value of sales deflated '!Z128</f>
        <v>18.029971072791522</v>
      </c>
      <c r="F15" s="26">
        <f>'[10]Value of sales deflated '!AA128</f>
        <v>17.367052920712542</v>
      </c>
      <c r="G15" s="26">
        <f>'[10]Value of sales deflated '!AB128</f>
        <v>16.844256487435455</v>
      </c>
      <c r="H15" s="26">
        <f>'[10]Value of sales deflated '!AC128</f>
        <v>17.337257676938705</v>
      </c>
      <c r="I15" s="26">
        <f>'[10]Value of sales deflated '!AD128</f>
        <v>18.114809573726543</v>
      </c>
      <c r="J15" s="26">
        <f>'[10]Value of sales deflated '!AE128</f>
        <v>19.38528029326288</v>
      </c>
      <c r="K15" s="26">
        <f>'[10]Value of sales deflated '!AF128</f>
        <v>18.257307432999674</v>
      </c>
      <c r="L15" s="26">
        <f>'[10]Value of sales deflated '!AG128</f>
        <v>17.969836378735454</v>
      </c>
      <c r="M15" s="26">
        <f>'[10]Value of sales deflated '!AH128</f>
        <v>18.295782080499222</v>
      </c>
      <c r="N15" s="26">
        <f>'[10]Value of sales deflated '!AI128</f>
        <v>19.339543096296296</v>
      </c>
      <c r="O15" s="26">
        <f>'[10]Value of sales deflated '!AJ128</f>
        <v>21.379104999999999</v>
      </c>
    </row>
    <row r="16" spans="1:15" x14ac:dyDescent="0.35">
      <c r="A16" t="s">
        <v>215</v>
      </c>
      <c r="B16" s="26">
        <f>'[10]Value of sales deflated '!W129</f>
        <v>14.111291161987044</v>
      </c>
      <c r="C16" s="26">
        <f>'[10]Value of sales deflated '!X129</f>
        <v>7.2777489050884148</v>
      </c>
      <c r="D16" s="26">
        <f>'[10]Value of sales deflated '!Y129</f>
        <v>10.407651417613636</v>
      </c>
      <c r="E16" s="26">
        <f>'[10]Value of sales deflated '!Z129</f>
        <v>13.706755310247349</v>
      </c>
      <c r="F16" s="26">
        <f>'[10]Value of sales deflated '!AA129</f>
        <v>13.32095703248341</v>
      </c>
      <c r="G16" s="26">
        <f>'[10]Value of sales deflated '!AB129</f>
        <v>13.168185335628227</v>
      </c>
      <c r="H16" s="26">
        <f>'[10]Value of sales deflated '!AC129</f>
        <v>13.068731093802912</v>
      </c>
      <c r="I16" s="26">
        <f>'[10]Value of sales deflated '!AD129</f>
        <v>12.793691742627349</v>
      </c>
      <c r="J16" s="26">
        <f>'[10]Value of sales deflated '!AE129</f>
        <v>12.823436718626155</v>
      </c>
      <c r="K16" s="26">
        <f>'[10]Value of sales deflated '!AF129</f>
        <v>13.342271899257344</v>
      </c>
      <c r="L16" s="26">
        <f>'[10]Value of sales deflated '!AG129</f>
        <v>13.742436471846492</v>
      </c>
      <c r="M16" s="26">
        <f>'[10]Value of sales deflated '!AH129</f>
        <v>13.244571819032762</v>
      </c>
      <c r="N16" s="26">
        <f>'[10]Value of sales deflated '!AI129</f>
        <v>13.94478551111111</v>
      </c>
      <c r="O16" s="26">
        <f>'[10]Value of sales deflated '!AJ129</f>
        <v>14.072986</v>
      </c>
    </row>
    <row r="17" spans="1:15" x14ac:dyDescent="0.35">
      <c r="A17" t="s">
        <v>216</v>
      </c>
      <c r="B17" s="26">
        <f>'[10]Value of sales deflated '!W130</f>
        <v>8.0432907127429818</v>
      </c>
      <c r="C17" s="26">
        <f>'[10]Value of sales deflated '!X130</f>
        <v>5.4451403969686023</v>
      </c>
      <c r="D17" s="26">
        <f>'[10]Value of sales deflated '!Y130</f>
        <v>7.5351187073863635</v>
      </c>
      <c r="E17" s="26">
        <f>'[10]Value of sales deflated '!Z130</f>
        <v>8.2502983971731449</v>
      </c>
      <c r="F17" s="26">
        <f>'[10]Value of sales deflated '!AA130</f>
        <v>7.728869499126791</v>
      </c>
      <c r="G17" s="26">
        <f>'[10]Value of sales deflated '!AB130</f>
        <v>7.738837135972461</v>
      </c>
      <c r="H17" s="26">
        <f>'[10]Value of sales deflated '!AC130</f>
        <v>7.082908721977649</v>
      </c>
      <c r="I17" s="26">
        <f>'[10]Value of sales deflated '!AD130</f>
        <v>8.0448776380697069</v>
      </c>
      <c r="J17" s="26">
        <f>'[10]Value of sales deflated '!AE130</f>
        <v>8.0783163011889023</v>
      </c>
      <c r="K17" s="26">
        <f>'[10]Value of sales deflated '!AF130</f>
        <v>7.646548169195996</v>
      </c>
      <c r="L17" s="26">
        <f>'[10]Value of sales deflated '!AG130</f>
        <v>8.1017106058508972</v>
      </c>
      <c r="M17" s="26">
        <f>'[10]Value of sales deflated '!AH130</f>
        <v>7.5975503101404058</v>
      </c>
      <c r="N17" s="26">
        <f>'[10]Value of sales deflated '!AI130</f>
        <v>7.8678775259259259</v>
      </c>
      <c r="O17" s="26">
        <f>'[10]Value of sales deflated '!AJ130</f>
        <v>7.9709589999999997</v>
      </c>
    </row>
    <row r="18" spans="1:15" x14ac:dyDescent="0.35">
      <c r="A18" t="s">
        <v>217</v>
      </c>
      <c r="B18" s="26">
        <f>'[10]Value of sales deflated '!W131</f>
        <v>5.0256002937365016</v>
      </c>
      <c r="C18" s="26">
        <f>'[10]Value of sales deflated '!X131</f>
        <v>1.5406445499819557</v>
      </c>
      <c r="D18" s="26">
        <f>'[10]Value of sales deflated '!Y131</f>
        <v>3.9310188409090907</v>
      </c>
      <c r="E18" s="26">
        <f>'[10]Value of sales deflated '!Z131</f>
        <v>4.6409051109540629</v>
      </c>
      <c r="F18" s="26">
        <f>'[10]Value of sales deflated '!AA131</f>
        <v>4.4740745092560257</v>
      </c>
      <c r="G18" s="26">
        <f>'[10]Value of sales deflated '!AB131</f>
        <v>4.1962938712564535</v>
      </c>
      <c r="H18" s="26">
        <f>'[10]Value of sales deflated '!AC131</f>
        <v>4.7925678672536405</v>
      </c>
      <c r="I18" s="26">
        <f>'[10]Value of sales deflated '!AD131</f>
        <v>5.2273293941018775</v>
      </c>
      <c r="J18" s="26">
        <f>'[10]Value of sales deflated '!AE131</f>
        <v>5.2083277331571987</v>
      </c>
      <c r="K18" s="26">
        <f>'[10]Value of sales deflated '!AF131</f>
        <v>4.715107722311914</v>
      </c>
      <c r="L18" s="26">
        <f>'[10]Value of sales deflated '!AG131</f>
        <v>4.3196231871657753</v>
      </c>
      <c r="M18" s="26">
        <f>'[10]Value of sales deflated '!AH131</f>
        <v>4.0132373915756627</v>
      </c>
      <c r="N18" s="26">
        <f>'[10]Value of sales deflated '!AI131</f>
        <v>5.2976763407407406</v>
      </c>
      <c r="O18" s="26">
        <f>'[10]Value of sales deflated '!AJ131</f>
        <v>5.1943010000000003</v>
      </c>
    </row>
    <row r="19" spans="1:15" x14ac:dyDescent="0.35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5">
      <c r="A20" t="s">
        <v>218</v>
      </c>
      <c r="B20" s="26">
        <f>'[10]Value of sales deflated '!W133</f>
        <v>738.57069041900661</v>
      </c>
      <c r="C20" s="26">
        <f>'[10]Value of sales deflated '!X133</f>
        <v>506.01472429303499</v>
      </c>
      <c r="D20" s="26">
        <f>'[10]Value of sales deflated '!Y133</f>
        <v>688.16825343750008</v>
      </c>
      <c r="E20" s="26">
        <f>'[10]Value of sales deflated '!Z133</f>
        <v>741.92429895689042</v>
      </c>
      <c r="F20" s="26">
        <f>'[10]Value of sales deflated '!AA133</f>
        <v>758.48282254977278</v>
      </c>
      <c r="G20" s="26">
        <f>'[10]Value of sales deflated '!AB133</f>
        <v>767.92798998691899</v>
      </c>
      <c r="H20" s="26">
        <f>'[10]Value of sales deflated '!AC133</f>
        <v>707.42256406366425</v>
      </c>
      <c r="I20" s="26">
        <f>'[10]Value of sales deflated '!AD133</f>
        <v>742.88756973458453</v>
      </c>
      <c r="J20" s="26">
        <f>'[10]Value of sales deflated '!AE133</f>
        <v>797.26201315719948</v>
      </c>
      <c r="K20" s="26">
        <f>'[10]Value of sales deflated '!AF133</f>
        <v>781.64796638553412</v>
      </c>
      <c r="L20" s="26">
        <f>'[10]Value of sales deflated '!AG133</f>
        <v>783.59064414469958</v>
      </c>
      <c r="M20" s="26">
        <f>'[10]Value of sales deflated '!AH133</f>
        <v>783.56350261965667</v>
      </c>
      <c r="N20" s="26">
        <f>'[10]Value of sales deflated '!AI133</f>
        <v>814.85451840000007</v>
      </c>
      <c r="O20" s="26">
        <f>'[10]Value of sales deflated '!AJ133</f>
        <v>807.80706799999984</v>
      </c>
    </row>
    <row r="22" spans="1:15" x14ac:dyDescent="0.35">
      <c r="A22" t="s">
        <v>262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6CA5-A82F-4D11-B1F4-D3B9F2E664A3}">
  <dimension ref="A1:O65"/>
  <sheetViews>
    <sheetView zoomScale="50" zoomScaleNormal="50" workbookViewId="0">
      <pane xSplit="2" ySplit="4" topLeftCell="C8" activePane="bottomRight" state="frozen"/>
      <selection activeCell="C121" sqref="C121"/>
      <selection pane="topRight" activeCell="C121" sqref="C121"/>
      <selection pane="bottomLeft" activeCell="C121" sqref="C121"/>
      <selection pane="bottomRight" activeCell="M40" sqref="M40"/>
    </sheetView>
  </sheetViews>
  <sheetFormatPr defaultRowHeight="14.5" x14ac:dyDescent="0.35"/>
  <cols>
    <col min="3" max="3" width="11.08984375" style="108" bestFit="1" customWidth="1"/>
    <col min="4" max="4" width="9.08984375" style="108" bestFit="1" customWidth="1"/>
    <col min="5" max="7" width="12.6328125" style="108" customWidth="1"/>
    <col min="8" max="12" width="9.08984375" style="108" customWidth="1"/>
    <col min="13" max="13" width="11.81640625" style="108" customWidth="1"/>
    <col min="14" max="15" width="9.08984375" style="108" bestFit="1" customWidth="1"/>
    <col min="20" max="20" width="10.54296875" bestFit="1" customWidth="1"/>
  </cols>
  <sheetData>
    <row r="1" spans="1:15" ht="26" x14ac:dyDescent="0.6">
      <c r="A1" s="1" t="s">
        <v>167</v>
      </c>
    </row>
    <row r="2" spans="1:15" x14ac:dyDescent="0.35">
      <c r="A2" t="s">
        <v>168</v>
      </c>
    </row>
    <row r="4" spans="1:15" x14ac:dyDescent="0.35">
      <c r="C4" s="108" t="s">
        <v>169</v>
      </c>
      <c r="D4" s="108" t="s">
        <v>170</v>
      </c>
      <c r="E4" s="108" t="s">
        <v>171</v>
      </c>
      <c r="G4" s="108" t="s">
        <v>93</v>
      </c>
    </row>
    <row r="5" spans="1:15" x14ac:dyDescent="0.35">
      <c r="A5" t="s">
        <v>172</v>
      </c>
      <c r="B5">
        <v>2000</v>
      </c>
      <c r="C5" s="109">
        <v>15.540416666666665</v>
      </c>
      <c r="D5" s="109">
        <v>0.76458333333333339</v>
      </c>
      <c r="E5" s="14">
        <f t="shared" ref="E5:E27" si="0">C5/(C5+D5)</f>
        <v>0.95310743125830522</v>
      </c>
      <c r="F5" s="110">
        <f t="shared" ref="F5:F27" si="1">SUM(C5:D5)</f>
        <v>16.305</v>
      </c>
      <c r="G5" s="109"/>
      <c r="H5" s="109"/>
      <c r="I5" s="14"/>
      <c r="J5" s="109"/>
      <c r="K5" s="109"/>
      <c r="L5" s="109"/>
      <c r="M5" s="109"/>
      <c r="N5" s="109"/>
      <c r="O5" s="109"/>
    </row>
    <row r="6" spans="1:15" x14ac:dyDescent="0.35">
      <c r="B6">
        <v>2001</v>
      </c>
      <c r="C6" s="109">
        <v>15.655250000000001</v>
      </c>
      <c r="D6" s="109">
        <v>0.68333333333333335</v>
      </c>
      <c r="E6" s="14">
        <f t="shared" si="0"/>
        <v>0.95817670850695957</v>
      </c>
      <c r="F6" s="110">
        <f t="shared" si="1"/>
        <v>16.338583333333332</v>
      </c>
      <c r="G6" s="109"/>
      <c r="H6" s="109"/>
      <c r="I6" s="14"/>
      <c r="J6" s="109"/>
      <c r="K6" s="109"/>
      <c r="L6" s="109"/>
      <c r="M6" s="109"/>
      <c r="N6" s="109"/>
      <c r="O6" s="109"/>
    </row>
    <row r="7" spans="1:15" x14ac:dyDescent="0.35">
      <c r="B7">
        <v>2002</v>
      </c>
      <c r="C7" s="109">
        <v>16.338166666666666</v>
      </c>
      <c r="D7" s="109">
        <v>0.83016666666666661</v>
      </c>
      <c r="E7" s="14">
        <f t="shared" si="0"/>
        <v>0.95164547131346466</v>
      </c>
      <c r="F7" s="110">
        <f t="shared" si="1"/>
        <v>17.168333333333333</v>
      </c>
      <c r="G7" s="109"/>
      <c r="H7" s="109"/>
      <c r="I7" s="14"/>
      <c r="J7" s="109"/>
      <c r="K7" s="109"/>
      <c r="L7" s="109"/>
      <c r="M7" s="109"/>
      <c r="N7" s="109"/>
      <c r="O7" s="109"/>
    </row>
    <row r="8" spans="1:15" x14ac:dyDescent="0.35">
      <c r="B8">
        <v>2003</v>
      </c>
      <c r="C8" s="109">
        <v>16.919750000000001</v>
      </c>
      <c r="D8" s="109">
        <v>0.86858333333333337</v>
      </c>
      <c r="E8" s="14">
        <f t="shared" si="0"/>
        <v>0.95117117961210529</v>
      </c>
      <c r="F8" s="110">
        <f t="shared" si="1"/>
        <v>17.788333333333334</v>
      </c>
      <c r="G8" s="109"/>
      <c r="H8" s="109"/>
      <c r="I8" s="14"/>
      <c r="J8" s="109"/>
      <c r="K8" s="109"/>
      <c r="L8" s="109"/>
      <c r="M8" s="109"/>
      <c r="N8" s="109"/>
      <c r="O8" s="109"/>
    </row>
    <row r="9" spans="1:15" x14ac:dyDescent="0.35">
      <c r="B9">
        <v>2004</v>
      </c>
      <c r="C9" s="109">
        <v>17.628583333333331</v>
      </c>
      <c r="D9" s="109">
        <v>0.8663333333333334</v>
      </c>
      <c r="E9" s="14">
        <f t="shared" si="0"/>
        <v>0.95315830025367332</v>
      </c>
      <c r="F9" s="110">
        <f t="shared" si="1"/>
        <v>18.494916666666665</v>
      </c>
      <c r="G9" s="109"/>
      <c r="H9" s="109"/>
      <c r="I9" s="14"/>
      <c r="J9" s="109"/>
      <c r="K9" s="109"/>
      <c r="L9" s="109"/>
      <c r="M9" s="109"/>
      <c r="N9" s="109"/>
      <c r="O9" s="109"/>
    </row>
    <row r="10" spans="1:15" x14ac:dyDescent="0.35">
      <c r="B10">
        <v>2005</v>
      </c>
      <c r="C10" s="109">
        <v>17.717749999999999</v>
      </c>
      <c r="D10" s="109">
        <v>0.88683333333333336</v>
      </c>
      <c r="E10" s="14">
        <f t="shared" si="0"/>
        <v>0.95233253454569899</v>
      </c>
      <c r="F10" s="110">
        <f t="shared" si="1"/>
        <v>18.604583333333331</v>
      </c>
      <c r="G10" s="109"/>
      <c r="H10" s="109"/>
      <c r="I10" s="14"/>
      <c r="J10" s="109"/>
      <c r="K10" s="109"/>
      <c r="L10" s="109"/>
      <c r="M10" s="109"/>
      <c r="N10" s="109"/>
      <c r="O10" s="109"/>
    </row>
    <row r="11" spans="1:15" x14ac:dyDescent="0.35">
      <c r="B11">
        <v>2006</v>
      </c>
      <c r="C11" s="109">
        <v>18.503250000000001</v>
      </c>
      <c r="D11" s="109">
        <v>0.77366666666666661</v>
      </c>
      <c r="E11" s="14">
        <f t="shared" si="0"/>
        <v>0.95986564241342187</v>
      </c>
      <c r="F11" s="110">
        <f t="shared" si="1"/>
        <v>19.276916666666668</v>
      </c>
      <c r="G11" s="109"/>
      <c r="H11" s="109"/>
      <c r="I11" s="14"/>
      <c r="J11" s="109"/>
      <c r="K11" s="109"/>
      <c r="L11" s="109"/>
      <c r="M11" s="109"/>
      <c r="N11" s="109"/>
      <c r="O11" s="109"/>
    </row>
    <row r="12" spans="1:15" x14ac:dyDescent="0.35">
      <c r="B12">
        <v>2007</v>
      </c>
      <c r="C12" s="109">
        <v>19.288083333333333</v>
      </c>
      <c r="D12" s="109">
        <v>0.80941666666666667</v>
      </c>
      <c r="E12" s="14">
        <f t="shared" si="0"/>
        <v>0.95972550483061736</v>
      </c>
      <c r="F12" s="110">
        <f t="shared" si="1"/>
        <v>20.0975</v>
      </c>
      <c r="G12" s="109"/>
      <c r="H12" s="109"/>
      <c r="I12" s="14"/>
      <c r="J12" s="109"/>
      <c r="K12" s="109"/>
      <c r="L12" s="109"/>
      <c r="M12" s="109"/>
      <c r="N12" s="109"/>
      <c r="O12" s="109"/>
    </row>
    <row r="13" spans="1:15" x14ac:dyDescent="0.35">
      <c r="B13">
        <v>2008</v>
      </c>
      <c r="C13" s="109">
        <v>18.86941666666667</v>
      </c>
      <c r="D13" s="109">
        <v>0.7909166666666666</v>
      </c>
      <c r="E13" s="14">
        <f t="shared" si="0"/>
        <v>0.95977094318509348</v>
      </c>
      <c r="F13" s="110">
        <f t="shared" si="1"/>
        <v>19.660333333333337</v>
      </c>
      <c r="G13" s="109"/>
      <c r="H13" s="109"/>
      <c r="I13" s="14"/>
      <c r="J13" s="109"/>
      <c r="K13" s="109"/>
      <c r="L13" s="109"/>
      <c r="M13" s="109"/>
      <c r="N13" s="109"/>
      <c r="O13" s="109"/>
    </row>
    <row r="14" spans="1:15" x14ac:dyDescent="0.35">
      <c r="B14">
        <v>2009</v>
      </c>
      <c r="C14" s="109">
        <v>18.49625</v>
      </c>
      <c r="D14" s="109">
        <v>0.63700000000000001</v>
      </c>
      <c r="E14" s="14">
        <f t="shared" si="0"/>
        <v>0.96670717206956469</v>
      </c>
      <c r="F14" s="110">
        <f t="shared" si="1"/>
        <v>19.13325</v>
      </c>
      <c r="G14" s="109"/>
      <c r="H14" s="109"/>
      <c r="I14" s="14"/>
      <c r="J14" s="109"/>
      <c r="K14" s="109"/>
      <c r="L14" s="109"/>
      <c r="M14" s="109"/>
      <c r="N14" s="109"/>
      <c r="O14" s="109"/>
    </row>
    <row r="15" spans="1:15" x14ac:dyDescent="0.35">
      <c r="B15">
        <v>2010</v>
      </c>
      <c r="C15" s="109">
        <v>19.225750000000001</v>
      </c>
      <c r="D15" s="109">
        <v>0.63024999999999998</v>
      </c>
      <c r="E15" s="14">
        <f t="shared" si="0"/>
        <v>0.96825896454472204</v>
      </c>
      <c r="F15" s="110">
        <f t="shared" si="1"/>
        <v>19.856000000000002</v>
      </c>
      <c r="G15" s="109"/>
      <c r="H15" s="109"/>
      <c r="I15" s="14"/>
      <c r="J15" s="109"/>
      <c r="K15" s="109"/>
      <c r="L15" s="109"/>
      <c r="M15" s="109"/>
      <c r="N15" s="109"/>
      <c r="O15" s="109"/>
    </row>
    <row r="16" spans="1:15" x14ac:dyDescent="0.35">
      <c r="B16">
        <v>2011</v>
      </c>
      <c r="C16" s="109">
        <v>19.211749999999999</v>
      </c>
      <c r="D16" s="109">
        <v>0.83225000000000005</v>
      </c>
      <c r="E16" s="14">
        <f t="shared" si="0"/>
        <v>0.95847884653761728</v>
      </c>
      <c r="F16" s="110">
        <f t="shared" si="1"/>
        <v>20.043999999999997</v>
      </c>
      <c r="G16" s="109"/>
      <c r="H16" s="109"/>
      <c r="I16" s="14"/>
      <c r="J16" s="109"/>
      <c r="K16" s="109"/>
      <c r="L16" s="109"/>
      <c r="M16" s="109"/>
      <c r="N16" s="109"/>
      <c r="O16" s="109"/>
    </row>
    <row r="17" spans="1:15" x14ac:dyDescent="0.35">
      <c r="B17">
        <v>2012</v>
      </c>
      <c r="C17" s="109">
        <v>18.718333333333334</v>
      </c>
      <c r="D17" s="109">
        <v>0.79616666666666658</v>
      </c>
      <c r="E17" s="14">
        <f t="shared" si="0"/>
        <v>0.95920127768240704</v>
      </c>
      <c r="F17" s="110">
        <f t="shared" si="1"/>
        <v>19.514500000000002</v>
      </c>
      <c r="G17" s="109"/>
      <c r="H17" s="109"/>
      <c r="I17" s="14"/>
      <c r="J17" s="109"/>
      <c r="K17" s="109"/>
      <c r="L17" s="109"/>
      <c r="M17" s="109"/>
      <c r="N17" s="109"/>
      <c r="O17" s="109"/>
    </row>
    <row r="18" spans="1:15" x14ac:dyDescent="0.35">
      <c r="B18">
        <v>2013</v>
      </c>
      <c r="C18" s="109">
        <v>18.555666666666667</v>
      </c>
      <c r="D18" s="109">
        <v>0.87508333333333332</v>
      </c>
      <c r="E18" s="14">
        <f t="shared" si="0"/>
        <v>0.95496399607151894</v>
      </c>
      <c r="F18" s="110">
        <f t="shared" si="1"/>
        <v>19.43075</v>
      </c>
      <c r="G18" s="109"/>
      <c r="H18" s="109"/>
      <c r="I18" s="14"/>
      <c r="J18" s="109"/>
      <c r="K18" s="109"/>
      <c r="L18" s="109"/>
      <c r="M18" s="109"/>
      <c r="N18" s="109"/>
      <c r="O18" s="109"/>
    </row>
    <row r="19" spans="1:15" x14ac:dyDescent="0.35">
      <c r="B19">
        <v>2014</v>
      </c>
      <c r="C19" s="109">
        <v>18.345749999999999</v>
      </c>
      <c r="D19" s="109">
        <v>1.1234999999999999</v>
      </c>
      <c r="E19" s="14">
        <f t="shared" si="0"/>
        <v>0.94229361685735202</v>
      </c>
      <c r="F19" s="110">
        <f t="shared" si="1"/>
        <v>19.469249999999999</v>
      </c>
      <c r="G19" s="109"/>
      <c r="H19" s="109"/>
      <c r="I19" s="14"/>
      <c r="J19" s="109"/>
      <c r="K19" s="109"/>
      <c r="L19" s="109"/>
      <c r="M19" s="109"/>
      <c r="N19" s="109"/>
      <c r="O19" s="109"/>
    </row>
    <row r="20" spans="1:15" x14ac:dyDescent="0.35">
      <c r="B20">
        <v>2015</v>
      </c>
      <c r="C20" s="109">
        <v>17.915333333333333</v>
      </c>
      <c r="D20" s="109">
        <v>1.3227500000000001</v>
      </c>
      <c r="E20" s="14">
        <f t="shared" si="0"/>
        <v>0.93124315052175155</v>
      </c>
      <c r="F20" s="110">
        <f t="shared" si="1"/>
        <v>19.238083333333332</v>
      </c>
      <c r="G20" s="109"/>
      <c r="H20" s="109"/>
      <c r="I20" s="14"/>
      <c r="J20" s="109"/>
      <c r="K20"/>
      <c r="L20"/>
      <c r="M20"/>
      <c r="N20"/>
      <c r="O20"/>
    </row>
    <row r="21" spans="1:15" x14ac:dyDescent="0.35">
      <c r="B21">
        <v>2016</v>
      </c>
      <c r="C21" s="109">
        <v>17.526666666666667</v>
      </c>
      <c r="D21" s="109">
        <v>1.5188333333333333</v>
      </c>
      <c r="E21" s="14">
        <f t="shared" si="0"/>
        <v>0.92025237807706106</v>
      </c>
      <c r="F21" s="110">
        <f t="shared" si="1"/>
        <v>19.045500000000001</v>
      </c>
      <c r="G21" s="109"/>
      <c r="H21" s="109"/>
      <c r="I21" s="14"/>
      <c r="J21" s="109"/>
      <c r="K21"/>
      <c r="L21"/>
      <c r="M21"/>
      <c r="N21"/>
      <c r="O21"/>
    </row>
    <row r="22" spans="1:15" x14ac:dyDescent="0.35">
      <c r="B22">
        <v>2017</v>
      </c>
      <c r="C22" s="109">
        <v>17.442499999999999</v>
      </c>
      <c r="D22" s="109">
        <v>1.6965833333333333</v>
      </c>
      <c r="E22" s="14">
        <f t="shared" si="0"/>
        <v>0.91135503703155407</v>
      </c>
      <c r="F22" s="110">
        <f t="shared" si="1"/>
        <v>19.139083333333332</v>
      </c>
      <c r="G22" s="109"/>
      <c r="H22" s="109"/>
      <c r="I22" s="14"/>
      <c r="J22" s="109"/>
      <c r="K22"/>
      <c r="L22"/>
      <c r="M22"/>
      <c r="N22"/>
      <c r="O22"/>
    </row>
    <row r="23" spans="1:15" x14ac:dyDescent="0.35">
      <c r="B23">
        <v>2018</v>
      </c>
      <c r="C23" s="109">
        <v>17.453833333333332</v>
      </c>
      <c r="D23" s="109">
        <v>1.8632500000000001</v>
      </c>
      <c r="E23" s="14">
        <f t="shared" si="0"/>
        <v>0.9035439270076141</v>
      </c>
      <c r="F23" s="110">
        <f t="shared" si="1"/>
        <v>19.317083333333333</v>
      </c>
      <c r="G23" s="109"/>
      <c r="H23" s="109"/>
      <c r="I23" s="14"/>
      <c r="J23" s="109"/>
      <c r="K23"/>
      <c r="L23"/>
      <c r="M23"/>
      <c r="N23"/>
      <c r="O23"/>
    </row>
    <row r="24" spans="1:15" x14ac:dyDescent="0.35">
      <c r="B24">
        <v>2019</v>
      </c>
      <c r="C24" s="109">
        <v>17.01275</v>
      </c>
      <c r="D24" s="109">
        <v>1.9319166666666667</v>
      </c>
      <c r="E24" s="14">
        <f t="shared" si="0"/>
        <v>0.89802319034380829</v>
      </c>
      <c r="F24" s="110">
        <f t="shared" si="1"/>
        <v>18.944666666666667</v>
      </c>
      <c r="G24" s="109"/>
      <c r="H24" s="109"/>
      <c r="I24" s="14"/>
      <c r="J24" s="109"/>
      <c r="K24"/>
      <c r="L24"/>
      <c r="M24"/>
      <c r="N24"/>
      <c r="O24"/>
    </row>
    <row r="25" spans="1:15" x14ac:dyDescent="0.35">
      <c r="B25">
        <v>2020</v>
      </c>
      <c r="C25" s="109">
        <v>16.049416666666666</v>
      </c>
      <c r="D25" s="109">
        <v>1.9514166666666668</v>
      </c>
      <c r="E25" s="14">
        <f t="shared" si="0"/>
        <v>0.89159298180639779</v>
      </c>
      <c r="F25" s="110">
        <f t="shared" si="1"/>
        <v>18.000833333333333</v>
      </c>
      <c r="G25" s="109"/>
      <c r="H25" s="109"/>
      <c r="I25" s="14"/>
      <c r="J25" s="109"/>
      <c r="K25"/>
      <c r="L25"/>
      <c r="M25"/>
      <c r="N25"/>
      <c r="O25"/>
    </row>
    <row r="26" spans="1:15" x14ac:dyDescent="0.35">
      <c r="B26">
        <v>2021</v>
      </c>
      <c r="C26" s="109">
        <v>16.281583333333334</v>
      </c>
      <c r="D26" s="109">
        <v>2.1375833333333336</v>
      </c>
      <c r="E26" s="14">
        <f t="shared" si="0"/>
        <v>0.88394788037822913</v>
      </c>
      <c r="F26" s="110">
        <f t="shared" si="1"/>
        <v>18.419166666666669</v>
      </c>
      <c r="G26" s="109"/>
      <c r="H26" s="109"/>
      <c r="I26" s="14"/>
      <c r="J26" s="109"/>
      <c r="K26"/>
      <c r="L26"/>
      <c r="M26"/>
      <c r="N26"/>
      <c r="O26"/>
    </row>
    <row r="27" spans="1:15" x14ac:dyDescent="0.35">
      <c r="B27">
        <v>2022</v>
      </c>
      <c r="C27" s="109">
        <v>15.675307692307692</v>
      </c>
      <c r="D27" s="109">
        <v>2.1265384615384617</v>
      </c>
      <c r="E27" s="14">
        <f t="shared" si="0"/>
        <v>0.88054393667035402</v>
      </c>
      <c r="F27" s="110">
        <f t="shared" si="1"/>
        <v>17.801846153846153</v>
      </c>
      <c r="K27"/>
      <c r="L27"/>
      <c r="M27"/>
      <c r="N27"/>
      <c r="O27"/>
    </row>
    <row r="28" spans="1:15" x14ac:dyDescent="0.35">
      <c r="A28" t="s">
        <v>173</v>
      </c>
      <c r="C28" s="109"/>
      <c r="D28" s="109"/>
      <c r="E28"/>
      <c r="F28" s="110"/>
      <c r="K28"/>
      <c r="L28"/>
      <c r="M28"/>
      <c r="N28"/>
      <c r="O28"/>
    </row>
    <row r="29" spans="1:15" x14ac:dyDescent="0.35">
      <c r="A29" t="s">
        <v>174</v>
      </c>
      <c r="B29" s="111">
        <v>44562</v>
      </c>
      <c r="C29" s="109">
        <v>15.941000000000001</v>
      </c>
      <c r="D29" s="109">
        <v>2.0329999999999999</v>
      </c>
      <c r="E29" s="14">
        <f t="shared" ref="E29:E52" si="2">C29/(C29+D29)</f>
        <v>0.88689217758985206</v>
      </c>
      <c r="F29" s="110">
        <f t="shared" ref="F29:F46" si="3">SUM(C29:D29)</f>
        <v>17.974</v>
      </c>
      <c r="K29"/>
      <c r="L29"/>
      <c r="M29"/>
      <c r="N29"/>
      <c r="O29"/>
    </row>
    <row r="30" spans="1:15" x14ac:dyDescent="0.35">
      <c r="B30" s="111">
        <v>44593</v>
      </c>
      <c r="C30" s="109">
        <v>15.119</v>
      </c>
      <c r="D30" s="109">
        <v>1.696</v>
      </c>
      <c r="E30" s="14">
        <f t="shared" si="2"/>
        <v>0.89913767469521255</v>
      </c>
      <c r="F30" s="110">
        <f t="shared" si="3"/>
        <v>16.815000000000001</v>
      </c>
      <c r="K30"/>
      <c r="L30"/>
      <c r="M30"/>
      <c r="N30"/>
      <c r="O30"/>
    </row>
    <row r="31" spans="1:15" x14ac:dyDescent="0.35">
      <c r="B31" s="111">
        <v>44621</v>
      </c>
      <c r="C31" s="109">
        <v>16.506</v>
      </c>
      <c r="D31" s="109">
        <v>1.9019999999999999</v>
      </c>
      <c r="E31" s="14">
        <f t="shared" si="2"/>
        <v>0.89667535853976532</v>
      </c>
      <c r="F31" s="110">
        <f t="shared" si="3"/>
        <v>18.408000000000001</v>
      </c>
      <c r="K31"/>
      <c r="L31"/>
      <c r="M31"/>
      <c r="N31"/>
      <c r="O31"/>
    </row>
    <row r="32" spans="1:15" x14ac:dyDescent="0.35">
      <c r="B32" s="111">
        <v>44652</v>
      </c>
      <c r="C32" s="109">
        <v>15.811</v>
      </c>
      <c r="D32" s="109">
        <v>1.8979999999999999</v>
      </c>
      <c r="E32" s="14">
        <f t="shared" si="2"/>
        <v>0.8928228584335649</v>
      </c>
      <c r="F32" s="110">
        <f t="shared" si="3"/>
        <v>17.709</v>
      </c>
      <c r="G32" s="14"/>
      <c r="H32" s="14"/>
      <c r="I32" s="14"/>
      <c r="J32" s="14"/>
      <c r="K32"/>
      <c r="L32"/>
      <c r="M32"/>
      <c r="N32"/>
      <c r="O32"/>
    </row>
    <row r="33" spans="2:15" x14ac:dyDescent="0.35">
      <c r="B33" s="111">
        <v>44682</v>
      </c>
      <c r="C33" s="109">
        <v>17.042000000000002</v>
      </c>
      <c r="D33" s="109">
        <v>1.855</v>
      </c>
      <c r="E33" s="14">
        <f t="shared" si="2"/>
        <v>0.90183627030745617</v>
      </c>
      <c r="F33" s="110">
        <f t="shared" si="3"/>
        <v>18.897000000000002</v>
      </c>
      <c r="G33" s="14"/>
      <c r="H33" s="14"/>
      <c r="I33" s="14"/>
      <c r="J33" s="14"/>
      <c r="K33"/>
      <c r="L33"/>
      <c r="M33"/>
      <c r="N33"/>
      <c r="O33"/>
    </row>
    <row r="34" spans="2:15" x14ac:dyDescent="0.35">
      <c r="B34" s="111">
        <v>44713</v>
      </c>
      <c r="C34" s="109">
        <v>16.824000000000002</v>
      </c>
      <c r="D34" s="109">
        <v>2.0139999999999998</v>
      </c>
      <c r="E34" s="14">
        <f t="shared" si="2"/>
        <v>0.89308843826308526</v>
      </c>
      <c r="F34" s="110">
        <f t="shared" si="3"/>
        <v>18.838000000000001</v>
      </c>
      <c r="G34" s="14"/>
      <c r="H34" s="14"/>
      <c r="I34" s="14"/>
      <c r="J34" s="14"/>
      <c r="K34"/>
      <c r="L34"/>
      <c r="M34"/>
      <c r="N34"/>
      <c r="O34"/>
    </row>
    <row r="35" spans="2:15" x14ac:dyDescent="0.35">
      <c r="B35" s="111">
        <v>44743</v>
      </c>
      <c r="C35" s="109">
        <v>16.672000000000001</v>
      </c>
      <c r="D35" s="109">
        <v>2.1419999999999999</v>
      </c>
      <c r="E35" s="14">
        <f t="shared" si="2"/>
        <v>0.88614861273519718</v>
      </c>
      <c r="F35" s="110">
        <f t="shared" si="3"/>
        <v>18.814</v>
      </c>
      <c r="G35" s="54"/>
      <c r="H35" s="54"/>
      <c r="I35" s="54"/>
      <c r="J35" s="54"/>
      <c r="K35"/>
      <c r="L35"/>
      <c r="M35"/>
      <c r="N35"/>
      <c r="O35"/>
    </row>
    <row r="36" spans="2:15" x14ac:dyDescent="0.35">
      <c r="B36" s="111">
        <v>44774</v>
      </c>
      <c r="C36" s="109">
        <v>16.824999999999999</v>
      </c>
      <c r="D36" s="109">
        <v>2.395</v>
      </c>
      <c r="E36" s="14">
        <f t="shared" si="2"/>
        <v>0.87539021852237253</v>
      </c>
      <c r="F36" s="110">
        <f t="shared" si="3"/>
        <v>19.22</v>
      </c>
      <c r="G36" s="54"/>
      <c r="H36" s="54"/>
      <c r="I36" s="54"/>
      <c r="J36" s="54"/>
      <c r="K36"/>
      <c r="L36"/>
      <c r="M36"/>
      <c r="N36"/>
      <c r="O36"/>
    </row>
    <row r="37" spans="2:15" x14ac:dyDescent="0.35">
      <c r="B37" s="111">
        <v>44805</v>
      </c>
      <c r="C37" s="109">
        <v>14.711</v>
      </c>
      <c r="D37" s="109">
        <v>2.1459999999999999</v>
      </c>
      <c r="E37" s="14">
        <f t="shared" si="2"/>
        <v>0.872693836388444</v>
      </c>
      <c r="F37" s="110">
        <f t="shared" si="3"/>
        <v>16.856999999999999</v>
      </c>
      <c r="G37" s="54"/>
      <c r="H37" s="54"/>
      <c r="I37" s="54"/>
      <c r="J37" s="54"/>
      <c r="K37"/>
      <c r="L37"/>
      <c r="M37"/>
      <c r="N37"/>
      <c r="O37"/>
    </row>
    <row r="38" spans="2:15" x14ac:dyDescent="0.35">
      <c r="B38" s="111">
        <v>44835</v>
      </c>
      <c r="C38" s="109">
        <v>15.563000000000001</v>
      </c>
      <c r="D38" s="109">
        <v>2.2210000000000001</v>
      </c>
      <c r="E38" s="14">
        <f t="shared" si="2"/>
        <v>0.87511246063877657</v>
      </c>
      <c r="F38" s="110">
        <f t="shared" si="3"/>
        <v>17.783999999999999</v>
      </c>
      <c r="K38"/>
      <c r="L38"/>
      <c r="M38"/>
      <c r="N38"/>
      <c r="O38"/>
    </row>
    <row r="39" spans="2:15" x14ac:dyDescent="0.35">
      <c r="B39" s="111">
        <v>44866</v>
      </c>
      <c r="C39" s="109">
        <v>14.938000000000001</v>
      </c>
      <c r="D39" s="109">
        <v>2.343</v>
      </c>
      <c r="E39" s="14">
        <f t="shared" si="2"/>
        <v>0.86441756842775308</v>
      </c>
      <c r="F39" s="110">
        <f t="shared" si="3"/>
        <v>17.280999999999999</v>
      </c>
      <c r="K39"/>
      <c r="L39"/>
      <c r="M39"/>
      <c r="N39"/>
      <c r="O39"/>
    </row>
    <row r="40" spans="2:15" x14ac:dyDescent="0.35">
      <c r="B40" s="111">
        <v>44896</v>
      </c>
      <c r="C40" s="109">
        <v>13.675000000000001</v>
      </c>
      <c r="D40" s="109">
        <v>2.4940000000000002</v>
      </c>
      <c r="E40" s="14">
        <f t="shared" si="2"/>
        <v>0.84575422104026221</v>
      </c>
      <c r="F40" s="110">
        <f t="shared" si="3"/>
        <v>16.169</v>
      </c>
      <c r="K40"/>
      <c r="L40"/>
      <c r="M40"/>
      <c r="N40"/>
      <c r="O40"/>
    </row>
    <row r="41" spans="2:15" x14ac:dyDescent="0.35">
      <c r="B41" s="111">
        <v>44927</v>
      </c>
      <c r="C41" s="109">
        <v>14.151999999999999</v>
      </c>
      <c r="D41" s="109">
        <v>2.5059999999999998</v>
      </c>
      <c r="E41" s="14">
        <f t="shared" si="2"/>
        <v>0.8495617721215033</v>
      </c>
      <c r="F41" s="110">
        <f t="shared" si="3"/>
        <v>16.657999999999998</v>
      </c>
      <c r="K41"/>
      <c r="L41"/>
      <c r="M41"/>
      <c r="N41"/>
      <c r="O41"/>
    </row>
    <row r="42" spans="2:15" x14ac:dyDescent="0.35">
      <c r="B42" s="111">
        <v>44958</v>
      </c>
      <c r="C42" s="109">
        <v>13.2</v>
      </c>
      <c r="D42" s="109">
        <v>2.2050000000000001</v>
      </c>
      <c r="E42" s="14">
        <f t="shared" si="2"/>
        <v>0.85686465433300874</v>
      </c>
      <c r="F42" s="110">
        <f t="shared" si="3"/>
        <v>15.404999999999999</v>
      </c>
      <c r="K42"/>
      <c r="L42"/>
      <c r="M42"/>
      <c r="N42"/>
      <c r="O42"/>
    </row>
    <row r="43" spans="2:15" x14ac:dyDescent="0.35">
      <c r="B43" s="111">
        <v>44986</v>
      </c>
      <c r="C43" s="109">
        <v>15.2</v>
      </c>
      <c r="D43" s="109">
        <v>2.4289999999999998</v>
      </c>
      <c r="E43" s="14">
        <f t="shared" si="2"/>
        <v>0.86221566736627153</v>
      </c>
      <c r="F43" s="110">
        <f t="shared" si="3"/>
        <v>17.628999999999998</v>
      </c>
      <c r="K43"/>
      <c r="L43"/>
      <c r="M43"/>
      <c r="N43"/>
      <c r="O43"/>
    </row>
    <row r="44" spans="2:15" x14ac:dyDescent="0.35">
      <c r="B44" s="111">
        <v>45017</v>
      </c>
      <c r="C44" s="109">
        <v>14.1</v>
      </c>
      <c r="D44" s="109">
        <v>2.1560000000000001</v>
      </c>
      <c r="E44" s="14">
        <f t="shared" si="2"/>
        <v>0.86737204724409445</v>
      </c>
      <c r="F44" s="110">
        <f t="shared" si="3"/>
        <v>16.256</v>
      </c>
      <c r="G44" s="14">
        <f>AVERAGE(C43:C44)/AVERAGE(C41:C42)</f>
        <v>1.0712196548698449</v>
      </c>
      <c r="H44" s="109"/>
      <c r="I44" s="109"/>
      <c r="J44" s="109"/>
      <c r="K44"/>
      <c r="L44"/>
      <c r="M44"/>
      <c r="N44"/>
      <c r="O44"/>
    </row>
    <row r="45" spans="2:15" x14ac:dyDescent="0.35">
      <c r="B45" s="111">
        <v>45047</v>
      </c>
      <c r="C45" s="109">
        <v>15.301</v>
      </c>
      <c r="D45" s="109">
        <v>2.1320000000000001</v>
      </c>
      <c r="E45" s="14">
        <f t="shared" si="2"/>
        <v>0.87770320656226697</v>
      </c>
      <c r="F45" s="110">
        <f t="shared" si="3"/>
        <v>17.433</v>
      </c>
    </row>
    <row r="46" spans="2:15" x14ac:dyDescent="0.35">
      <c r="B46" s="111">
        <v>45078</v>
      </c>
      <c r="C46" s="109">
        <v>15.728</v>
      </c>
      <c r="D46" s="109">
        <v>2.5110000000000001</v>
      </c>
      <c r="E46" s="14">
        <f t="shared" si="2"/>
        <v>0.86232797850759357</v>
      </c>
      <c r="F46" s="110">
        <f t="shared" si="3"/>
        <v>18.239000000000001</v>
      </c>
    </row>
    <row r="47" spans="2:15" x14ac:dyDescent="0.35">
      <c r="B47" s="111"/>
      <c r="C47" s="109"/>
      <c r="D47" s="109"/>
      <c r="E47" s="14"/>
      <c r="F47" s="110"/>
    </row>
    <row r="48" spans="2:15" x14ac:dyDescent="0.35">
      <c r="B48" s="111"/>
      <c r="C48" s="109"/>
      <c r="D48" s="109"/>
      <c r="E48" s="14"/>
      <c r="F48" s="110"/>
    </row>
    <row r="49" spans="1:10" x14ac:dyDescent="0.35">
      <c r="B49" s="111"/>
      <c r="C49" s="109"/>
      <c r="D49" s="109"/>
      <c r="E49" s="14"/>
      <c r="F49" s="110"/>
    </row>
    <row r="50" spans="1:10" x14ac:dyDescent="0.35">
      <c r="B50" s="111"/>
      <c r="C50" s="109"/>
      <c r="D50" s="109"/>
      <c r="E50" s="14"/>
      <c r="F50" s="110"/>
    </row>
    <row r="51" spans="1:10" x14ac:dyDescent="0.35">
      <c r="B51" s="111"/>
      <c r="C51" s="14"/>
      <c r="D51" s="14"/>
      <c r="F51" s="14"/>
    </row>
    <row r="52" spans="1:10" x14ac:dyDescent="0.35">
      <c r="B52" s="111" t="s">
        <v>175</v>
      </c>
      <c r="C52" s="110">
        <f>AVERAGE(C41:C46)</f>
        <v>14.613499999999997</v>
      </c>
      <c r="D52" s="110">
        <f>AVERAGE(D41:D46)</f>
        <v>2.3231666666666668</v>
      </c>
      <c r="E52" s="14">
        <f t="shared" si="2"/>
        <v>0.86283211966148388</v>
      </c>
      <c r="F52" s="110">
        <f>AVERAGE(F41:F46)</f>
        <v>16.936666666666667</v>
      </c>
    </row>
    <row r="53" spans="1:10" s="108" customFormat="1" x14ac:dyDescent="0.35">
      <c r="A53"/>
      <c r="B53" s="111"/>
      <c r="C53" s="14"/>
      <c r="D53" s="14"/>
      <c r="F53" s="14"/>
    </row>
    <row r="54" spans="1:10" s="108" customFormat="1" x14ac:dyDescent="0.35">
      <c r="A54" t="s">
        <v>12</v>
      </c>
      <c r="B54" s="111" t="s">
        <v>176</v>
      </c>
      <c r="C54" s="14">
        <f>C23/C16-1</f>
        <v>-9.1502162305186485E-2</v>
      </c>
      <c r="D54" s="14">
        <f>D23/D16-1</f>
        <v>1.2388104535896667</v>
      </c>
      <c r="E54" s="14"/>
      <c r="F54" s="14">
        <f>F23/F16-1</f>
        <v>-3.6266048027672304E-2</v>
      </c>
    </row>
    <row r="55" spans="1:10" s="108" customFormat="1" x14ac:dyDescent="0.35">
      <c r="A55"/>
      <c r="B55" t="s">
        <v>177</v>
      </c>
      <c r="C55" s="14">
        <f>C26/C23-1</f>
        <v>-6.7162896402891303E-2</v>
      </c>
      <c r="D55" s="14">
        <f>D26/D23-1</f>
        <v>0.1472337761080551</v>
      </c>
      <c r="F55" s="14">
        <f>F26/F23-1</f>
        <v>-4.6483035309850762E-2</v>
      </c>
    </row>
    <row r="56" spans="1:10" s="108" customFormat="1" x14ac:dyDescent="0.35">
      <c r="A56"/>
      <c r="B56" t="s">
        <v>178</v>
      </c>
      <c r="C56" s="14">
        <f>C27/C26-1</f>
        <v>-3.7236896965936461E-2</v>
      </c>
      <c r="D56" s="14">
        <f>D27/D26-1</f>
        <v>-5.1669900408741753E-3</v>
      </c>
      <c r="E56" s="14"/>
      <c r="F56" s="14">
        <f>F27/F26-1</f>
        <v>-3.3515116291210179E-2</v>
      </c>
    </row>
    <row r="57" spans="1:10" s="108" customFormat="1" x14ac:dyDescent="0.35">
      <c r="A57"/>
      <c r="B57" s="111" t="s">
        <v>179</v>
      </c>
      <c r="C57" s="54">
        <f>C46/C41-1</f>
        <v>0.11136235161107977</v>
      </c>
      <c r="D57" s="54">
        <f>D46/D41-1</f>
        <v>1.9952114924184361E-3</v>
      </c>
      <c r="E57" s="54"/>
      <c r="F57" s="54">
        <f>F46/F41-1</f>
        <v>9.4909352863489227E-2</v>
      </c>
      <c r="J57" s="109"/>
    </row>
    <row r="58" spans="1:10" s="108" customFormat="1" x14ac:dyDescent="0.35">
      <c r="A58"/>
      <c r="B58" s="111"/>
      <c r="C58" s="54"/>
      <c r="D58" s="54"/>
      <c r="E58" s="54"/>
      <c r="F58" s="54"/>
      <c r="J58" s="109"/>
    </row>
    <row r="59" spans="1:10" s="108" customFormat="1" x14ac:dyDescent="0.35">
      <c r="A59"/>
      <c r="B59" s="111" t="s">
        <v>180</v>
      </c>
      <c r="C59" s="54">
        <f>C27/C16-1</f>
        <v>-0.18407705220463033</v>
      </c>
      <c r="D59" s="54">
        <f t="shared" ref="D59:F59" si="4">D27/D16-1</f>
        <v>1.5551678720798576</v>
      </c>
      <c r="E59" s="54"/>
      <c r="F59" s="54">
        <f t="shared" si="4"/>
        <v>-0.11186159679474372</v>
      </c>
      <c r="J59" s="109"/>
    </row>
    <row r="60" spans="1:10" s="108" customFormat="1" x14ac:dyDescent="0.35">
      <c r="A60"/>
      <c r="B60" s="111"/>
      <c r="C60" s="54"/>
      <c r="D60" s="54"/>
      <c r="E60" s="54"/>
      <c r="F60" s="54"/>
      <c r="J60" s="109"/>
    </row>
    <row r="62" spans="1:10" s="108" customFormat="1" x14ac:dyDescent="0.35">
      <c r="A62" t="s">
        <v>181</v>
      </c>
      <c r="B62" s="111" t="s">
        <v>176</v>
      </c>
      <c r="C62" s="54">
        <f>(C54+1)^(1/8)-1</f>
        <v>-1.1923689040738483E-2</v>
      </c>
      <c r="D62" s="54">
        <f>(D54+1)^(1/8)-1</f>
        <v>0.10599245883459818</v>
      </c>
      <c r="E62" s="54"/>
      <c r="F62" s="54">
        <f>(F54+1)^(1/8)-1</f>
        <v>-4.6068564697319125E-3</v>
      </c>
    </row>
    <row r="63" spans="1:10" s="108" customFormat="1" x14ac:dyDescent="0.35">
      <c r="A63"/>
      <c r="B63" t="s">
        <v>177</v>
      </c>
      <c r="C63" s="54">
        <f>(C55+1)^(1/3)-1</f>
        <v>-2.2908420447994793E-2</v>
      </c>
      <c r="D63" s="54">
        <f>(D55+1)^(1/3)-1</f>
        <v>4.6848837018878653E-2</v>
      </c>
      <c r="E63" s="54"/>
      <c r="F63" s="54">
        <f>(F55+1)^(1/3)-1</f>
        <v>-1.5740818415838187E-2</v>
      </c>
    </row>
    <row r="64" spans="1:10" s="108" customFormat="1" x14ac:dyDescent="0.35">
      <c r="A64"/>
      <c r="B64" t="s">
        <v>178</v>
      </c>
      <c r="C64" s="54">
        <f>C56</f>
        <v>-3.7236896965936461E-2</v>
      </c>
      <c r="D64" s="54">
        <f>D56</f>
        <v>-5.1669900408741753E-3</v>
      </c>
      <c r="E64" s="54"/>
      <c r="F64" s="54">
        <f>F56</f>
        <v>-3.3515116291210179E-2</v>
      </c>
    </row>
    <row r="65" spans="1:6" s="108" customFormat="1" x14ac:dyDescent="0.35">
      <c r="A65"/>
      <c r="B65" s="111" t="s">
        <v>182</v>
      </c>
      <c r="C65" s="54">
        <f>(C57+1)^2-1</f>
        <v>0.23512627657850937</v>
      </c>
      <c r="D65" s="54">
        <f>(D57+1)^2-1</f>
        <v>3.9944038537362836E-3</v>
      </c>
      <c r="E65" s="54"/>
      <c r="F65" s="54">
        <f>(F57+1)^2-1</f>
        <v>0.19882649098794469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0F23-C273-414A-9EC4-E669303C40E0}">
  <dimension ref="A1:S30"/>
  <sheetViews>
    <sheetView zoomScale="63" zoomScaleNormal="6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0" sqref="A20"/>
    </sheetView>
  </sheetViews>
  <sheetFormatPr defaultColWidth="9.1796875" defaultRowHeight="14.5" x14ac:dyDescent="0.35"/>
  <cols>
    <col min="1" max="1" width="33.81640625" style="55" customWidth="1"/>
    <col min="2" max="15" width="9.453125" style="55" customWidth="1"/>
    <col min="16" max="17" width="12.36328125" style="55" bestFit="1" customWidth="1"/>
    <col min="18" max="18" width="9.1796875" style="55"/>
    <col min="19" max="19" width="9.7265625" style="55" bestFit="1" customWidth="1"/>
    <col min="20" max="16384" width="9.1796875" style="55"/>
  </cols>
  <sheetData>
    <row r="1" spans="1:19" ht="26" x14ac:dyDescent="0.6">
      <c r="A1" s="1" t="s">
        <v>122</v>
      </c>
    </row>
    <row r="4" spans="1:19" x14ac:dyDescent="0.35">
      <c r="B4" s="55" t="s">
        <v>95</v>
      </c>
      <c r="E4" s="55" t="s">
        <v>96</v>
      </c>
      <c r="O4" s="55" t="s">
        <v>97</v>
      </c>
    </row>
    <row r="5" spans="1:19" x14ac:dyDescent="0.35">
      <c r="B5" s="32" t="s">
        <v>98</v>
      </c>
      <c r="C5" s="32" t="s">
        <v>99</v>
      </c>
      <c r="D5" s="32" t="s">
        <v>100</v>
      </c>
      <c r="E5" s="32" t="s">
        <v>101</v>
      </c>
      <c r="F5" s="32" t="s">
        <v>102</v>
      </c>
      <c r="G5" s="32" t="s">
        <v>103</v>
      </c>
      <c r="H5" s="32" t="s">
        <v>104</v>
      </c>
      <c r="I5" s="32" t="s">
        <v>105</v>
      </c>
      <c r="J5" s="32" t="s">
        <v>106</v>
      </c>
      <c r="K5" s="32" t="s">
        <v>107</v>
      </c>
      <c r="L5" s="32" t="s">
        <v>108</v>
      </c>
      <c r="M5" s="32" t="s">
        <v>109</v>
      </c>
      <c r="N5" s="32" t="s">
        <v>110</v>
      </c>
      <c r="O5" s="32" t="s">
        <v>111</v>
      </c>
      <c r="P5" s="32" t="s">
        <v>112</v>
      </c>
      <c r="Q5" s="32" t="s">
        <v>113</v>
      </c>
    </row>
    <row r="6" spans="1:19" x14ac:dyDescent="0.35">
      <c r="A6" s="55" t="s">
        <v>114</v>
      </c>
      <c r="B6" s="68">
        <v>10.06496169925987</v>
      </c>
      <c r="C6" s="68">
        <v>10.076235258882162</v>
      </c>
      <c r="D6" s="68">
        <v>9.6103108782281623</v>
      </c>
      <c r="E6" s="68">
        <v>9.7730488134954872</v>
      </c>
      <c r="F6" s="68">
        <v>10.191574678958201</v>
      </c>
      <c r="G6" s="68">
        <v>10.373992749082662</v>
      </c>
      <c r="H6" s="68">
        <v>10.75516502149998</v>
      </c>
      <c r="I6" s="68">
        <v>10.835205864022448</v>
      </c>
      <c r="J6" s="68">
        <v>10.917255499433622</v>
      </c>
      <c r="K6" s="68">
        <v>11.192620126664863</v>
      </c>
      <c r="L6" s="68">
        <v>11.319615571306658</v>
      </c>
      <c r="M6" s="68">
        <v>11.171552831333472</v>
      </c>
      <c r="N6" s="68">
        <v>10.063736137285515</v>
      </c>
      <c r="O6" s="68">
        <v>10.199842657346291</v>
      </c>
      <c r="P6" s="68">
        <v>10.599386501227618</v>
      </c>
      <c r="Q6" s="68">
        <v>11.329184403678939</v>
      </c>
      <c r="R6" s="69">
        <f>Q6-P6</f>
        <v>0.72979790245132037</v>
      </c>
    </row>
    <row r="7" spans="1:19" x14ac:dyDescent="0.35">
      <c r="A7" s="55" t="s">
        <v>115</v>
      </c>
      <c r="B7" s="68">
        <v>2.4439007047013011</v>
      </c>
      <c r="C7" s="68">
        <v>2.2424620792343961</v>
      </c>
      <c r="D7" s="68">
        <v>2.2921747902426954</v>
      </c>
      <c r="E7" s="68">
        <v>2.3069544234225985</v>
      </c>
      <c r="F7" s="68">
        <v>2.2087342130117009</v>
      </c>
      <c r="G7" s="68">
        <v>2.3598518891547631</v>
      </c>
      <c r="H7" s="68">
        <v>2.3790970259032016</v>
      </c>
      <c r="I7" s="68">
        <v>2.6606998016885011</v>
      </c>
      <c r="J7" s="68">
        <v>2.5066055746263061</v>
      </c>
      <c r="K7" s="68">
        <v>2.7605135481603016</v>
      </c>
      <c r="L7" s="68">
        <v>2.8284459660299976</v>
      </c>
      <c r="M7" s="68">
        <v>3.0476758312933967</v>
      </c>
      <c r="N7" s="68">
        <v>2.2802870018563173</v>
      </c>
      <c r="O7" s="68">
        <v>2.6858220259854151</v>
      </c>
      <c r="P7" s="68">
        <v>2.9647721181738325</v>
      </c>
      <c r="Q7" s="68">
        <v>3.0291631327719877</v>
      </c>
      <c r="R7" s="69">
        <f t="shared" ref="R7:R9" si="0">Q7-P7</f>
        <v>6.4391014598155216E-2</v>
      </c>
    </row>
    <row r="8" spans="1:19" x14ac:dyDescent="0.35">
      <c r="A8" s="55" t="s">
        <v>116</v>
      </c>
      <c r="B8" s="68">
        <v>1.2554274226532978</v>
      </c>
      <c r="C8" s="68">
        <v>1.2860156796633004</v>
      </c>
      <c r="D8" s="68">
        <v>1.2514992590932994</v>
      </c>
      <c r="E8" s="68">
        <v>1.2161867060383003</v>
      </c>
      <c r="F8" s="68">
        <v>1.2553078863473999</v>
      </c>
      <c r="G8" s="68">
        <v>1.2154474209415769</v>
      </c>
      <c r="H8" s="68">
        <v>1.2902691171940011</v>
      </c>
      <c r="I8" s="68">
        <v>1.2917544127658009</v>
      </c>
      <c r="J8" s="68">
        <v>1.296096703368498</v>
      </c>
      <c r="K8" s="68">
        <v>1.3113572928803989</v>
      </c>
      <c r="L8" s="68">
        <v>1.2962703914747</v>
      </c>
      <c r="M8" s="68">
        <v>1.2514154663576995</v>
      </c>
      <c r="N8" s="68">
        <v>1.0051591300470124</v>
      </c>
      <c r="O8" s="68">
        <v>1.1942743413437875</v>
      </c>
      <c r="P8" s="68">
        <v>1.123879019633752</v>
      </c>
      <c r="Q8" s="68">
        <v>1.0934006885376331</v>
      </c>
      <c r="R8" s="69">
        <f t="shared" si="0"/>
        <v>-3.0478331096118971E-2</v>
      </c>
    </row>
    <row r="9" spans="1:19" x14ac:dyDescent="0.35">
      <c r="A9" s="55" t="s">
        <v>19</v>
      </c>
      <c r="B9" s="68">
        <v>0.82</v>
      </c>
      <c r="C9" s="68">
        <v>0.75</v>
      </c>
      <c r="D9" s="68">
        <v>0.65</v>
      </c>
      <c r="E9" s="68">
        <v>0.63</v>
      </c>
      <c r="F9" s="68">
        <v>0.67</v>
      </c>
      <c r="G9" s="68">
        <v>0.74</v>
      </c>
      <c r="H9" s="68">
        <v>0.67</v>
      </c>
      <c r="I9" s="68">
        <v>0.87</v>
      </c>
      <c r="J9" s="68">
        <v>0.94</v>
      </c>
      <c r="K9" s="68">
        <v>0.84</v>
      </c>
      <c r="L9" s="68">
        <v>0.84</v>
      </c>
      <c r="M9" s="68">
        <v>0.95</v>
      </c>
      <c r="N9" s="68">
        <v>0.8</v>
      </c>
      <c r="O9" s="68">
        <v>0.86</v>
      </c>
      <c r="P9" s="68">
        <v>0.87</v>
      </c>
      <c r="Q9" s="68">
        <v>0.89</v>
      </c>
      <c r="R9" s="69">
        <f t="shared" si="0"/>
        <v>2.0000000000000018E-2</v>
      </c>
    </row>
    <row r="10" spans="1:19" x14ac:dyDescent="0.35">
      <c r="A10" s="55" t="s">
        <v>117</v>
      </c>
      <c r="B10" s="63">
        <v>0.16757077195774689</v>
      </c>
      <c r="C10" s="63">
        <v>0.1562178273056985</v>
      </c>
      <c r="D10" s="63">
        <v>0.16605167292421633</v>
      </c>
      <c r="E10" s="63">
        <v>0.16565582064241585</v>
      </c>
      <c r="F10" s="63">
        <v>0.15418074119885405</v>
      </c>
      <c r="G10" s="63">
        <v>0.16065116546444769</v>
      </c>
      <c r="H10" s="63">
        <v>0.15761317790930482</v>
      </c>
      <c r="I10" s="63">
        <v>0.16992959282248937</v>
      </c>
      <c r="J10" s="63">
        <v>0.16006464450620786</v>
      </c>
      <c r="K10" s="63">
        <v>0.17141265462509661</v>
      </c>
      <c r="L10" s="63">
        <v>0.17369124987103202</v>
      </c>
      <c r="M10" s="63">
        <v>0.18560026070559885</v>
      </c>
      <c r="N10" s="63">
        <v>0.1611603383484467</v>
      </c>
      <c r="O10" s="63">
        <v>0.17977463104430264</v>
      </c>
      <c r="P10" s="63">
        <v>0.19056208674641609</v>
      </c>
      <c r="Q10" s="63">
        <v>0.18536346852658159</v>
      </c>
      <c r="R10" s="67"/>
      <c r="S10" s="14"/>
    </row>
    <row r="11" spans="1:19" x14ac:dyDescent="0.35">
      <c r="A11" s="55" t="s">
        <v>118</v>
      </c>
      <c r="B11" s="63">
        <v>8.6080805961652157E-2</v>
      </c>
      <c r="C11" s="63">
        <v>8.9588393586861076E-2</v>
      </c>
      <c r="D11" s="63">
        <v>9.0662172239428712E-2</v>
      </c>
      <c r="E11" s="63">
        <v>8.7330900341010029E-2</v>
      </c>
      <c r="F11" s="63">
        <v>8.7626795116241371E-2</v>
      </c>
      <c r="G11" s="63">
        <v>8.2743771180046194E-2</v>
      </c>
      <c r="H11" s="63">
        <v>8.547924431201992E-2</v>
      </c>
      <c r="I11" s="63">
        <v>8.2499837542230559E-2</v>
      </c>
      <c r="J11" s="63">
        <v>8.276501902429359E-2</v>
      </c>
      <c r="K11" s="63">
        <v>8.1428049822255918E-2</v>
      </c>
      <c r="L11" s="63">
        <v>7.9602307122053295E-2</v>
      </c>
      <c r="M11" s="63">
        <v>7.6209888998738415E-2</v>
      </c>
      <c r="N11" s="63">
        <v>7.10400863402431E-2</v>
      </c>
      <c r="O11" s="63">
        <v>7.9938367845495822E-2</v>
      </c>
      <c r="P11" s="63">
        <v>7.2237839097003695E-2</v>
      </c>
      <c r="Q11" s="63">
        <v>6.6908428246721344E-2</v>
      </c>
      <c r="R11" s="67"/>
    </row>
    <row r="12" spans="1:19" x14ac:dyDescent="0.35">
      <c r="A12" s="55" t="s">
        <v>119</v>
      </c>
      <c r="B12" s="63">
        <v>0.47498094208156555</v>
      </c>
      <c r="C12" s="63">
        <v>0.46186335321042021</v>
      </c>
      <c r="D12" s="63">
        <v>0.43963135537960307</v>
      </c>
      <c r="E12" s="63">
        <v>0.4293568658226109</v>
      </c>
      <c r="F12" s="63">
        <v>0.43538938024852752</v>
      </c>
      <c r="G12" s="63">
        <v>0.42317619437597948</v>
      </c>
      <c r="H12" s="63">
        <v>0.42721983370873945</v>
      </c>
      <c r="I12" s="63">
        <v>0.43547935136912114</v>
      </c>
      <c r="J12" s="63">
        <v>0.42797293808391207</v>
      </c>
      <c r="K12" s="63">
        <v>0.43271867608097275</v>
      </c>
      <c r="L12" s="63">
        <v>0.43043803998761243</v>
      </c>
      <c r="M12" s="63">
        <v>0.42725376965067952</v>
      </c>
      <c r="N12" s="63">
        <v>0.36260429689625701</v>
      </c>
      <c r="O12" s="63">
        <v>0.37728071478258274</v>
      </c>
      <c r="P12" s="63">
        <v>0.38723741541267892</v>
      </c>
      <c r="Q12" s="63">
        <v>0.40106386455084081</v>
      </c>
      <c r="R12" s="66"/>
    </row>
    <row r="13" spans="1:19" x14ac:dyDescent="0.35">
      <c r="B13" s="70">
        <f>SUM(B6:B9)</f>
        <v>14.584289826614469</v>
      </c>
      <c r="C13" s="70">
        <f t="shared" ref="C13:Q13" si="1">SUM(C6:C9)</f>
        <v>14.35471301777986</v>
      </c>
      <c r="D13" s="70">
        <f t="shared" si="1"/>
        <v>13.803984927564157</v>
      </c>
      <c r="E13" s="70">
        <f t="shared" si="1"/>
        <v>13.926189942956386</v>
      </c>
      <c r="F13" s="70">
        <f t="shared" si="1"/>
        <v>14.325616778317301</v>
      </c>
      <c r="G13" s="70">
        <f t="shared" si="1"/>
        <v>14.689292059179001</v>
      </c>
      <c r="H13" s="70">
        <f t="shared" si="1"/>
        <v>15.094531164597182</v>
      </c>
      <c r="I13" s="70">
        <f t="shared" si="1"/>
        <v>15.65766007847675</v>
      </c>
      <c r="J13" s="70">
        <f t="shared" si="1"/>
        <v>15.659957777428426</v>
      </c>
      <c r="K13" s="70">
        <f t="shared" si="1"/>
        <v>16.104490967705562</v>
      </c>
      <c r="L13" s="70">
        <f t="shared" si="1"/>
        <v>16.284331928811355</v>
      </c>
      <c r="M13" s="70">
        <f t="shared" si="1"/>
        <v>16.420644128984566</v>
      </c>
      <c r="N13" s="70">
        <f t="shared" si="1"/>
        <v>14.149182269188845</v>
      </c>
      <c r="O13" s="70">
        <f t="shared" si="1"/>
        <v>14.939939024675493</v>
      </c>
      <c r="P13" s="70">
        <f t="shared" si="1"/>
        <v>15.5580376390352</v>
      </c>
      <c r="Q13" s="70">
        <f t="shared" si="1"/>
        <v>16.34174822498856</v>
      </c>
      <c r="R13" s="69">
        <f t="shared" ref="R13" si="2">Q13-P13</f>
        <v>0.78371058595335974</v>
      </c>
    </row>
    <row r="14" spans="1:19" x14ac:dyDescent="0.35">
      <c r="A14" s="55" t="s">
        <v>120</v>
      </c>
      <c r="R14" s="66"/>
    </row>
    <row r="15" spans="1:19" x14ac:dyDescent="0.35">
      <c r="O15" s="54"/>
      <c r="P15" s="54"/>
    </row>
    <row r="16" spans="1:19" x14ac:dyDescent="0.35">
      <c r="A16" s="55" t="s">
        <v>121</v>
      </c>
    </row>
    <row r="30" spans="17:17" x14ac:dyDescent="0.35">
      <c r="Q30" s="6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A21C-5601-4894-A9A9-F2845CF4A170}">
  <dimension ref="A1:K35"/>
  <sheetViews>
    <sheetView zoomScale="55" zoomScaleNormal="55" workbookViewId="0">
      <pane xSplit="2" ySplit="2" topLeftCell="C3" activePane="bottomRight" state="frozen"/>
      <selection activeCell="L47" sqref="L47"/>
      <selection pane="topRight" activeCell="L47" sqref="L47"/>
      <selection pane="bottomLeft" activeCell="L47" sqref="L47"/>
      <selection pane="bottomRight" activeCell="M27" sqref="M27"/>
    </sheetView>
  </sheetViews>
  <sheetFormatPr defaultRowHeight="14.5" x14ac:dyDescent="0.35"/>
  <cols>
    <col min="1" max="1" width="21" style="3" customWidth="1"/>
    <col min="2" max="2" width="25.81640625" style="2" customWidth="1"/>
    <col min="3" max="3" width="11" style="2" customWidth="1"/>
    <col min="4" max="4" width="14.6328125" style="3" bestFit="1" customWidth="1"/>
    <col min="5" max="5" width="13.6328125" style="3" bestFit="1" customWidth="1"/>
    <col min="6" max="6" width="8.7265625" style="3"/>
    <col min="7" max="7" width="11.36328125" style="3" bestFit="1" customWidth="1"/>
    <col min="8" max="11" width="8.453125" style="3" customWidth="1"/>
    <col min="12" max="12" width="40.08984375" style="3" bestFit="1" customWidth="1"/>
    <col min="13" max="13" width="40.453125" style="3" bestFit="1" customWidth="1"/>
    <col min="14" max="16384" width="8.7265625" style="3"/>
  </cols>
  <sheetData>
    <row r="1" spans="1:11" ht="26" x14ac:dyDescent="0.6">
      <c r="A1" s="1" t="s">
        <v>0</v>
      </c>
    </row>
    <row r="2" spans="1:11" x14ac:dyDescent="0.35">
      <c r="C2" s="4" t="s">
        <v>1</v>
      </c>
      <c r="D2" s="5" t="s">
        <v>2</v>
      </c>
      <c r="E2" s="5" t="s">
        <v>3</v>
      </c>
      <c r="F2" s="6" t="s">
        <v>4</v>
      </c>
      <c r="G2" s="3" t="s">
        <v>5</v>
      </c>
    </row>
    <row r="3" spans="1:11" ht="29" x14ac:dyDescent="0.35">
      <c r="A3" s="7" t="s">
        <v>6</v>
      </c>
      <c r="B3" s="8" t="s">
        <v>7</v>
      </c>
      <c r="C3" s="9">
        <v>3.4936765018695004</v>
      </c>
      <c r="D3" s="10">
        <v>3.4258509970528586</v>
      </c>
      <c r="E3" s="10">
        <v>3.4399199999999999</v>
      </c>
      <c r="F3" s="11">
        <v>3.4629089999999998</v>
      </c>
      <c r="G3" s="10">
        <v>3.5018523016731748</v>
      </c>
    </row>
    <row r="4" spans="1:11" ht="29" x14ac:dyDescent="0.35">
      <c r="A4" s="7"/>
      <c r="B4" s="8" t="s">
        <v>8</v>
      </c>
      <c r="C4" s="9">
        <v>3.6243945480907969</v>
      </c>
      <c r="D4" s="10">
        <v>3.2566949879580527</v>
      </c>
      <c r="E4" s="10">
        <v>3.2184699999999999</v>
      </c>
      <c r="F4" s="12">
        <v>3.4324690000000002</v>
      </c>
      <c r="G4" s="10">
        <v>3.8783743602444547</v>
      </c>
    </row>
    <row r="5" spans="1:11" ht="29" x14ac:dyDescent="0.35">
      <c r="A5" s="7"/>
      <c r="B5" s="8" t="s">
        <v>9</v>
      </c>
      <c r="C5" s="9">
        <v>2.428383700978701</v>
      </c>
      <c r="D5" s="10">
        <v>1.9555468010971662</v>
      </c>
      <c r="E5" s="10">
        <v>1.9561139999999999</v>
      </c>
      <c r="F5" s="11">
        <v>2.0642290000000001</v>
      </c>
      <c r="G5" s="10">
        <v>1.9634235005212572</v>
      </c>
    </row>
    <row r="6" spans="1:11" ht="29" x14ac:dyDescent="0.35">
      <c r="A6" s="7"/>
      <c r="B6" s="8" t="s">
        <v>10</v>
      </c>
      <c r="C6" s="9">
        <v>2.4648139711787036</v>
      </c>
      <c r="D6" s="10">
        <v>2.1862436526289373</v>
      </c>
      <c r="E6" s="10">
        <v>2.4091420000000001</v>
      </c>
      <c r="F6" s="11">
        <v>2.3699460000000001</v>
      </c>
      <c r="G6" s="10">
        <v>2.7414212022000322</v>
      </c>
    </row>
    <row r="7" spans="1:11" x14ac:dyDescent="0.35">
      <c r="A7" s="7" t="s">
        <v>11</v>
      </c>
      <c r="B7" s="8" t="s">
        <v>12</v>
      </c>
      <c r="C7" s="9">
        <v>3.2496656840420006</v>
      </c>
      <c r="D7" s="10">
        <v>2.2802870018557191</v>
      </c>
      <c r="E7" s="10">
        <v>2.8605079999999998</v>
      </c>
      <c r="F7" s="11">
        <v>3.108422</v>
      </c>
      <c r="G7" s="10">
        <v>3.1638772787835623</v>
      </c>
    </row>
    <row r="8" spans="1:11" x14ac:dyDescent="0.35">
      <c r="A8" s="7" t="s">
        <v>13</v>
      </c>
      <c r="B8" s="2" t="s">
        <v>12</v>
      </c>
      <c r="C8" s="9">
        <v>1.2733582552397014</v>
      </c>
      <c r="D8" s="10">
        <v>1.0051591300473217</v>
      </c>
      <c r="E8" s="10">
        <v>1.194</v>
      </c>
      <c r="F8" s="12">
        <v>1.122959</v>
      </c>
      <c r="G8" s="10">
        <v>1.0934006885376331</v>
      </c>
    </row>
    <row r="9" spans="1:11" x14ac:dyDescent="0.35">
      <c r="A9" s="13" t="s">
        <v>14</v>
      </c>
      <c r="C9" s="10">
        <f>SUM(C3:C8)</f>
        <v>16.534292661399405</v>
      </c>
      <c r="D9" s="10">
        <f>SUM(D3:D8)</f>
        <v>14.109782570640053</v>
      </c>
      <c r="E9" s="10">
        <f>SUM(E3:E8)</f>
        <v>15.078153999999998</v>
      </c>
      <c r="F9" s="10">
        <f>SUM(F3:F8)</f>
        <v>15.560934000000001</v>
      </c>
      <c r="G9" s="10">
        <f>SUM(G3:G8)</f>
        <v>16.342349331960115</v>
      </c>
    </row>
    <row r="10" spans="1:11" x14ac:dyDescent="0.35">
      <c r="A10" s="3" t="s">
        <v>15</v>
      </c>
      <c r="E10" s="14"/>
      <c r="F10" s="10"/>
    </row>
    <row r="11" spans="1:11" x14ac:dyDescent="0.35">
      <c r="G11" s="14"/>
      <c r="H11" s="14"/>
    </row>
    <row r="12" spans="1:11" x14ac:dyDescent="0.35">
      <c r="G12" s="14"/>
      <c r="H12" s="14"/>
      <c r="I12" s="14"/>
      <c r="J12" s="14"/>
      <c r="K12" s="14"/>
    </row>
    <row r="13" spans="1:11" x14ac:dyDescent="0.35">
      <c r="G13" s="14"/>
      <c r="H13" s="14"/>
      <c r="I13" s="14"/>
      <c r="J13" s="14"/>
      <c r="K13" s="14"/>
    </row>
    <row r="14" spans="1:11" x14ac:dyDescent="0.35">
      <c r="G14" s="14"/>
      <c r="H14" s="14"/>
      <c r="I14" s="14"/>
      <c r="J14" s="14"/>
      <c r="K14" s="14"/>
    </row>
    <row r="15" spans="1:11" x14ac:dyDescent="0.35">
      <c r="G15" s="14"/>
      <c r="H15" s="14"/>
      <c r="I15" s="14"/>
      <c r="J15" s="14"/>
      <c r="K15" s="14"/>
    </row>
    <row r="16" spans="1:11" x14ac:dyDescent="0.35">
      <c r="G16" s="14"/>
      <c r="H16" s="14"/>
      <c r="I16" s="14"/>
      <c r="J16" s="14"/>
      <c r="K16" s="14"/>
    </row>
    <row r="17" spans="1:11" x14ac:dyDescent="0.35">
      <c r="G17" s="14"/>
      <c r="H17" s="14"/>
      <c r="I17" s="14"/>
      <c r="J17" s="14"/>
      <c r="K17" s="14"/>
    </row>
    <row r="18" spans="1:11" x14ac:dyDescent="0.35">
      <c r="G18" s="14"/>
      <c r="H18" s="14"/>
      <c r="I18" s="14"/>
      <c r="J18" s="14"/>
      <c r="K18" s="14"/>
    </row>
    <row r="19" spans="1:11" ht="14.5" customHeight="1" x14ac:dyDescent="0.35">
      <c r="A19" s="14"/>
      <c r="B19" s="3"/>
      <c r="C19" s="3"/>
    </row>
    <row r="20" spans="1:11" ht="14.5" customHeight="1" x14ac:dyDescent="0.35">
      <c r="B20" s="3"/>
      <c r="C20" s="3"/>
    </row>
    <row r="21" spans="1:11" ht="14.5" customHeight="1" x14ac:dyDescent="0.35">
      <c r="B21" s="3"/>
      <c r="C21" s="3"/>
    </row>
    <row r="22" spans="1:11" x14ac:dyDescent="0.35">
      <c r="B22" s="3"/>
      <c r="C22" s="3"/>
    </row>
    <row r="23" spans="1:11" x14ac:dyDescent="0.35">
      <c r="B23" s="3"/>
      <c r="C23" s="3"/>
    </row>
    <row r="24" spans="1:11" x14ac:dyDescent="0.35">
      <c r="B24" s="3"/>
      <c r="C24" s="3"/>
    </row>
    <row r="25" spans="1:11" x14ac:dyDescent="0.35">
      <c r="B25" s="3"/>
      <c r="C25" s="3"/>
    </row>
    <row r="26" spans="1:11" x14ac:dyDescent="0.35">
      <c r="B26" s="3"/>
      <c r="C26" s="3"/>
    </row>
    <row r="27" spans="1:11" x14ac:dyDescent="0.35">
      <c r="B27" s="3"/>
      <c r="C27" s="3"/>
    </row>
    <row r="28" spans="1:11" x14ac:dyDescent="0.35">
      <c r="B28" s="3"/>
      <c r="C28" s="3"/>
    </row>
    <row r="29" spans="1:11" x14ac:dyDescent="0.35">
      <c r="B29" s="3"/>
      <c r="C29" s="3"/>
    </row>
    <row r="30" spans="1:11" x14ac:dyDescent="0.35">
      <c r="B30" s="3"/>
      <c r="C30" s="3"/>
    </row>
    <row r="31" spans="1:11" x14ac:dyDescent="0.35">
      <c r="B31" s="3"/>
      <c r="C31" s="3"/>
    </row>
    <row r="32" spans="1:11" x14ac:dyDescent="0.35">
      <c r="B32" s="3"/>
      <c r="C32" s="3"/>
    </row>
    <row r="33" s="3" customFormat="1" x14ac:dyDescent="0.35"/>
    <row r="34" s="3" customFormat="1" x14ac:dyDescent="0.35"/>
    <row r="35" s="3" customFormat="1" x14ac:dyDescent="0.3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7529-DA2D-4914-AB5A-8570B119ADDC}">
  <dimension ref="A1:W27"/>
  <sheetViews>
    <sheetView zoomScale="50" zoomScaleNormal="5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N24" sqref="N24"/>
    </sheetView>
  </sheetViews>
  <sheetFormatPr defaultColWidth="9.08984375" defaultRowHeight="14.5" x14ac:dyDescent="0.35"/>
  <cols>
    <col min="1" max="1" width="33.08984375" customWidth="1"/>
    <col min="2" max="2" width="12" bestFit="1" customWidth="1"/>
    <col min="3" max="3" width="10.81640625" customWidth="1"/>
    <col min="4" max="8" width="10.81640625" bestFit="1" customWidth="1"/>
    <col min="9" max="10" width="10.1796875" bestFit="1" customWidth="1"/>
    <col min="11" max="11" width="10.1796875" style="17" customWidth="1"/>
    <col min="13" max="13" width="9.08984375" style="18" customWidth="1"/>
    <col min="14" max="14" width="10.453125" bestFit="1" customWidth="1"/>
    <col min="15" max="15" width="10.7265625" bestFit="1" customWidth="1"/>
    <col min="16" max="16" width="16.26953125" bestFit="1" customWidth="1"/>
    <col min="17" max="18" width="16.26953125" customWidth="1"/>
    <col min="19" max="19" width="15" bestFit="1" customWidth="1"/>
    <col min="20" max="20" width="17.1796875" bestFit="1" customWidth="1"/>
  </cols>
  <sheetData>
    <row r="1" spans="1:23" s="17" customFormat="1" ht="26" customHeight="1" x14ac:dyDescent="0.6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8"/>
    </row>
    <row r="2" spans="1:23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</row>
    <row r="3" spans="1:23" x14ac:dyDescent="0.35">
      <c r="A3" s="19"/>
      <c r="B3" s="20">
        <v>2008</v>
      </c>
      <c r="C3" s="20">
        <v>2009</v>
      </c>
      <c r="D3" s="20">
        <v>2010</v>
      </c>
      <c r="E3" s="20">
        <v>2011</v>
      </c>
      <c r="F3" s="20">
        <v>2012</v>
      </c>
      <c r="G3" s="20">
        <v>2013</v>
      </c>
      <c r="H3" s="20">
        <v>2014</v>
      </c>
      <c r="I3" s="20">
        <v>2015</v>
      </c>
      <c r="J3" s="20">
        <v>2016</v>
      </c>
      <c r="K3" s="20">
        <v>2017</v>
      </c>
      <c r="L3" s="20">
        <v>2018</v>
      </c>
      <c r="M3" s="20">
        <v>2019</v>
      </c>
      <c r="N3" s="21">
        <v>2020</v>
      </c>
      <c r="O3">
        <v>2021</v>
      </c>
      <c r="P3" t="s">
        <v>4</v>
      </c>
      <c r="Q3" t="s">
        <v>17</v>
      </c>
      <c r="R3" t="s">
        <v>5</v>
      </c>
      <c r="S3" s="22" t="s">
        <v>18</v>
      </c>
      <c r="T3" s="23"/>
    </row>
    <row r="4" spans="1:23" x14ac:dyDescent="0.35">
      <c r="A4" s="19" t="s">
        <v>19</v>
      </c>
      <c r="B4" s="16">
        <v>820</v>
      </c>
      <c r="C4" s="20">
        <v>750</v>
      </c>
      <c r="D4" s="16">
        <v>650</v>
      </c>
      <c r="E4" s="16">
        <v>630</v>
      </c>
      <c r="F4" s="16">
        <v>670</v>
      </c>
      <c r="G4" s="20">
        <v>740</v>
      </c>
      <c r="H4" s="20">
        <v>670</v>
      </c>
      <c r="I4" s="20">
        <v>870</v>
      </c>
      <c r="J4" s="20">
        <v>940</v>
      </c>
      <c r="K4" s="20">
        <v>840</v>
      </c>
      <c r="L4" s="20">
        <v>840</v>
      </c>
      <c r="M4" s="20">
        <v>950</v>
      </c>
      <c r="N4" s="20">
        <v>800</v>
      </c>
      <c r="O4" s="24">
        <v>860</v>
      </c>
      <c r="P4">
        <v>870</v>
      </c>
      <c r="Q4">
        <v>890</v>
      </c>
      <c r="R4">
        <v>890</v>
      </c>
      <c r="S4" s="25">
        <f>(R4-Q4)</f>
        <v>0</v>
      </c>
      <c r="T4" s="25"/>
      <c r="V4" s="26"/>
      <c r="W4" s="27"/>
    </row>
    <row r="5" spans="1:23" x14ac:dyDescent="0.35">
      <c r="A5" s="19" t="s">
        <v>20</v>
      </c>
      <c r="B5" s="16">
        <v>2100</v>
      </c>
      <c r="C5" s="20">
        <v>2030</v>
      </c>
      <c r="D5" s="16">
        <v>1810</v>
      </c>
      <c r="E5" s="16">
        <v>1830</v>
      </c>
      <c r="F5" s="16">
        <v>1780</v>
      </c>
      <c r="G5" s="16">
        <v>1840</v>
      </c>
      <c r="H5" s="16">
        <v>1740</v>
      </c>
      <c r="I5" s="16">
        <v>1760</v>
      </c>
      <c r="J5" s="16">
        <v>1810</v>
      </c>
      <c r="K5" s="20">
        <v>1800</v>
      </c>
      <c r="L5" s="20">
        <v>1740</v>
      </c>
      <c r="M5" s="20">
        <v>1830</v>
      </c>
      <c r="N5" s="20">
        <v>1460</v>
      </c>
      <c r="O5" s="28">
        <v>1410</v>
      </c>
      <c r="P5">
        <v>1510</v>
      </c>
      <c r="Q5">
        <v>1650</v>
      </c>
      <c r="R5">
        <v>1560</v>
      </c>
      <c r="S5" s="25">
        <f>(R5-Q5)</f>
        <v>-90</v>
      </c>
      <c r="T5" s="25"/>
      <c r="V5" s="26"/>
      <c r="W5" s="27"/>
    </row>
    <row r="6" spans="1:23" x14ac:dyDescent="0.35">
      <c r="A6" s="19" t="s">
        <v>21</v>
      </c>
      <c r="B6" s="16">
        <v>110</v>
      </c>
      <c r="C6" s="20">
        <v>100</v>
      </c>
      <c r="D6" s="16">
        <v>100</v>
      </c>
      <c r="E6" s="16">
        <v>100</v>
      </c>
      <c r="F6" s="16">
        <v>100</v>
      </c>
      <c r="G6" s="20">
        <v>120</v>
      </c>
      <c r="H6" s="20">
        <v>120</v>
      </c>
      <c r="I6" s="20">
        <v>140</v>
      </c>
      <c r="J6" s="20">
        <v>120</v>
      </c>
      <c r="K6" s="20">
        <v>150</v>
      </c>
      <c r="L6" s="20">
        <v>160</v>
      </c>
      <c r="M6" s="20">
        <v>140</v>
      </c>
      <c r="N6" s="20">
        <v>110</v>
      </c>
      <c r="O6" s="28">
        <v>120</v>
      </c>
      <c r="P6">
        <v>100</v>
      </c>
      <c r="Q6">
        <v>130</v>
      </c>
      <c r="R6">
        <v>130</v>
      </c>
      <c r="S6" s="25">
        <f t="shared" ref="S6" si="0">(R6-Q6)</f>
        <v>0</v>
      </c>
      <c r="T6" s="25"/>
      <c r="V6" s="26"/>
      <c r="W6" s="27"/>
    </row>
    <row r="7" spans="1:23" x14ac:dyDescent="0.35">
      <c r="A7" s="19" t="s">
        <v>22</v>
      </c>
      <c r="B7" s="16">
        <v>1220</v>
      </c>
      <c r="C7" s="20">
        <v>1210</v>
      </c>
      <c r="D7" s="16">
        <v>1100</v>
      </c>
      <c r="E7" s="16">
        <v>1100</v>
      </c>
      <c r="F7" s="16">
        <v>1070</v>
      </c>
      <c r="G7" s="20">
        <v>1150</v>
      </c>
      <c r="H7" s="20">
        <v>1180</v>
      </c>
      <c r="I7" s="20">
        <v>1400</v>
      </c>
      <c r="J7" s="20">
        <v>1530</v>
      </c>
      <c r="K7" s="20">
        <v>1400</v>
      </c>
      <c r="L7" s="20">
        <v>1480</v>
      </c>
      <c r="M7" s="20">
        <v>1420</v>
      </c>
      <c r="N7" s="20">
        <v>1070</v>
      </c>
      <c r="O7" s="24">
        <v>1220</v>
      </c>
      <c r="P7">
        <v>1180</v>
      </c>
      <c r="Q7">
        <v>1200</v>
      </c>
      <c r="R7">
        <v>1300</v>
      </c>
      <c r="S7" s="25">
        <f>(R7-Q7)</f>
        <v>100</v>
      </c>
      <c r="T7" s="25"/>
      <c r="V7" s="26"/>
      <c r="W7" s="27"/>
    </row>
    <row r="8" spans="1:23" x14ac:dyDescent="0.35">
      <c r="A8" s="29" t="s">
        <v>23</v>
      </c>
      <c r="B8" s="16">
        <v>10.333817999999999</v>
      </c>
      <c r="C8" s="20">
        <v>10.26221</v>
      </c>
      <c r="D8" s="16">
        <v>10.146561</v>
      </c>
      <c r="E8" s="16">
        <v>10.268661</v>
      </c>
      <c r="F8" s="16">
        <v>10.698311</v>
      </c>
      <c r="G8" s="16">
        <v>10.839298999999999</v>
      </c>
      <c r="H8" s="16">
        <v>11.380154999999998</v>
      </c>
      <c r="I8" s="16">
        <v>11.494892</v>
      </c>
      <c r="J8" s="16">
        <v>12.974</v>
      </c>
      <c r="K8" s="20">
        <v>11.896543919969721</v>
      </c>
      <c r="L8" s="20">
        <v>12.064073</v>
      </c>
      <c r="M8" s="20">
        <v>11.949811</v>
      </c>
      <c r="N8" s="20">
        <v>10.714606999999999</v>
      </c>
      <c r="O8" s="24">
        <v>11.324824</v>
      </c>
      <c r="P8" s="26">
        <v>11.9</v>
      </c>
      <c r="Q8" s="26">
        <v>12.314860000000001</v>
      </c>
      <c r="R8" s="26">
        <v>12.42224947981</v>
      </c>
      <c r="S8" s="30"/>
      <c r="T8" s="25"/>
      <c r="V8" s="31"/>
      <c r="W8" s="27"/>
    </row>
    <row r="9" spans="1:23" x14ac:dyDescent="0.35">
      <c r="A9" s="19"/>
      <c r="B9" s="16"/>
      <c r="C9" s="20"/>
      <c r="D9" s="16"/>
      <c r="E9" s="16"/>
      <c r="F9" s="16"/>
      <c r="G9" s="20"/>
      <c r="H9" s="20"/>
      <c r="I9" s="20"/>
      <c r="J9" s="20"/>
      <c r="K9" s="20"/>
      <c r="L9" s="20"/>
      <c r="M9" s="20"/>
      <c r="N9" s="16"/>
      <c r="P9" s="19"/>
      <c r="Q9" s="19"/>
      <c r="R9" s="19"/>
      <c r="S9" s="26"/>
      <c r="T9" s="31"/>
    </row>
    <row r="10" spans="1:23" x14ac:dyDescent="0.35">
      <c r="A10" s="32" t="s">
        <v>24</v>
      </c>
      <c r="B10" s="16"/>
      <c r="C10" s="20"/>
      <c r="D10" s="16"/>
      <c r="E10" s="16"/>
      <c r="F10" s="16"/>
      <c r="G10" s="16"/>
      <c r="H10" s="16"/>
      <c r="I10" s="16"/>
      <c r="J10" s="16"/>
      <c r="K10" s="20"/>
      <c r="L10" s="20"/>
      <c r="M10" s="20"/>
      <c r="N10" s="16"/>
      <c r="P10" s="19"/>
      <c r="Q10" s="19"/>
      <c r="R10" s="19"/>
      <c r="S10" s="26"/>
      <c r="T10" s="31"/>
    </row>
    <row r="11" spans="1:23" x14ac:dyDescent="0.35">
      <c r="A11" s="19"/>
      <c r="B11" s="16"/>
      <c r="C11" s="20"/>
      <c r="D11" s="16"/>
      <c r="E11" s="16"/>
      <c r="F11" s="16"/>
      <c r="G11" s="20"/>
      <c r="H11" s="20"/>
      <c r="I11" s="20"/>
      <c r="J11" s="20"/>
      <c r="K11" s="20"/>
      <c r="L11" s="20"/>
      <c r="M11" s="20"/>
      <c r="N11" s="17"/>
      <c r="P11" s="33"/>
      <c r="Q11" s="34"/>
      <c r="R11" s="34"/>
      <c r="S11" s="26"/>
      <c r="T11" s="31"/>
    </row>
    <row r="12" spans="1:23" s="17" customFormat="1" x14ac:dyDescent="0.35">
      <c r="A12" s="16"/>
      <c r="B12" s="16"/>
      <c r="C12" s="20"/>
      <c r="D12" s="20"/>
      <c r="E12" s="16"/>
      <c r="F12" s="16"/>
      <c r="G12" s="20"/>
      <c r="H12" s="20"/>
      <c r="I12" s="20"/>
      <c r="J12" s="20"/>
      <c r="K12" s="20"/>
      <c r="L12" s="20"/>
      <c r="M12" s="20"/>
      <c r="N12" s="20"/>
      <c r="O12" s="20"/>
      <c r="P12" s="35"/>
      <c r="Q12" s="35"/>
      <c r="R12" s="35"/>
      <c r="S12" s="26"/>
      <c r="T12" s="31"/>
    </row>
    <row r="13" spans="1:23" x14ac:dyDescent="0.35">
      <c r="B13" s="16"/>
      <c r="C13" s="20"/>
      <c r="D13" s="20"/>
      <c r="E13" s="16"/>
      <c r="F13" s="16"/>
      <c r="G13" s="16"/>
      <c r="H13" s="16"/>
      <c r="I13" s="16"/>
      <c r="J13" s="16"/>
      <c r="K13" s="20"/>
      <c r="L13" s="20"/>
      <c r="M13" s="20"/>
      <c r="N13" s="20"/>
      <c r="O13" s="20"/>
      <c r="S13" s="26"/>
      <c r="T13" s="31"/>
    </row>
    <row r="14" spans="1:23" x14ac:dyDescent="0.35">
      <c r="B14" s="16"/>
      <c r="C14" s="20"/>
      <c r="D14" s="16"/>
      <c r="E14" s="16"/>
      <c r="F14" s="16"/>
      <c r="G14" s="20"/>
      <c r="H14" s="20"/>
      <c r="I14" s="20"/>
      <c r="J14" s="20"/>
      <c r="K14" s="20"/>
      <c r="L14" s="20"/>
      <c r="M14" s="20"/>
      <c r="N14" s="22"/>
      <c r="S14" s="26"/>
      <c r="T14" s="31"/>
    </row>
    <row r="15" spans="1:23" x14ac:dyDescent="0.35">
      <c r="F15" s="16"/>
      <c r="G15" s="20"/>
      <c r="H15" s="20"/>
      <c r="I15" s="20"/>
      <c r="J15" s="20"/>
    </row>
    <row r="16" spans="1:23" x14ac:dyDescent="0.35"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37"/>
    </row>
    <row r="17" spans="2:13" x14ac:dyDescent="0.35">
      <c r="B17" s="36"/>
      <c r="C17" s="36"/>
      <c r="D17" s="36"/>
      <c r="E17" s="36"/>
      <c r="F17" s="36"/>
      <c r="G17" s="36"/>
      <c r="H17" s="36"/>
      <c r="I17" s="36"/>
      <c r="J17" s="36"/>
      <c r="K17" s="38"/>
      <c r="L17" s="19"/>
      <c r="M17" s="39"/>
    </row>
    <row r="18" spans="2:13" x14ac:dyDescent="0.35">
      <c r="B18" s="36"/>
      <c r="C18" s="36"/>
      <c r="D18" s="36"/>
      <c r="E18" s="36"/>
      <c r="F18" s="36"/>
      <c r="G18" s="36"/>
      <c r="H18" s="36"/>
      <c r="I18" s="36"/>
      <c r="J18" s="36"/>
      <c r="K18" s="38"/>
      <c r="L18" s="37"/>
    </row>
    <row r="19" spans="2:13" x14ac:dyDescent="0.35">
      <c r="B19" s="36"/>
      <c r="C19" s="36"/>
      <c r="D19" s="36"/>
      <c r="E19" s="36"/>
      <c r="F19" s="36"/>
      <c r="G19" s="36"/>
      <c r="H19" s="36"/>
      <c r="I19" s="36"/>
      <c r="J19" s="36"/>
      <c r="K19" s="38"/>
    </row>
    <row r="20" spans="2:13" x14ac:dyDescent="0.35"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37"/>
    </row>
    <row r="21" spans="2:13" x14ac:dyDescent="0.35">
      <c r="B21" s="36"/>
      <c r="C21" s="36"/>
      <c r="D21" s="36"/>
      <c r="E21" s="36"/>
      <c r="F21" s="36"/>
      <c r="G21" s="36"/>
      <c r="H21" s="36"/>
      <c r="I21" s="36"/>
      <c r="J21" s="36"/>
      <c r="K21" s="38"/>
      <c r="L21" s="37"/>
    </row>
    <row r="22" spans="2:13" x14ac:dyDescent="0.35">
      <c r="B22" s="36"/>
      <c r="C22" s="36"/>
      <c r="D22" s="36"/>
      <c r="E22" s="36"/>
      <c r="F22" s="36"/>
      <c r="G22" s="36"/>
      <c r="H22" s="36"/>
      <c r="I22" s="36"/>
      <c r="J22" s="36"/>
      <c r="K22" s="38"/>
    </row>
    <row r="23" spans="2:13" x14ac:dyDescent="0.35">
      <c r="B23" s="36"/>
      <c r="C23" s="36"/>
      <c r="D23" s="36"/>
      <c r="E23" s="36"/>
      <c r="F23" s="36"/>
      <c r="G23" s="36"/>
      <c r="H23" s="36"/>
      <c r="I23" s="36"/>
      <c r="J23" s="36"/>
      <c r="K23" s="38"/>
    </row>
    <row r="24" spans="2:13" x14ac:dyDescent="0.35">
      <c r="B24" s="36"/>
      <c r="C24" s="36"/>
      <c r="D24" s="36"/>
      <c r="E24" s="36"/>
      <c r="F24" s="36"/>
      <c r="G24" s="36"/>
      <c r="H24" s="36"/>
      <c r="I24" s="36"/>
      <c r="J24" s="36"/>
      <c r="K24" s="38"/>
    </row>
    <row r="25" spans="2:13" x14ac:dyDescent="0.35">
      <c r="B25" s="36"/>
      <c r="C25" s="36"/>
      <c r="D25" s="36"/>
      <c r="E25" s="36"/>
      <c r="F25" s="36"/>
      <c r="G25" s="36"/>
      <c r="H25" s="36"/>
      <c r="I25" s="36"/>
      <c r="J25" s="36"/>
      <c r="K25" s="38"/>
    </row>
    <row r="26" spans="2:13" x14ac:dyDescent="0.35">
      <c r="B26" s="36"/>
      <c r="C26" s="36"/>
      <c r="D26" s="36"/>
      <c r="E26" s="36"/>
      <c r="F26" s="36"/>
      <c r="G26" s="36"/>
      <c r="H26" s="36"/>
      <c r="I26" s="36"/>
      <c r="J26" s="36"/>
      <c r="K26" s="38"/>
    </row>
    <row r="27" spans="2:13" x14ac:dyDescent="0.35">
      <c r="B27" s="36"/>
      <c r="C27" s="36"/>
      <c r="D27" s="36"/>
      <c r="E27" s="36"/>
      <c r="F27" s="36"/>
      <c r="G27" s="36"/>
      <c r="H27" s="36"/>
      <c r="I27" s="36"/>
      <c r="J27" s="36"/>
      <c r="K27" s="38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1. Quarterly change in GDP</vt:lpstr>
      <vt:lpstr>2. Quarterly GDP in R trns</vt:lpstr>
      <vt:lpstr>3. Growth by sector </vt:lpstr>
      <vt:lpstr>4. Total manufacturing sales </vt:lpstr>
      <vt:lpstr>5. Mfg sales by industry </vt:lpstr>
      <vt:lpstr>Electricity supply</vt:lpstr>
      <vt:lpstr>6. Empl trends and ratio</vt:lpstr>
      <vt:lpstr>7. Employment by occupation</vt:lpstr>
      <vt:lpstr>8. Employment by sector</vt:lpstr>
      <vt:lpstr>9. Employment in mfg and other</vt:lpstr>
      <vt:lpstr>10. Empl by mfg industry</vt:lpstr>
      <vt:lpstr>11. Mining employment</vt:lpstr>
      <vt:lpstr>12. Exports, imports, BOT</vt:lpstr>
      <vt:lpstr>13_15 imports exports by sector</vt:lpstr>
      <vt:lpstr>Table 1. Trade by mfg subsector</vt:lpstr>
      <vt:lpstr>World mining prices</vt:lpstr>
      <vt:lpstr>16. Investment rate</vt:lpstr>
      <vt:lpstr>17. Return on assets by sector</vt:lpstr>
      <vt:lpstr>18. Mining and mfg profits</vt:lpstr>
      <vt:lpstr>'3. Growth by sector '!Print_Area</vt:lpstr>
      <vt:lpstr>'3. Growth by sector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Lesego</dc:creator>
  <cp:lastModifiedBy>Neva</cp:lastModifiedBy>
  <dcterms:created xsi:type="dcterms:W3CDTF">2023-08-21T07:26:14Z</dcterms:created>
  <dcterms:modified xsi:type="dcterms:W3CDTF">2023-10-10T23:00:42Z</dcterms:modified>
</cp:coreProperties>
</file>