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7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8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9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1.xml" ContentType="application/vnd.openxmlformats-officedocument.themeOverrid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1.xml" ContentType="application/vnd.openxmlformats-officedocument.themeOverrid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2.xml" ContentType="application/vnd.openxmlformats-officedocument.themeOverrid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1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documents\real economy bulletin\REB Q3 2023\"/>
    </mc:Choice>
  </mc:AlternateContent>
  <xr:revisionPtr revIDLastSave="0" documentId="8_{C35B8681-BA60-4B08-B79D-F272C8FC0C60}" xr6:coauthVersionLast="47" xr6:coauthVersionMax="47" xr10:uidLastSave="{00000000-0000-0000-0000-000000000000}"/>
  <bookViews>
    <workbookView xWindow="-110" yWindow="-110" windowWidth="19420" windowHeight="11620" firstSheet="18" activeTab="18" xr2:uid="{469A9F07-BDAB-4B5E-A483-1B404A94DCF3}"/>
  </bookViews>
  <sheets>
    <sheet name="1. Quarterly change in GDP" sheetId="1" r:id="rId1"/>
    <sheet name="2. Quarterly GDP in R trns" sheetId="2" r:id="rId2"/>
    <sheet name="3. Agric comp rest of economy" sheetId="7" r:id="rId3"/>
    <sheet name="4. Growth by sector " sheetId="3" r:id="rId4"/>
    <sheet name="5. Total manufacturing sales " sheetId="18" r:id="rId5"/>
    <sheet name="6. Mfg sales by industry" sheetId="17" r:id="rId6"/>
    <sheet name="7. World mining prices" sheetId="20" r:id="rId7"/>
    <sheet name="8. Expenditure on GDP" sheetId="11" r:id="rId8"/>
    <sheet name="9. Electricity and rail" sheetId="4" r:id="rId9"/>
    <sheet name="10. Empl trends and ratio" sheetId="21" r:id="rId10"/>
    <sheet name="11.  Employment by sector" sheetId="22" r:id="rId11"/>
    <sheet name="12. Empl by mfg industry" sheetId="23" r:id="rId12"/>
    <sheet name="13. Mining employment" sheetId="24" r:id="rId13"/>
    <sheet name="14. Employment by occupation" sheetId="25" r:id="rId14"/>
    <sheet name="15. Exports, imports, BOT" sheetId="26" r:id="rId15"/>
    <sheet name="16_17 imports exports by sector" sheetId="27" r:id="rId16"/>
    <sheet name="Table 1. Trade by mfg subsector" sheetId="28" r:id="rId17"/>
    <sheet name="18. Investment rate" sheetId="5" r:id="rId18"/>
    <sheet name="19. Return on assets" sheetId="30" r:id="rId19"/>
    <sheet name="20. Mining and mfg profits" sheetId="29" r:id="rId20"/>
    <sheet name="21. AMSA sales volumes" sheetId="3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" localSheetId="9" hidden="1">#REF!</definedName>
    <definedName name="_" localSheetId="12" hidden="1">#REF!</definedName>
    <definedName name="_" localSheetId="13" hidden="1">'[1]Table 2.4'!#REF!</definedName>
    <definedName name="_" localSheetId="17" hidden="1">'[1]Table 2.4'!#REF!</definedName>
    <definedName name="_" localSheetId="6" hidden="1">'[1]Table 2.4'!#REF!</definedName>
    <definedName name="_" localSheetId="7" hidden="1">'[1]Table 2.4'!#REF!</definedName>
    <definedName name="_" hidden="1">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9" hidden="1">#REF!</definedName>
    <definedName name="_AMO_SingleObject_104386094_ROM_F0.SEC2.Tabulate_1.SEC2.BDY.Cross_tabular_summary_report_Table_1" localSheetId="10" hidden="1">'[9]Table 2.5'!#REF!</definedName>
    <definedName name="_AMO_SingleObject_104386094_ROM_F0.SEC2.Tabulate_1.SEC2.BDY.Cross_tabular_summary_report_Table_1" localSheetId="11" hidden="1">'[1]Table 2.5'!#REF!</definedName>
    <definedName name="_AMO_SingleObject_104386094_ROM_F0.SEC2.Tabulate_1.SEC2.BDY.Cross_tabular_summary_report_Table_1" localSheetId="12" hidden="1">#REF!</definedName>
    <definedName name="_AMO_SingleObject_104386094_ROM_F0.SEC2.Tabulate_1.SEC2.BDY.Cross_tabular_summary_report_Table_1" localSheetId="13" hidden="1">'[1]Table 2.5'!#REF!</definedName>
    <definedName name="_AMO_SingleObject_104386094_ROM_F0.SEC2.Tabulate_1.SEC2.BDY.Cross_tabular_summary_report_Table_1" localSheetId="17" hidden="1">'[1]Table 2.5'!#REF!</definedName>
    <definedName name="_AMO_SingleObject_104386094_ROM_F0.SEC2.Tabulate_1.SEC2.BDY.Cross_tabular_summary_report_Table_1" localSheetId="6" hidden="1">'[3]Table 2.5'!#REF!</definedName>
    <definedName name="_AMO_SingleObject_104386094_ROM_F0.SEC2.Tabulate_1.SEC2.BDY.Cross_tabular_summary_report_Table_1" localSheetId="7" hidden="1">'[1]Table 2.5'!#REF!</definedName>
    <definedName name="_AMO_SingleObject_104386094_ROM_F0.SEC2.Tabulate_1.SEC2.BDY.Cross_tabular_summary_report_Table_1" localSheetId="8" hidden="1">'[1]Table 2.5'!#REF!</definedName>
    <definedName name="_AMO_SingleObject_104386094_ROM_F0.SEC2.Tabulate_1.SEC2.BDY.Cross_tabular_summary_report_Table_1" hidden="1">#REF!</definedName>
    <definedName name="_AMO_SingleObject_205779628_ROM_F0.SEC2.Tabulate_1.SEC2.BDY.Cross_tabular_summary_report_Table_1" localSheetId="9" hidden="1">#REF!</definedName>
    <definedName name="_AMO_SingleObject_205779628_ROM_F0.SEC2.Tabulate_1.SEC2.BDY.Cross_tabular_summary_report_Table_1" localSheetId="10" hidden="1">[9]Table3.8b!#REF!</definedName>
    <definedName name="_AMO_SingleObject_205779628_ROM_F0.SEC2.Tabulate_1.SEC2.BDY.Cross_tabular_summary_report_Table_1" localSheetId="11" hidden="1">[1]Table3.8b!#REF!</definedName>
    <definedName name="_AMO_SingleObject_205779628_ROM_F0.SEC2.Tabulate_1.SEC2.BDY.Cross_tabular_summary_report_Table_1" localSheetId="12" hidden="1">#REF!</definedName>
    <definedName name="_AMO_SingleObject_205779628_ROM_F0.SEC2.Tabulate_1.SEC2.BDY.Cross_tabular_summary_report_Table_1" localSheetId="13" hidden="1">[1]Table3.8b!#REF!</definedName>
    <definedName name="_AMO_SingleObject_205779628_ROM_F0.SEC2.Tabulate_1.SEC2.BDY.Cross_tabular_summary_report_Table_1" localSheetId="17" hidden="1">[1]Table3.8b!#REF!</definedName>
    <definedName name="_AMO_SingleObject_205779628_ROM_F0.SEC2.Tabulate_1.SEC2.BDY.Cross_tabular_summary_report_Table_1" localSheetId="6" hidden="1">[3]Table3.8b!#REF!</definedName>
    <definedName name="_AMO_SingleObject_205779628_ROM_F0.SEC2.Tabulate_1.SEC2.BDY.Cross_tabular_summary_report_Table_1" localSheetId="7" hidden="1">[1]Table3.8b!#REF!</definedName>
    <definedName name="_AMO_SingleObject_205779628_ROM_F0.SEC2.Tabulate_1.SEC2.BDY.Cross_tabular_summary_report_Table_1" localSheetId="8" hidden="1">[1]Table3.8b!#REF!</definedName>
    <definedName name="_AMO_SingleObject_205779628_ROM_F0.SEC2.Tabulate_1.SEC2.BDY.Cross_tabular_summary_report_Table_1" hidden="1">#REF!</definedName>
    <definedName name="_AMO_SingleObject_30194841_ROM_F0.SEC2.Tabulate_1.SEC1.FTR.TXT1" localSheetId="9" hidden="1">#REF!</definedName>
    <definedName name="_AMO_SingleObject_30194841_ROM_F0.SEC2.Tabulate_1.SEC1.FTR.TXT1" localSheetId="10" hidden="1">[9]Table6!#REF!</definedName>
    <definedName name="_AMO_SingleObject_30194841_ROM_F0.SEC2.Tabulate_1.SEC1.FTR.TXT1" localSheetId="11" hidden="1">[1]Table6!#REF!</definedName>
    <definedName name="_AMO_SingleObject_30194841_ROM_F0.SEC2.Tabulate_1.SEC1.FTR.TXT1" localSheetId="12" hidden="1">#REF!</definedName>
    <definedName name="_AMO_SingleObject_30194841_ROM_F0.SEC2.Tabulate_1.SEC1.FTR.TXT1" localSheetId="13" hidden="1">[1]Table6!#REF!</definedName>
    <definedName name="_AMO_SingleObject_30194841_ROM_F0.SEC2.Tabulate_1.SEC1.FTR.TXT1" localSheetId="17" hidden="1">[1]Table6!#REF!</definedName>
    <definedName name="_AMO_SingleObject_30194841_ROM_F0.SEC2.Tabulate_1.SEC1.FTR.TXT1" localSheetId="6" hidden="1">[3]Table6!#REF!</definedName>
    <definedName name="_AMO_SingleObject_30194841_ROM_F0.SEC2.Tabulate_1.SEC1.FTR.TXT1" localSheetId="7" hidden="1">[1]Table6!#REF!</definedName>
    <definedName name="_AMO_SingleObject_30194841_ROM_F0.SEC2.Tabulate_1.SEC1.FTR.TXT1" localSheetId="8" hidden="1">[1]Table6!#REF!</definedName>
    <definedName name="_AMO_SingleObject_30194841_ROM_F0.SEC2.Tabulate_1.SEC1.FTR.TXT1" hidden="1">#REF!</definedName>
    <definedName name="_AMO_SingleObject_362274166__A1" localSheetId="9">#REF!</definedName>
    <definedName name="_AMO_SingleObject_362274166__A1" localSheetId="12">#REF!</definedName>
    <definedName name="_AMO_SingleObject_362274166__A1" localSheetId="13">'[11]Use table 2007 '!$A$2:$BN$121</definedName>
    <definedName name="_AMO_SingleObject_362274166__A1" localSheetId="17">'[2]Use table 2007 '!$A$2:$BN$121</definedName>
    <definedName name="_AMO_SingleObject_362274166__A1" localSheetId="6">'[2]Use table 2007 '!$A$2:$BN$121</definedName>
    <definedName name="_AMO_SingleObject_362274166__A1" localSheetId="7">'[2]Use table 2007 '!$A$2:$BN$121</definedName>
    <definedName name="_AMO_SingleObject_362274166__A1">#REF!</definedName>
    <definedName name="_AMO_SingleObject_37461558_ROM_F0.SEC2.Tabulate_1.SEC1.HDR.TXT1" localSheetId="9" hidden="1">#REF!</definedName>
    <definedName name="_AMO_SingleObject_37461558_ROM_F0.SEC2.Tabulate_1.SEC1.HDR.TXT1" localSheetId="10" hidden="1">'[9]Table 2.4'!#REF!</definedName>
    <definedName name="_AMO_SingleObject_37461558_ROM_F0.SEC2.Tabulate_1.SEC1.HDR.TXT1" localSheetId="11" hidden="1">'[1]Table 2.4'!#REF!</definedName>
    <definedName name="_AMO_SingleObject_37461558_ROM_F0.SEC2.Tabulate_1.SEC1.HDR.TXT1" localSheetId="12" hidden="1">#REF!</definedName>
    <definedName name="_AMO_SingleObject_37461558_ROM_F0.SEC2.Tabulate_1.SEC1.HDR.TXT1" localSheetId="13" hidden="1">'[1]Table 2.4'!#REF!</definedName>
    <definedName name="_AMO_SingleObject_37461558_ROM_F0.SEC2.Tabulate_1.SEC1.HDR.TXT1" localSheetId="17" hidden="1">'[1]Table 2.4'!#REF!</definedName>
    <definedName name="_AMO_SingleObject_37461558_ROM_F0.SEC2.Tabulate_1.SEC1.HDR.TXT1" localSheetId="6" hidden="1">'[3]Table 2.4'!#REF!</definedName>
    <definedName name="_AMO_SingleObject_37461558_ROM_F0.SEC2.Tabulate_1.SEC1.HDR.TXT1" localSheetId="7" hidden="1">'[1]Table 2.4'!#REF!</definedName>
    <definedName name="_AMO_SingleObject_37461558_ROM_F0.SEC2.Tabulate_1.SEC1.HDR.TXT1" localSheetId="8" hidden="1">'[1]Table 2.4'!#REF!</definedName>
    <definedName name="_AMO_SingleObject_37461558_ROM_F0.SEC2.Tabulate_1.SEC1.HDR.TXT1" hidden="1">#REF!</definedName>
    <definedName name="_AMO_SingleObject_732119577_ROM_F0.SEC2.Tabulate_1.SEC2.BDY.Cross_tabular_summary_report_Table_1" localSheetId="9" hidden="1">#REF!</definedName>
    <definedName name="_AMO_SingleObject_732119577_ROM_F0.SEC2.Tabulate_1.SEC2.BDY.Cross_tabular_summary_report_Table_1" localSheetId="10" hidden="1">[9]Table3.8c!#REF!</definedName>
    <definedName name="_AMO_SingleObject_732119577_ROM_F0.SEC2.Tabulate_1.SEC2.BDY.Cross_tabular_summary_report_Table_1" localSheetId="11" hidden="1">[1]Table3.8c!#REF!</definedName>
    <definedName name="_AMO_SingleObject_732119577_ROM_F0.SEC2.Tabulate_1.SEC2.BDY.Cross_tabular_summary_report_Table_1" localSheetId="12" hidden="1">#REF!</definedName>
    <definedName name="_AMO_SingleObject_732119577_ROM_F0.SEC2.Tabulate_1.SEC2.BDY.Cross_tabular_summary_report_Table_1" localSheetId="13" hidden="1">[1]Table3.8c!#REF!</definedName>
    <definedName name="_AMO_SingleObject_732119577_ROM_F0.SEC2.Tabulate_1.SEC2.BDY.Cross_tabular_summary_report_Table_1" localSheetId="17" hidden="1">[1]Table3.8c!#REF!</definedName>
    <definedName name="_AMO_SingleObject_732119577_ROM_F0.SEC2.Tabulate_1.SEC2.BDY.Cross_tabular_summary_report_Table_1" localSheetId="6" hidden="1">[3]Table3.8c!#REF!</definedName>
    <definedName name="_AMO_SingleObject_732119577_ROM_F0.SEC2.Tabulate_1.SEC2.BDY.Cross_tabular_summary_report_Table_1" localSheetId="7" hidden="1">[1]Table3.8c!#REF!</definedName>
    <definedName name="_AMO_SingleObject_732119577_ROM_F0.SEC2.Tabulate_1.SEC2.BDY.Cross_tabular_summary_report_Table_1" localSheetId="8" hidden="1">[1]Table3.8c!#REF!</definedName>
    <definedName name="_AMO_SingleObject_732119577_ROM_F0.SEC2.Tabulate_1.SEC2.BDY.Cross_tabular_summary_report_Table_1" hidden="1">#REF!</definedName>
    <definedName name="_AMO_SingleObject_921006515_ROM_F0.SEC2.Tabulate_1.SEC1.FTR.TXT1" localSheetId="9" hidden="1">#REF!</definedName>
    <definedName name="_AMO_SingleObject_921006515_ROM_F0.SEC2.Tabulate_1.SEC1.FTR.TXT1" localSheetId="10" hidden="1">'[9]Table 2'!#REF!</definedName>
    <definedName name="_AMO_SingleObject_921006515_ROM_F0.SEC2.Tabulate_1.SEC1.FTR.TXT1" localSheetId="11" hidden="1">'[1]Table 2'!#REF!</definedName>
    <definedName name="_AMO_SingleObject_921006515_ROM_F0.SEC2.Tabulate_1.SEC1.FTR.TXT1" localSheetId="12" hidden="1">#REF!</definedName>
    <definedName name="_AMO_SingleObject_921006515_ROM_F0.SEC2.Tabulate_1.SEC1.FTR.TXT1" localSheetId="13" hidden="1">'[1]Table 2'!#REF!</definedName>
    <definedName name="_AMO_SingleObject_921006515_ROM_F0.SEC2.Tabulate_1.SEC1.FTR.TXT1" localSheetId="17" hidden="1">'[1]Table 2'!#REF!</definedName>
    <definedName name="_AMO_SingleObject_921006515_ROM_F0.SEC2.Tabulate_1.SEC1.FTR.TXT1" localSheetId="6" hidden="1">'[3]Table 2'!#REF!</definedName>
    <definedName name="_AMO_SingleObject_921006515_ROM_F0.SEC2.Tabulate_1.SEC1.FTR.TXT1" localSheetId="7" hidden="1">'[1]Table 2'!#REF!</definedName>
    <definedName name="_AMO_SingleObject_921006515_ROM_F0.SEC2.Tabulate_1.SEC1.FTR.TXT1" localSheetId="8" hidden="1">'[1]Table 2'!#REF!</definedName>
    <definedName name="_AMO_SingleObject_921006515_ROM_F0.SEC2.Tabulate_1.SEC1.FTR.TXT1" hidden="1">#REF!</definedName>
    <definedName name="_AMO_SingleObject_921006515_ROM_F0.SEC2.Tabulate_1.SEC1.FTR.TXT2" localSheetId="9" hidden="1">#REF!</definedName>
    <definedName name="_AMO_SingleObject_921006515_ROM_F0.SEC2.Tabulate_1.SEC1.FTR.TXT2" localSheetId="12" hidden="1">#REF!</definedName>
    <definedName name="_AMO_SingleObject_921006515_ROM_F0.SEC2.Tabulate_1.SEC1.FTR.TXT2" localSheetId="13" hidden="1">'[1]Table 2'!#REF!</definedName>
    <definedName name="_AMO_SingleObject_921006515_ROM_F0.SEC2.Tabulate_1.SEC1.FTR.TXT2" localSheetId="17" hidden="1">'[1]Table 2'!#REF!</definedName>
    <definedName name="_AMO_SingleObject_921006515_ROM_F0.SEC2.Tabulate_1.SEC1.FTR.TXT2" localSheetId="6" hidden="1">'[1]Table 2'!#REF!</definedName>
    <definedName name="_AMO_SingleObject_921006515_ROM_F0.SEC2.Tabulate_1.SEC1.FTR.TXT2" localSheetId="7" hidden="1">'[1]Table 2'!#REF!</definedName>
    <definedName name="_AMO_SingleObject_921006515_ROM_F0.SEC2.Tabulate_1.SEC1.FTR.TXT2" hidden="1">#REF!</definedName>
    <definedName name="_AMO_SingleObject_921006515_ROM_F0.SEC2.Tabulate_1.SEC1.HDR.TXT1" localSheetId="9" hidden="1">#REF!</definedName>
    <definedName name="_AMO_SingleObject_921006515_ROM_F0.SEC2.Tabulate_1.SEC1.HDR.TXT1" localSheetId="10" hidden="1">'[9]Table 2'!#REF!</definedName>
    <definedName name="_AMO_SingleObject_921006515_ROM_F0.SEC2.Tabulate_1.SEC1.HDR.TXT1" localSheetId="11" hidden="1">'[1]Table 2'!#REF!</definedName>
    <definedName name="_AMO_SingleObject_921006515_ROM_F0.SEC2.Tabulate_1.SEC1.HDR.TXT1" localSheetId="12" hidden="1">#REF!</definedName>
    <definedName name="_AMO_SingleObject_921006515_ROM_F0.SEC2.Tabulate_1.SEC1.HDR.TXT1" localSheetId="13" hidden="1">'[1]Table 2'!#REF!</definedName>
    <definedName name="_AMO_SingleObject_921006515_ROM_F0.SEC2.Tabulate_1.SEC1.HDR.TXT1" localSheetId="17" hidden="1">'[1]Table 2'!#REF!</definedName>
    <definedName name="_AMO_SingleObject_921006515_ROM_F0.SEC2.Tabulate_1.SEC1.HDR.TXT1" localSheetId="6" hidden="1">'[3]Table 2'!#REF!</definedName>
    <definedName name="_AMO_SingleObject_921006515_ROM_F0.SEC2.Tabulate_1.SEC1.HDR.TXT1" localSheetId="7" hidden="1">'[1]Table 2'!#REF!</definedName>
    <definedName name="_AMO_SingleObject_921006515_ROM_F0.SEC2.Tabulate_1.SEC1.HDR.TXT1" localSheetId="8" hidden="1">'[1]Table 2'!#REF!</definedName>
    <definedName name="_AMO_SingleObject_921006515_ROM_F0.SEC2.Tabulate_1.SEC1.HDR.TXT1" hidden="1">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localSheetId="10" hidden="1">"'cadcb751-a4ec-47a5-837e-d7004bbc23e1'"</definedName>
    <definedName name="_AMO_UniqueIdentifier" localSheetId="11" hidden="1">"'cadcb751-a4ec-47a5-837e-d7004bbc23e1'"</definedName>
    <definedName name="_AMO_UniqueIdentifier" localSheetId="18" hidden="1">"'cadcb751-a4ec-47a5-837e-d7004bbc23e1'"</definedName>
    <definedName name="_AMO_UniqueIdentifier" localSheetId="19" hidden="1">"'cadcb751-a4ec-47a5-837e-d7004bbc23e1'"</definedName>
    <definedName name="_AMO_UniqueIdentifier" localSheetId="4" hidden="1">"'cadcb751-a4ec-47a5-837e-d7004bbc23e1'"</definedName>
    <definedName name="_AMO_UniqueIdentifier" localSheetId="5" hidden="1">"'cadcb751-a4ec-47a5-837e-d7004bbc23e1'"</definedName>
    <definedName name="_AMO_UniqueIdentifier" localSheetId="6" hidden="1">"'cadcb751-a4ec-47a5-837e-d7004bbc23e1'"</definedName>
    <definedName name="_AMO_UniqueIdentifier" hidden="1">"'1d42739f-d7fd-4229-a551-64b856bb941d'"</definedName>
    <definedName name="_AMO_UniqueIdentifier_1" hidden="1">"'49c96197-7400-4aea-945c-e5f384f663c1'"</definedName>
    <definedName name="_AMO_XmlVersion" hidden="1">"'1'"</definedName>
    <definedName name="_xlnm._FilterDatabase" localSheetId="15" hidden="1">'16_17 imports exports by sector'!$B$2:$C$42</definedName>
    <definedName name="_nishal" localSheetId="9" hidden="1">#REF!</definedName>
    <definedName name="_nishal" localSheetId="12" hidden="1">#REF!</definedName>
    <definedName name="_nishal" localSheetId="13" hidden="1">[1]Table3.8c!#REF!</definedName>
    <definedName name="_nishal" localSheetId="17" hidden="1">[1]Table3.8c!#REF!</definedName>
    <definedName name="_nishal" localSheetId="6" hidden="1">[1]Table3.8c!#REF!</definedName>
    <definedName name="_nishal" localSheetId="7" hidden="1">[1]Table3.8c!#REF!</definedName>
    <definedName name="_nishal" hidden="1">#REF!</definedName>
    <definedName name="Asanda" localSheetId="9">#REF!</definedName>
    <definedName name="Asanda" localSheetId="10">'[9]Table 2'!#REF!</definedName>
    <definedName name="Asanda" localSheetId="11">'[9]Table 2'!#REF!</definedName>
    <definedName name="Asanda" localSheetId="12">#REF!</definedName>
    <definedName name="Asanda" localSheetId="13">'[9]Table 2'!#REF!</definedName>
    <definedName name="Asanda" localSheetId="17">'[3]Table 2'!#REF!</definedName>
    <definedName name="Asanda" localSheetId="6">'[3]Table 2'!#REF!</definedName>
    <definedName name="Asanda" localSheetId="7">'[3]Table 2'!#REF!</definedName>
    <definedName name="Asanda" localSheetId="8">'[3]Table 2'!#REF!</definedName>
    <definedName name="Asanda">#REF!</definedName>
    <definedName name="B1_av78" localSheetId="9">#REF!</definedName>
    <definedName name="B1_av78" localSheetId="10">#REF!</definedName>
    <definedName name="B1_av78" localSheetId="11">#REF!</definedName>
    <definedName name="B1_av78" localSheetId="12">#REF!</definedName>
    <definedName name="B1_av78" localSheetId="13">#REF!</definedName>
    <definedName name="B1_av78" localSheetId="17">#REF!</definedName>
    <definedName name="B1_av78" localSheetId="6">#REF!</definedName>
    <definedName name="B1_av78" localSheetId="7">#REF!</definedName>
    <definedName name="B1_av78" localSheetId="8">#REF!</definedName>
    <definedName name="B1_av78">#REF!</definedName>
    <definedName name="Budget_adjusted_96_97" localSheetId="9">#REF!</definedName>
    <definedName name="Budget_adjusted_96_97" localSheetId="10">#REF!</definedName>
    <definedName name="Budget_adjusted_96_97" localSheetId="11">#REF!</definedName>
    <definedName name="Budget_adjusted_96_97" localSheetId="12">#REF!</definedName>
    <definedName name="Budget_adjusted_96_97" localSheetId="13">#REF!</definedName>
    <definedName name="Budget_adjusted_96_97" localSheetId="17">#REF!</definedName>
    <definedName name="Budget_adjusted_96_97" localSheetId="6">#REF!</definedName>
    <definedName name="Budget_adjusted_96_97" localSheetId="7">#REF!</definedName>
    <definedName name="Budget_adjusted_96_97" localSheetId="8">#REF!</definedName>
    <definedName name="Budget_adjusted_96_97">#REF!</definedName>
    <definedName name="Budget_main_96_97" localSheetId="9">#REF!</definedName>
    <definedName name="Budget_main_96_97" localSheetId="10">#REF!</definedName>
    <definedName name="Budget_main_96_97" localSheetId="11">#REF!</definedName>
    <definedName name="Budget_main_96_97" localSheetId="12">#REF!</definedName>
    <definedName name="Budget_main_96_97" localSheetId="13">#REF!</definedName>
    <definedName name="Budget_main_96_97" localSheetId="17">#REF!</definedName>
    <definedName name="Budget_main_96_97" localSheetId="6">#REF!</definedName>
    <definedName name="Budget_main_96_97" localSheetId="7">#REF!</definedName>
    <definedName name="Budget_main_96_97" localSheetId="8">#REF!</definedName>
    <definedName name="Budget_main_96_97">#REF!</definedName>
    <definedName name="Budget_main_97_98" localSheetId="9">#REF!</definedName>
    <definedName name="Budget_main_97_98" localSheetId="10">#REF!</definedName>
    <definedName name="Budget_main_97_98" localSheetId="11">#REF!</definedName>
    <definedName name="Budget_main_97_98" localSheetId="12">#REF!</definedName>
    <definedName name="Budget_main_97_98" localSheetId="13">#REF!</definedName>
    <definedName name="Budget_main_97_98" localSheetId="17">#REF!</definedName>
    <definedName name="Budget_main_97_98" localSheetId="6">#REF!</definedName>
    <definedName name="Budget_main_97_98" localSheetId="7">#REF!</definedName>
    <definedName name="Budget_main_97_98" localSheetId="8">#REF!</definedName>
    <definedName name="Budget_main_97_98">#REF!</definedName>
    <definedName name="DEC08_SML" localSheetId="9">#REF!</definedName>
    <definedName name="DEC08_SML" localSheetId="10">#REF!</definedName>
    <definedName name="DEC08_SML" localSheetId="11">#REF!</definedName>
    <definedName name="DEC08_SML" localSheetId="12">#REF!</definedName>
    <definedName name="DEC08_SML" localSheetId="13">#REF!</definedName>
    <definedName name="DEC08_SML" localSheetId="17">#REF!</definedName>
    <definedName name="DEC08_SML" localSheetId="18">#REF!</definedName>
    <definedName name="DEC08_SML" localSheetId="19">#REF!</definedName>
    <definedName name="DEC08_SML" localSheetId="4">#REF!</definedName>
    <definedName name="DEC08_SML" localSheetId="5">#REF!</definedName>
    <definedName name="DEC08_SML" localSheetId="6">#REF!</definedName>
    <definedName name="DEC08_SML" localSheetId="7">#REF!</definedName>
    <definedName name="DEC08_SML" localSheetId="8">#REF!</definedName>
    <definedName name="DEC08_SML">#REF!</definedName>
    <definedName name="DHDHDH" localSheetId="9">#REF!</definedName>
    <definedName name="DHDHDH" localSheetId="10">#REF!</definedName>
    <definedName name="DHDHDH" localSheetId="11">#REF!</definedName>
    <definedName name="DHDHDH" localSheetId="12">#REF!</definedName>
    <definedName name="DHDHDH" localSheetId="13">#REF!</definedName>
    <definedName name="DHDHDH" localSheetId="17">#REF!</definedName>
    <definedName name="DHDHDH" localSheetId="6">#REF!</definedName>
    <definedName name="DHDHDH" localSheetId="7">#REF!</definedName>
    <definedName name="DHDHDH" localSheetId="8">#REF!</definedName>
    <definedName name="DHDHDH">#REF!</definedName>
    <definedName name="Emp" localSheetId="9" hidden="1">#REF!</definedName>
    <definedName name="Emp" localSheetId="10" hidden="1">'[1]Table 2'!#REF!</definedName>
    <definedName name="Emp" localSheetId="11" hidden="1">'[1]Table 2'!#REF!</definedName>
    <definedName name="Emp" localSheetId="12" hidden="1">#REF!</definedName>
    <definedName name="Emp" localSheetId="13" hidden="1">'[1]Table 2'!#REF!</definedName>
    <definedName name="Emp" localSheetId="17" hidden="1">'[1]Table 2'!#REF!</definedName>
    <definedName name="Emp" localSheetId="6" hidden="1">'[1]Table 2'!#REF!</definedName>
    <definedName name="Emp" localSheetId="7" hidden="1">'[1]Table 2'!#REF!</definedName>
    <definedName name="Emp" localSheetId="8" hidden="1">'[1]Table 2'!#REF!</definedName>
    <definedName name="Emp" hidden="1">#REF!</definedName>
    <definedName name="End_column" localSheetId="9">#REF!</definedName>
    <definedName name="End_column" localSheetId="10">#REF!</definedName>
    <definedName name="End_column" localSheetId="11">#REF!</definedName>
    <definedName name="End_column" localSheetId="12">#REF!</definedName>
    <definedName name="End_column" localSheetId="13">#REF!</definedName>
    <definedName name="End_column" localSheetId="17">#REF!</definedName>
    <definedName name="End_column" localSheetId="6">#REF!</definedName>
    <definedName name="End_column" localSheetId="7">#REF!</definedName>
    <definedName name="End_column" localSheetId="8">#REF!</definedName>
    <definedName name="End_column">#REF!</definedName>
    <definedName name="End_Row" localSheetId="9">#REF!</definedName>
    <definedName name="End_Row" localSheetId="10">#REF!</definedName>
    <definedName name="End_Row" localSheetId="11">#REF!</definedName>
    <definedName name="End_Row" localSheetId="12">#REF!</definedName>
    <definedName name="End_Row" localSheetId="13">#REF!</definedName>
    <definedName name="End_Row" localSheetId="17">#REF!</definedName>
    <definedName name="End_Row" localSheetId="6">#REF!</definedName>
    <definedName name="End_Row" localSheetId="7">#REF!</definedName>
    <definedName name="End_Row" localSheetId="8">#REF!</definedName>
    <definedName name="End_Row">#REF!</definedName>
    <definedName name="End_sheet" localSheetId="9">#REF!</definedName>
    <definedName name="End_sheet" localSheetId="10">#REF!</definedName>
    <definedName name="End_sheet" localSheetId="11">#REF!</definedName>
    <definedName name="End_sheet" localSheetId="12">#REF!</definedName>
    <definedName name="End_sheet" localSheetId="13">#REF!</definedName>
    <definedName name="End_sheet" localSheetId="17">#REF!</definedName>
    <definedName name="End_sheet" localSheetId="6">#REF!</definedName>
    <definedName name="End_sheet" localSheetId="7">#REF!</definedName>
    <definedName name="End_sheet" localSheetId="8">#REF!</definedName>
    <definedName name="End_sheet">#REF!</definedName>
    <definedName name="Excel_table_from_1998" localSheetId="13">#REF!</definedName>
    <definedName name="Excel_table_from_1998" localSheetId="17">#REF!</definedName>
    <definedName name="Excel_table_from_1998" localSheetId="6">#REF!</definedName>
    <definedName name="Excel_table_from_1998" localSheetId="7">#REF!</definedName>
    <definedName name="Excel_table_from_1998">#REF!</definedName>
    <definedName name="Expend_actual_96_97" localSheetId="9">#REF!</definedName>
    <definedName name="Expend_actual_96_97" localSheetId="10">#REF!</definedName>
    <definedName name="Expend_actual_96_97" localSheetId="11">#REF!</definedName>
    <definedName name="Expend_actual_96_97" localSheetId="12">#REF!</definedName>
    <definedName name="Expend_actual_96_97" localSheetId="13">#REF!</definedName>
    <definedName name="Expend_actual_96_97" localSheetId="17">#REF!</definedName>
    <definedName name="Expend_actual_96_97" localSheetId="6">#REF!</definedName>
    <definedName name="Expend_actual_96_97" localSheetId="7">#REF!</definedName>
    <definedName name="Expend_actual_96_97" localSheetId="8">#REF!</definedName>
    <definedName name="Expend_actual_96_97">#REF!</definedName>
    <definedName name="FitTall" localSheetId="9">#REF!</definedName>
    <definedName name="FitTall" localSheetId="10">#REF!</definedName>
    <definedName name="FitTall" localSheetId="11">#REF!</definedName>
    <definedName name="FitTall" localSheetId="12">#REF!</definedName>
    <definedName name="FitTall" localSheetId="13">#REF!</definedName>
    <definedName name="FitTall" localSheetId="17">#REF!</definedName>
    <definedName name="FitTall" localSheetId="6">#REF!</definedName>
    <definedName name="FitTall" localSheetId="7">#REF!</definedName>
    <definedName name="FitTall" localSheetId="8">#REF!</definedName>
    <definedName name="FitTall">#REF!</definedName>
    <definedName name="FitWide" localSheetId="9">#REF!</definedName>
    <definedName name="FitWide" localSheetId="10">#REF!</definedName>
    <definedName name="FitWide" localSheetId="11">#REF!</definedName>
    <definedName name="FitWide" localSheetId="12">#REF!</definedName>
    <definedName name="FitWide" localSheetId="13">#REF!</definedName>
    <definedName name="FitWide" localSheetId="17">#REF!</definedName>
    <definedName name="FitWide" localSheetId="6">#REF!</definedName>
    <definedName name="FitWide" localSheetId="7">#REF!</definedName>
    <definedName name="FitWide" localSheetId="8">#REF!</definedName>
    <definedName name="FitWide">#REF!</definedName>
    <definedName name="FooterLeft1" localSheetId="9">#REF!</definedName>
    <definedName name="FooterLeft1" localSheetId="10">#REF!</definedName>
    <definedName name="FooterLeft1" localSheetId="11">#REF!</definedName>
    <definedName name="FooterLeft1" localSheetId="12">#REF!</definedName>
    <definedName name="FooterLeft1" localSheetId="13">#REF!</definedName>
    <definedName name="FooterLeft1" localSheetId="17">#REF!</definedName>
    <definedName name="FooterLeft1" localSheetId="6">#REF!</definedName>
    <definedName name="FooterLeft1" localSheetId="7">#REF!</definedName>
    <definedName name="FooterLeft1" localSheetId="8">#REF!</definedName>
    <definedName name="FooterLeft1">#REF!</definedName>
    <definedName name="FooterLeft2" localSheetId="9">#REF!</definedName>
    <definedName name="FooterLeft2" localSheetId="10">#REF!</definedName>
    <definedName name="FooterLeft2" localSheetId="11">#REF!</definedName>
    <definedName name="FooterLeft2" localSheetId="12">#REF!</definedName>
    <definedName name="FooterLeft2" localSheetId="13">#REF!</definedName>
    <definedName name="FooterLeft2" localSheetId="17">#REF!</definedName>
    <definedName name="FooterLeft2" localSheetId="6">#REF!</definedName>
    <definedName name="FooterLeft2" localSheetId="7">#REF!</definedName>
    <definedName name="FooterLeft2" localSheetId="8">#REF!</definedName>
    <definedName name="FooterLeft2">#REF!</definedName>
    <definedName name="FooterLeft3" localSheetId="9">#REF!</definedName>
    <definedName name="FooterLeft3" localSheetId="10">#REF!</definedName>
    <definedName name="FooterLeft3" localSheetId="11">#REF!</definedName>
    <definedName name="FooterLeft3" localSheetId="12">#REF!</definedName>
    <definedName name="FooterLeft3" localSheetId="13">#REF!</definedName>
    <definedName name="FooterLeft3" localSheetId="17">#REF!</definedName>
    <definedName name="FooterLeft3" localSheetId="6">#REF!</definedName>
    <definedName name="FooterLeft3" localSheetId="7">#REF!</definedName>
    <definedName name="FooterLeft3" localSheetId="8">#REF!</definedName>
    <definedName name="FooterLeft3">#REF!</definedName>
    <definedName name="FooterLeft4" localSheetId="9">#REF!</definedName>
    <definedName name="FooterLeft4" localSheetId="10">#REF!</definedName>
    <definedName name="FooterLeft4" localSheetId="11">#REF!</definedName>
    <definedName name="FooterLeft4" localSheetId="12">#REF!</definedName>
    <definedName name="FooterLeft4" localSheetId="13">#REF!</definedName>
    <definedName name="FooterLeft4" localSheetId="17">#REF!</definedName>
    <definedName name="FooterLeft4" localSheetId="6">#REF!</definedName>
    <definedName name="FooterLeft4" localSheetId="7">#REF!</definedName>
    <definedName name="FooterLeft4" localSheetId="8">#REF!</definedName>
    <definedName name="FooterLeft4">#REF!</definedName>
    <definedName name="FooterLeft5" localSheetId="9">#REF!</definedName>
    <definedName name="FooterLeft5" localSheetId="10">#REF!</definedName>
    <definedName name="FooterLeft5" localSheetId="11">#REF!</definedName>
    <definedName name="FooterLeft5" localSheetId="12">#REF!</definedName>
    <definedName name="FooterLeft5" localSheetId="13">#REF!</definedName>
    <definedName name="FooterLeft5" localSheetId="17">#REF!</definedName>
    <definedName name="FooterLeft5" localSheetId="6">#REF!</definedName>
    <definedName name="FooterLeft5" localSheetId="7">#REF!</definedName>
    <definedName name="FooterLeft5" localSheetId="8">#REF!</definedName>
    <definedName name="FooterLeft5">#REF!</definedName>
    <definedName name="FooterLeft6" localSheetId="9">#REF!</definedName>
    <definedName name="FooterLeft6" localSheetId="10">#REF!</definedName>
    <definedName name="FooterLeft6" localSheetId="11">#REF!</definedName>
    <definedName name="FooterLeft6" localSheetId="12">#REF!</definedName>
    <definedName name="FooterLeft6" localSheetId="13">#REF!</definedName>
    <definedName name="FooterLeft6" localSheetId="17">#REF!</definedName>
    <definedName name="FooterLeft6" localSheetId="6">#REF!</definedName>
    <definedName name="FooterLeft6" localSheetId="7">#REF!</definedName>
    <definedName name="FooterLeft6" localSheetId="8">#REF!</definedName>
    <definedName name="FooterLeft6">#REF!</definedName>
    <definedName name="FooterRight1" localSheetId="9">#REF!</definedName>
    <definedName name="FooterRight1" localSheetId="10">#REF!</definedName>
    <definedName name="FooterRight1" localSheetId="11">#REF!</definedName>
    <definedName name="FooterRight1" localSheetId="12">#REF!</definedName>
    <definedName name="FooterRight1" localSheetId="13">#REF!</definedName>
    <definedName name="FooterRight1" localSheetId="17">#REF!</definedName>
    <definedName name="FooterRight1" localSheetId="6">#REF!</definedName>
    <definedName name="FooterRight1" localSheetId="7">#REF!</definedName>
    <definedName name="FooterRight1" localSheetId="8">#REF!</definedName>
    <definedName name="FooterRight1">#REF!</definedName>
    <definedName name="FooterRight2" localSheetId="9">#REF!</definedName>
    <definedName name="FooterRight2" localSheetId="10">#REF!</definedName>
    <definedName name="FooterRight2" localSheetId="11">#REF!</definedName>
    <definedName name="FooterRight2" localSheetId="12">#REF!</definedName>
    <definedName name="FooterRight2" localSheetId="13">#REF!</definedName>
    <definedName name="FooterRight2" localSheetId="17">#REF!</definedName>
    <definedName name="FooterRight2" localSheetId="6">#REF!</definedName>
    <definedName name="FooterRight2" localSheetId="7">#REF!</definedName>
    <definedName name="FooterRight2" localSheetId="8">#REF!</definedName>
    <definedName name="FooterRight2">#REF!</definedName>
    <definedName name="FooterRight3" localSheetId="9">#REF!</definedName>
    <definedName name="FooterRight3" localSheetId="10">#REF!</definedName>
    <definedName name="FooterRight3" localSheetId="11">#REF!</definedName>
    <definedName name="FooterRight3" localSheetId="12">#REF!</definedName>
    <definedName name="FooterRight3" localSheetId="13">#REF!</definedName>
    <definedName name="FooterRight3" localSheetId="17">#REF!</definedName>
    <definedName name="FooterRight3" localSheetId="6">#REF!</definedName>
    <definedName name="FooterRight3" localSheetId="7">#REF!</definedName>
    <definedName name="FooterRight3" localSheetId="8">#REF!</definedName>
    <definedName name="FooterRight3">#REF!</definedName>
    <definedName name="FooterRight4" localSheetId="9">#REF!</definedName>
    <definedName name="FooterRight4" localSheetId="10">#REF!</definedName>
    <definedName name="FooterRight4" localSheetId="11">#REF!</definedName>
    <definedName name="FooterRight4" localSheetId="12">#REF!</definedName>
    <definedName name="FooterRight4" localSheetId="13">#REF!</definedName>
    <definedName name="FooterRight4" localSheetId="17">#REF!</definedName>
    <definedName name="FooterRight4" localSheetId="6">#REF!</definedName>
    <definedName name="FooterRight4" localSheetId="7">#REF!</definedName>
    <definedName name="FooterRight4" localSheetId="8">#REF!</definedName>
    <definedName name="FooterRight4">#REF!</definedName>
    <definedName name="FooterRight5" localSheetId="9">#REF!</definedName>
    <definedName name="FooterRight5" localSheetId="10">#REF!</definedName>
    <definedName name="FooterRight5" localSheetId="11">#REF!</definedName>
    <definedName name="FooterRight5" localSheetId="12">#REF!</definedName>
    <definedName name="FooterRight5" localSheetId="13">#REF!</definedName>
    <definedName name="FooterRight5" localSheetId="17">#REF!</definedName>
    <definedName name="FooterRight5" localSheetId="6">#REF!</definedName>
    <definedName name="FooterRight5" localSheetId="7">#REF!</definedName>
    <definedName name="FooterRight5" localSheetId="8">#REF!</definedName>
    <definedName name="FooterRight5">#REF!</definedName>
    <definedName name="FooterRight6" localSheetId="9">#REF!</definedName>
    <definedName name="FooterRight6" localSheetId="10">#REF!</definedName>
    <definedName name="FooterRight6" localSheetId="11">#REF!</definedName>
    <definedName name="FooterRight6" localSheetId="12">#REF!</definedName>
    <definedName name="FooterRight6" localSheetId="13">#REF!</definedName>
    <definedName name="FooterRight6" localSheetId="17">#REF!</definedName>
    <definedName name="FooterRight6" localSheetId="6">#REF!</definedName>
    <definedName name="FooterRight6" localSheetId="7">#REF!</definedName>
    <definedName name="FooterRight6" localSheetId="8">#REF!</definedName>
    <definedName name="FooterRight6">#REF!</definedName>
    <definedName name="HeaderLeft1" localSheetId="9">#REF!</definedName>
    <definedName name="HeaderLeft1" localSheetId="10">#REF!</definedName>
    <definedName name="HeaderLeft1" localSheetId="11">#REF!</definedName>
    <definedName name="HeaderLeft1" localSheetId="12">#REF!</definedName>
    <definedName name="HeaderLeft1" localSheetId="13">#REF!</definedName>
    <definedName name="HeaderLeft1" localSheetId="17">#REF!</definedName>
    <definedName name="HeaderLeft1" localSheetId="6">#REF!</definedName>
    <definedName name="HeaderLeft1" localSheetId="7">#REF!</definedName>
    <definedName name="HeaderLeft1" localSheetId="8">#REF!</definedName>
    <definedName name="HeaderLeft1">#REF!</definedName>
    <definedName name="HeaderLeft2" localSheetId="9">#REF!</definedName>
    <definedName name="HeaderLeft2" localSheetId="10">#REF!</definedName>
    <definedName name="HeaderLeft2" localSheetId="11">#REF!</definedName>
    <definedName name="HeaderLeft2" localSheetId="12">#REF!</definedName>
    <definedName name="HeaderLeft2" localSheetId="13">#REF!</definedName>
    <definedName name="HeaderLeft2" localSheetId="17">#REF!</definedName>
    <definedName name="HeaderLeft2" localSheetId="6">#REF!</definedName>
    <definedName name="HeaderLeft2" localSheetId="7">#REF!</definedName>
    <definedName name="HeaderLeft2" localSheetId="8">#REF!</definedName>
    <definedName name="HeaderLeft2">#REF!</definedName>
    <definedName name="HeaderLeft3" localSheetId="9">#REF!</definedName>
    <definedName name="HeaderLeft3" localSheetId="10">#REF!</definedName>
    <definedName name="HeaderLeft3" localSheetId="11">#REF!</definedName>
    <definedName name="HeaderLeft3" localSheetId="12">#REF!</definedName>
    <definedName name="HeaderLeft3" localSheetId="13">#REF!</definedName>
    <definedName name="HeaderLeft3" localSheetId="17">#REF!</definedName>
    <definedName name="HeaderLeft3" localSheetId="6">#REF!</definedName>
    <definedName name="HeaderLeft3" localSheetId="7">#REF!</definedName>
    <definedName name="HeaderLeft3" localSheetId="8">#REF!</definedName>
    <definedName name="HeaderLeft3">#REF!</definedName>
    <definedName name="HeaderLeft4" localSheetId="9">#REF!</definedName>
    <definedName name="HeaderLeft4" localSheetId="10">#REF!</definedName>
    <definedName name="HeaderLeft4" localSheetId="11">#REF!</definedName>
    <definedName name="HeaderLeft4" localSheetId="12">#REF!</definedName>
    <definedName name="HeaderLeft4" localSheetId="13">#REF!</definedName>
    <definedName name="HeaderLeft4" localSheetId="17">#REF!</definedName>
    <definedName name="HeaderLeft4" localSheetId="6">#REF!</definedName>
    <definedName name="HeaderLeft4" localSheetId="7">#REF!</definedName>
    <definedName name="HeaderLeft4" localSheetId="8">#REF!</definedName>
    <definedName name="HeaderLeft4">#REF!</definedName>
    <definedName name="HeaderLeft5" localSheetId="9">#REF!</definedName>
    <definedName name="HeaderLeft5" localSheetId="10">#REF!</definedName>
    <definedName name="HeaderLeft5" localSheetId="11">#REF!</definedName>
    <definedName name="HeaderLeft5" localSheetId="12">#REF!</definedName>
    <definedName name="HeaderLeft5" localSheetId="13">#REF!</definedName>
    <definedName name="HeaderLeft5" localSheetId="17">#REF!</definedName>
    <definedName name="HeaderLeft5" localSheetId="6">#REF!</definedName>
    <definedName name="HeaderLeft5" localSheetId="7">#REF!</definedName>
    <definedName name="HeaderLeft5" localSheetId="8">#REF!</definedName>
    <definedName name="HeaderLeft5">#REF!</definedName>
    <definedName name="HeaderLeft6" localSheetId="9">#REF!</definedName>
    <definedName name="HeaderLeft6" localSheetId="10">#REF!</definedName>
    <definedName name="HeaderLeft6" localSheetId="11">#REF!</definedName>
    <definedName name="HeaderLeft6" localSheetId="12">#REF!</definedName>
    <definedName name="HeaderLeft6" localSheetId="13">#REF!</definedName>
    <definedName name="HeaderLeft6" localSheetId="17">#REF!</definedName>
    <definedName name="HeaderLeft6" localSheetId="6">#REF!</definedName>
    <definedName name="HeaderLeft6" localSheetId="7">#REF!</definedName>
    <definedName name="HeaderLeft6" localSheetId="8">#REF!</definedName>
    <definedName name="HeaderLeft6">#REF!</definedName>
    <definedName name="HeaderRight1" localSheetId="9">#REF!</definedName>
    <definedName name="HeaderRight1" localSheetId="10">#REF!</definedName>
    <definedName name="HeaderRight1" localSheetId="11">#REF!</definedName>
    <definedName name="HeaderRight1" localSheetId="12">#REF!</definedName>
    <definedName name="HeaderRight1" localSheetId="13">#REF!</definedName>
    <definedName name="HeaderRight1" localSheetId="17">#REF!</definedName>
    <definedName name="HeaderRight1" localSheetId="6">#REF!</definedName>
    <definedName name="HeaderRight1" localSheetId="7">#REF!</definedName>
    <definedName name="HeaderRight1" localSheetId="8">#REF!</definedName>
    <definedName name="HeaderRight1">#REF!</definedName>
    <definedName name="HeaderRight2" localSheetId="9">#REF!</definedName>
    <definedName name="HeaderRight2" localSheetId="10">#REF!</definedName>
    <definedName name="HeaderRight2" localSheetId="11">#REF!</definedName>
    <definedName name="HeaderRight2" localSheetId="12">#REF!</definedName>
    <definedName name="HeaderRight2" localSheetId="13">#REF!</definedName>
    <definedName name="HeaderRight2" localSheetId="17">#REF!</definedName>
    <definedName name="HeaderRight2" localSheetId="6">#REF!</definedName>
    <definedName name="HeaderRight2" localSheetId="7">#REF!</definedName>
    <definedName name="HeaderRight2" localSheetId="8">#REF!</definedName>
    <definedName name="HeaderRight2">#REF!</definedName>
    <definedName name="HeaderRight3" localSheetId="9">#REF!</definedName>
    <definedName name="HeaderRight3" localSheetId="10">#REF!</definedName>
    <definedName name="HeaderRight3" localSheetId="11">#REF!</definedName>
    <definedName name="HeaderRight3" localSheetId="12">#REF!</definedName>
    <definedName name="HeaderRight3" localSheetId="13">#REF!</definedName>
    <definedName name="HeaderRight3" localSheetId="17">#REF!</definedName>
    <definedName name="HeaderRight3" localSheetId="6">#REF!</definedName>
    <definedName name="HeaderRight3" localSheetId="7">#REF!</definedName>
    <definedName name="HeaderRight3" localSheetId="8">#REF!</definedName>
    <definedName name="HeaderRight3">#REF!</definedName>
    <definedName name="HeaderRight4" localSheetId="9">#REF!</definedName>
    <definedName name="HeaderRight4" localSheetId="10">#REF!</definedName>
    <definedName name="HeaderRight4" localSheetId="11">#REF!</definedName>
    <definedName name="HeaderRight4" localSheetId="12">#REF!</definedName>
    <definedName name="HeaderRight4" localSheetId="13">#REF!</definedName>
    <definedName name="HeaderRight4" localSheetId="17">#REF!</definedName>
    <definedName name="HeaderRight4" localSheetId="6">#REF!</definedName>
    <definedName name="HeaderRight4" localSheetId="7">#REF!</definedName>
    <definedName name="HeaderRight4" localSheetId="8">#REF!</definedName>
    <definedName name="HeaderRight4">#REF!</definedName>
    <definedName name="HeaderRight5" localSheetId="9">#REF!</definedName>
    <definedName name="HeaderRight5" localSheetId="10">#REF!</definedName>
    <definedName name="HeaderRight5" localSheetId="11">#REF!</definedName>
    <definedName name="HeaderRight5" localSheetId="12">#REF!</definedName>
    <definedName name="HeaderRight5" localSheetId="13">#REF!</definedName>
    <definedName name="HeaderRight5" localSheetId="17">#REF!</definedName>
    <definedName name="HeaderRight5" localSheetId="6">#REF!</definedName>
    <definedName name="HeaderRight5" localSheetId="7">#REF!</definedName>
    <definedName name="HeaderRight5" localSheetId="8">#REF!</definedName>
    <definedName name="HeaderRight5">#REF!</definedName>
    <definedName name="HeaderRight6" localSheetId="9">#REF!</definedName>
    <definedName name="HeaderRight6" localSheetId="10">#REF!</definedName>
    <definedName name="HeaderRight6" localSheetId="11">#REF!</definedName>
    <definedName name="HeaderRight6" localSheetId="12">#REF!</definedName>
    <definedName name="HeaderRight6" localSheetId="13">#REF!</definedName>
    <definedName name="HeaderRight6" localSheetId="17">#REF!</definedName>
    <definedName name="HeaderRight6" localSheetId="6">#REF!</definedName>
    <definedName name="HeaderRight6" localSheetId="7">#REF!</definedName>
    <definedName name="HeaderRight6" localSheetId="8">#REF!</definedName>
    <definedName name="HeaderRight6">#REF!</definedName>
    <definedName name="hello" localSheetId="9">#REF!</definedName>
    <definedName name="hello" localSheetId="12">#REF!</definedName>
    <definedName name="hello" localSheetId="13">#REF!</definedName>
    <definedName name="hello" localSheetId="17">#REF!</definedName>
    <definedName name="hello" localSheetId="6">#REF!</definedName>
    <definedName name="hello" localSheetId="7">#REF!</definedName>
    <definedName name="hello">#REF!</definedName>
    <definedName name="hellooo" localSheetId="9">#REF!</definedName>
    <definedName name="hellooo" localSheetId="12">#REF!</definedName>
    <definedName name="hellooo" localSheetId="13">[9]Table3.8c!#REF!</definedName>
    <definedName name="hellooo" localSheetId="17">[3]Table3.8c!#REF!</definedName>
    <definedName name="hellooo" localSheetId="6">[3]Table3.8c!#REF!</definedName>
    <definedName name="hellooo" localSheetId="7">[3]Table3.8c!#REF!</definedName>
    <definedName name="hellooo">#REF!</definedName>
    <definedName name="Hennie_Table_5_Page_1" localSheetId="9">#REF!</definedName>
    <definedName name="Hennie_Table_5_Page_1" localSheetId="10">#REF!</definedName>
    <definedName name="Hennie_Table_5_Page_1" localSheetId="11">#REF!</definedName>
    <definedName name="Hennie_Table_5_Page_1" localSheetId="12">#REF!</definedName>
    <definedName name="Hennie_Table_5_Page_1" localSheetId="13">#REF!</definedName>
    <definedName name="Hennie_Table_5_Page_1" localSheetId="17">#REF!</definedName>
    <definedName name="Hennie_Table_5_Page_1" localSheetId="6">#REF!</definedName>
    <definedName name="Hennie_Table_5_Page_1" localSheetId="7">#REF!</definedName>
    <definedName name="Hennie_Table_5_Page_1" localSheetId="8">#REF!</definedName>
    <definedName name="Hennie_Table_5_Page_1">#REF!</definedName>
    <definedName name="Hennie_Table_5_page_2" localSheetId="9">#REF!</definedName>
    <definedName name="Hennie_Table_5_page_2" localSheetId="10">#REF!</definedName>
    <definedName name="Hennie_Table_5_page_2" localSheetId="11">#REF!</definedName>
    <definedName name="Hennie_Table_5_page_2" localSheetId="12">#REF!</definedName>
    <definedName name="Hennie_Table_5_page_2" localSheetId="13">#REF!</definedName>
    <definedName name="Hennie_Table_5_page_2" localSheetId="17">#REF!</definedName>
    <definedName name="Hennie_Table_5_page_2" localSheetId="6">#REF!</definedName>
    <definedName name="Hennie_Table_5_page_2" localSheetId="7">#REF!</definedName>
    <definedName name="Hennie_Table_5_page_2" localSheetId="8">#REF!</definedName>
    <definedName name="Hennie_Table_5_page_2">#REF!</definedName>
    <definedName name="hhuh" localSheetId="9">#REF!</definedName>
    <definedName name="hhuh" localSheetId="10">#REF!</definedName>
    <definedName name="hhuh" localSheetId="11">#REF!</definedName>
    <definedName name="hhuh" localSheetId="12">#REF!</definedName>
    <definedName name="hhuh" localSheetId="13">#REF!</definedName>
    <definedName name="hhuh" localSheetId="17">#REF!</definedName>
    <definedName name="hhuh" localSheetId="6">#REF!</definedName>
    <definedName name="hhuh" localSheetId="7">#REF!</definedName>
    <definedName name="hhuh" localSheetId="8">#REF!</definedName>
    <definedName name="hhuh">#REF!</definedName>
    <definedName name="huh" localSheetId="9">#REF!</definedName>
    <definedName name="huh" localSheetId="10">#REF!</definedName>
    <definedName name="huh" localSheetId="11">#REF!</definedName>
    <definedName name="huh" localSheetId="12">#REF!</definedName>
    <definedName name="huh" localSheetId="13">#REF!</definedName>
    <definedName name="huh" localSheetId="17">#REF!</definedName>
    <definedName name="huh" localSheetId="6">#REF!</definedName>
    <definedName name="huh" localSheetId="7">#REF!</definedName>
    <definedName name="huh" localSheetId="8">#REF!</definedName>
    <definedName name="huh">#REF!</definedName>
    <definedName name="Index_Sheet_Kutools" localSheetId="9">#REF!</definedName>
    <definedName name="Index_Sheet_Kutools" localSheetId="10">#REF!</definedName>
    <definedName name="Index_Sheet_Kutools" localSheetId="11">#REF!</definedName>
    <definedName name="Index_Sheet_Kutools" localSheetId="12">#REF!</definedName>
    <definedName name="Index_Sheet_Kutools" localSheetId="13">#REF!</definedName>
    <definedName name="Index_Sheet_Kutools" localSheetId="17">#REF!</definedName>
    <definedName name="Index_Sheet_Kutools" localSheetId="6">#REF!</definedName>
    <definedName name="Index_Sheet_Kutools" localSheetId="7">#REF!</definedName>
    <definedName name="Index_Sheet_Kutools" localSheetId="8">#REF!</definedName>
    <definedName name="Index_Sheet_Kutools">#REF!</definedName>
    <definedName name="j" localSheetId="9" hidden="1">#REF!</definedName>
    <definedName name="j" localSheetId="10" hidden="1">'[9]Table 2.5'!#REF!</definedName>
    <definedName name="j" localSheetId="11" hidden="1">'[1]Table 2.5'!#REF!</definedName>
    <definedName name="j" localSheetId="12" hidden="1">#REF!</definedName>
    <definedName name="j" localSheetId="13" hidden="1">'[1]Table 2.5'!#REF!</definedName>
    <definedName name="j" localSheetId="17" hidden="1">'[1]Table 2.5'!#REF!</definedName>
    <definedName name="j" localSheetId="6" hidden="1">'[3]Table 2.5'!#REF!</definedName>
    <definedName name="j" localSheetId="7" hidden="1">'[1]Table 2.5'!#REF!</definedName>
    <definedName name="j" localSheetId="8" hidden="1">'[1]Table 2.5'!#REF!</definedName>
    <definedName name="j" hidden="1">#REF!</definedName>
    <definedName name="MAR09_SML" localSheetId="9">#REF!</definedName>
    <definedName name="MAR09_SML" localSheetId="10">#REF!</definedName>
    <definedName name="MAR09_SML" localSheetId="11">#REF!</definedName>
    <definedName name="MAR09_SML" localSheetId="12">#REF!</definedName>
    <definedName name="MAR09_SML" localSheetId="13">#REF!</definedName>
    <definedName name="MAR09_SML" localSheetId="17">#REF!</definedName>
    <definedName name="MAR09_SML" localSheetId="18">#REF!</definedName>
    <definedName name="MAR09_SML" localSheetId="19">#REF!</definedName>
    <definedName name="MAR09_SML" localSheetId="4">#REF!</definedName>
    <definedName name="MAR09_SML" localSheetId="5">#REF!</definedName>
    <definedName name="MAR09_SML" localSheetId="6">#REF!</definedName>
    <definedName name="MAR09_SML" localSheetId="7">#REF!</definedName>
    <definedName name="MAR09_SML" localSheetId="8">#REF!</definedName>
    <definedName name="MAR09_SML">#REF!</definedName>
    <definedName name="mmm" localSheetId="9" hidden="1">#REF!</definedName>
    <definedName name="mmm" localSheetId="10" hidden="1">[1]Table6!#REF!</definedName>
    <definedName name="mmm" localSheetId="11" hidden="1">[1]Table6!#REF!</definedName>
    <definedName name="mmm" localSheetId="12" hidden="1">#REF!</definedName>
    <definedName name="mmm" localSheetId="13" hidden="1">[1]Table6!#REF!</definedName>
    <definedName name="mmm" localSheetId="17" hidden="1">[1]Table6!#REF!</definedName>
    <definedName name="mmm" localSheetId="6" hidden="1">[1]Table6!#REF!</definedName>
    <definedName name="mmm" localSheetId="7" hidden="1">[1]Table6!#REF!</definedName>
    <definedName name="mmm" localSheetId="8" hidden="1">[1]Table6!#REF!</definedName>
    <definedName name="mmm" hidden="1">#REF!</definedName>
    <definedName name="MTEF_initial_00_01" localSheetId="9">#REF!</definedName>
    <definedName name="MTEF_initial_00_01" localSheetId="10">#REF!</definedName>
    <definedName name="MTEF_initial_00_01" localSheetId="11">#REF!</definedName>
    <definedName name="MTEF_initial_00_01" localSheetId="12">#REF!</definedName>
    <definedName name="MTEF_initial_00_01" localSheetId="13">#REF!</definedName>
    <definedName name="MTEF_initial_00_01" localSheetId="17">#REF!</definedName>
    <definedName name="MTEF_initial_00_01" localSheetId="6">#REF!</definedName>
    <definedName name="MTEF_initial_00_01" localSheetId="7">#REF!</definedName>
    <definedName name="MTEF_initial_00_01" localSheetId="8">#REF!</definedName>
    <definedName name="MTEF_initial_00_01">#REF!</definedName>
    <definedName name="MTEF_initial_98_99" localSheetId="9">#REF!</definedName>
    <definedName name="MTEF_initial_98_99" localSheetId="10">#REF!</definedName>
    <definedName name="MTEF_initial_98_99" localSheetId="11">#REF!</definedName>
    <definedName name="MTEF_initial_98_99" localSheetId="12">#REF!</definedName>
    <definedName name="MTEF_initial_98_99" localSheetId="13">#REF!</definedName>
    <definedName name="MTEF_initial_98_99" localSheetId="17">#REF!</definedName>
    <definedName name="MTEF_initial_98_99" localSheetId="6">#REF!</definedName>
    <definedName name="MTEF_initial_98_99" localSheetId="7">#REF!</definedName>
    <definedName name="MTEF_initial_98_99" localSheetId="8">#REF!</definedName>
    <definedName name="MTEF_initial_98_99">#REF!</definedName>
    <definedName name="MTEF_initial_99_00" localSheetId="9">#REF!</definedName>
    <definedName name="MTEF_initial_99_00" localSheetId="10">#REF!</definedName>
    <definedName name="MTEF_initial_99_00" localSheetId="11">#REF!</definedName>
    <definedName name="MTEF_initial_99_00" localSheetId="12">#REF!</definedName>
    <definedName name="MTEF_initial_99_00" localSheetId="13">#REF!</definedName>
    <definedName name="MTEF_initial_99_00" localSheetId="17">#REF!</definedName>
    <definedName name="MTEF_initial_99_00" localSheetId="6">#REF!</definedName>
    <definedName name="MTEF_initial_99_00" localSheetId="7">#REF!</definedName>
    <definedName name="MTEF_initial_99_00" localSheetId="8">#REF!</definedName>
    <definedName name="MTEF_initial_99_00">#REF!</definedName>
    <definedName name="MTEF_revised_00_01" localSheetId="9">#REF!</definedName>
    <definedName name="MTEF_revised_00_01" localSheetId="10">#REF!</definedName>
    <definedName name="MTEF_revised_00_01" localSheetId="11">#REF!</definedName>
    <definedName name="MTEF_revised_00_01" localSheetId="12">#REF!</definedName>
    <definedName name="MTEF_revised_00_01" localSheetId="13">#REF!</definedName>
    <definedName name="MTEF_revised_00_01" localSheetId="17">#REF!</definedName>
    <definedName name="MTEF_revised_00_01" localSheetId="6">#REF!</definedName>
    <definedName name="MTEF_revised_00_01" localSheetId="7">#REF!</definedName>
    <definedName name="MTEF_revised_00_01" localSheetId="8">#REF!</definedName>
    <definedName name="MTEF_revised_00_01">#REF!</definedName>
    <definedName name="MTEF_revised_98_99" localSheetId="9">#REF!</definedName>
    <definedName name="MTEF_revised_98_99" localSheetId="10">#REF!</definedName>
    <definedName name="MTEF_revised_98_99" localSheetId="11">#REF!</definedName>
    <definedName name="MTEF_revised_98_99" localSheetId="12">#REF!</definedName>
    <definedName name="MTEF_revised_98_99" localSheetId="13">#REF!</definedName>
    <definedName name="MTEF_revised_98_99" localSheetId="17">#REF!</definedName>
    <definedName name="MTEF_revised_98_99" localSheetId="6">#REF!</definedName>
    <definedName name="MTEF_revised_98_99" localSheetId="7">#REF!</definedName>
    <definedName name="MTEF_revised_98_99" localSheetId="8">#REF!</definedName>
    <definedName name="MTEF_revised_98_99">#REF!</definedName>
    <definedName name="MTEF_revised_99_00" localSheetId="9">#REF!</definedName>
    <definedName name="MTEF_revised_99_00" localSheetId="10">#REF!</definedName>
    <definedName name="MTEF_revised_99_00" localSheetId="11">#REF!</definedName>
    <definedName name="MTEF_revised_99_00" localSheetId="12">#REF!</definedName>
    <definedName name="MTEF_revised_99_00" localSheetId="13">#REF!</definedName>
    <definedName name="MTEF_revised_99_00" localSheetId="17">#REF!</definedName>
    <definedName name="MTEF_revised_99_00" localSheetId="6">#REF!</definedName>
    <definedName name="MTEF_revised_99_00" localSheetId="7">#REF!</definedName>
    <definedName name="MTEF_revised_99_00" localSheetId="8">#REF!</definedName>
    <definedName name="MTEF_revised_99_00">#REF!</definedName>
    <definedName name="MyCurYear" localSheetId="9">#REF!</definedName>
    <definedName name="MyCurYear" localSheetId="10">#REF!</definedName>
    <definedName name="MyCurYear" localSheetId="11">#REF!</definedName>
    <definedName name="MyCurYear" localSheetId="12">#REF!</definedName>
    <definedName name="MyCurYear" localSheetId="13">#REF!</definedName>
    <definedName name="MyCurYear" localSheetId="17">#REF!</definedName>
    <definedName name="MyCurYear" localSheetId="6">#REF!</definedName>
    <definedName name="MyCurYear" localSheetId="7">#REF!</definedName>
    <definedName name="MyCurYear" localSheetId="8">#REF!</definedName>
    <definedName name="MyCurYear">#REF!</definedName>
    <definedName name="myHeight" localSheetId="9">#REF!</definedName>
    <definedName name="myHeight" localSheetId="10">#REF!</definedName>
    <definedName name="myHeight" localSheetId="11">#REF!</definedName>
    <definedName name="myHeight" localSheetId="12">#REF!</definedName>
    <definedName name="myHeight" localSheetId="13">#REF!</definedName>
    <definedName name="myHeight" localSheetId="17">#REF!</definedName>
    <definedName name="myHeight" localSheetId="6">#REF!</definedName>
    <definedName name="myHeight" localSheetId="7">#REF!</definedName>
    <definedName name="myHeight" localSheetId="8">#REF!</definedName>
    <definedName name="myHeight">#REF!</definedName>
    <definedName name="myWidth" localSheetId="9">#REF!</definedName>
    <definedName name="myWidth" localSheetId="10">#REF!</definedName>
    <definedName name="myWidth" localSheetId="11">#REF!</definedName>
    <definedName name="myWidth" localSheetId="12">#REF!</definedName>
    <definedName name="myWidth" localSheetId="13">#REF!</definedName>
    <definedName name="myWidth" localSheetId="17">#REF!</definedName>
    <definedName name="myWidth" localSheetId="6">#REF!</definedName>
    <definedName name="myWidth" localSheetId="7">#REF!</definedName>
    <definedName name="myWidth" localSheetId="8">#REF!</definedName>
    <definedName name="myWidth">#REF!</definedName>
    <definedName name="myWodth" localSheetId="9">#REF!</definedName>
    <definedName name="myWodth" localSheetId="10">#REF!</definedName>
    <definedName name="myWodth" localSheetId="11">#REF!</definedName>
    <definedName name="myWodth" localSheetId="12">#REF!</definedName>
    <definedName name="myWodth" localSheetId="13">#REF!</definedName>
    <definedName name="myWodth" localSheetId="17">#REF!</definedName>
    <definedName name="myWodth" localSheetId="6">#REF!</definedName>
    <definedName name="myWodth" localSheetId="7">#REF!</definedName>
    <definedName name="myWodth" localSheetId="8">#REF!</definedName>
    <definedName name="myWodth">#REF!</definedName>
    <definedName name="_xlnm.Print_Area" localSheetId="3">'4. Growth by sector '!$O$6:$AF$66</definedName>
    <definedName name="_xlnm.Print_Titles" localSheetId="3">'4. Growth by sector '!$A:$A</definedName>
    <definedName name="PrintArea" localSheetId="9">#REF!</definedName>
    <definedName name="PrintArea" localSheetId="10">#REF!</definedName>
    <definedName name="PrintArea" localSheetId="11">#REF!</definedName>
    <definedName name="PrintArea" localSheetId="12">#REF!</definedName>
    <definedName name="PrintArea" localSheetId="13">#REF!</definedName>
    <definedName name="PrintArea" localSheetId="17">#REF!</definedName>
    <definedName name="PrintArea" localSheetId="6">#REF!</definedName>
    <definedName name="PrintArea" localSheetId="7">#REF!</definedName>
    <definedName name="PrintArea" localSheetId="8">#REF!</definedName>
    <definedName name="PrintArea">#REF!</definedName>
    <definedName name="Projection_adjusted_97_98" localSheetId="9">#REF!</definedName>
    <definedName name="Projection_adjusted_97_98" localSheetId="10">#REF!</definedName>
    <definedName name="Projection_adjusted_97_98" localSheetId="11">#REF!</definedName>
    <definedName name="Projection_adjusted_97_98" localSheetId="12">#REF!</definedName>
    <definedName name="Projection_adjusted_97_98" localSheetId="13">#REF!</definedName>
    <definedName name="Projection_adjusted_97_98" localSheetId="17">#REF!</definedName>
    <definedName name="Projection_adjusted_97_98" localSheetId="6">#REF!</definedName>
    <definedName name="Projection_adjusted_97_98" localSheetId="7">#REF!</definedName>
    <definedName name="Projection_adjusted_97_98" localSheetId="8">#REF!</definedName>
    <definedName name="Projection_adjusted_97_98">#REF!</definedName>
    <definedName name="Projection_arithmetic_97_98" localSheetId="9">#REF!</definedName>
    <definedName name="Projection_arithmetic_97_98" localSheetId="10">#REF!</definedName>
    <definedName name="Projection_arithmetic_97_98" localSheetId="11">#REF!</definedName>
    <definedName name="Projection_arithmetic_97_98" localSheetId="12">#REF!</definedName>
    <definedName name="Projection_arithmetic_97_98" localSheetId="13">#REF!</definedName>
    <definedName name="Projection_arithmetic_97_98" localSheetId="17">#REF!</definedName>
    <definedName name="Projection_arithmetic_97_98" localSheetId="6">#REF!</definedName>
    <definedName name="Projection_arithmetic_97_98" localSheetId="7">#REF!</definedName>
    <definedName name="Projection_arithmetic_97_98" localSheetId="8">#REF!</definedName>
    <definedName name="Projection_arithmetic_97_98">#REF!</definedName>
    <definedName name="Projection_initial_97_98" localSheetId="9">#REF!</definedName>
    <definedName name="Projection_initial_97_98" localSheetId="10">#REF!</definedName>
    <definedName name="Projection_initial_97_98" localSheetId="11">#REF!</definedName>
    <definedName name="Projection_initial_97_98" localSheetId="12">#REF!</definedName>
    <definedName name="Projection_initial_97_98" localSheetId="13">#REF!</definedName>
    <definedName name="Projection_initial_97_98" localSheetId="17">#REF!</definedName>
    <definedName name="Projection_initial_97_98" localSheetId="6">#REF!</definedName>
    <definedName name="Projection_initial_97_98" localSheetId="7">#REF!</definedName>
    <definedName name="Projection_initial_97_98" localSheetId="8">#REF!</definedName>
    <definedName name="Projection_initial_97_98">#REF!</definedName>
    <definedName name="RowSettings" localSheetId="9">#REF!</definedName>
    <definedName name="RowSettings" localSheetId="10">#REF!</definedName>
    <definedName name="RowSettings" localSheetId="11">#REF!</definedName>
    <definedName name="RowSettings" localSheetId="12">#REF!</definedName>
    <definedName name="RowSettings" localSheetId="13">#REF!</definedName>
    <definedName name="RowSettings" localSheetId="17">#REF!</definedName>
    <definedName name="RowSettings" localSheetId="6">#REF!</definedName>
    <definedName name="RowSettings" localSheetId="7">#REF!</definedName>
    <definedName name="RowSettings" localSheetId="8">#REF!</definedName>
    <definedName name="RowSettings">#REF!</definedName>
    <definedName name="SASApp_GDPDATA_DISCREPANCY_TABLE" localSheetId="9">#REF!</definedName>
    <definedName name="SASApp_GDPDATA_DISCREPANCY_TABLE" localSheetId="10">#REF!</definedName>
    <definedName name="SASApp_GDPDATA_DISCREPANCY_TABLE" localSheetId="11">#REF!</definedName>
    <definedName name="SASApp_GDPDATA_DISCREPANCY_TABLE" localSheetId="12">#REF!</definedName>
    <definedName name="SASApp_GDPDATA_DISCREPANCY_TABLE" localSheetId="13">#REF!</definedName>
    <definedName name="SASApp_GDPDATA_DISCREPANCY_TABLE" localSheetId="17">#REF!</definedName>
    <definedName name="SASApp_GDPDATA_DISCREPANCY_TABLE" localSheetId="3">#REF!</definedName>
    <definedName name="SASApp_GDPDATA_DISCREPANCY_TABLE" localSheetId="6">#REF!</definedName>
    <definedName name="SASApp_GDPDATA_DISCREPANCY_TABLE" localSheetId="7">#REF!</definedName>
    <definedName name="SASApp_GDPDATA_DISCREPANCY_TABLE" localSheetId="8">#REF!</definedName>
    <definedName name="SASApp_GDPDATA_DISCREPANCY_TABLE">#REF!</definedName>
    <definedName name="SASApp_GDPDATA_SUPPLY_TABLE_FIRST" localSheetId="9">#REF!</definedName>
    <definedName name="SASApp_GDPDATA_SUPPLY_TABLE_FIRST" localSheetId="10">#REF!</definedName>
    <definedName name="SASApp_GDPDATA_SUPPLY_TABLE_FIRST" localSheetId="11">#REF!</definedName>
    <definedName name="SASApp_GDPDATA_SUPPLY_TABLE_FIRST" localSheetId="12">#REF!</definedName>
    <definedName name="SASApp_GDPDATA_SUPPLY_TABLE_FIRST" localSheetId="13">#REF!</definedName>
    <definedName name="SASApp_GDPDATA_SUPPLY_TABLE_FIRST" localSheetId="17">#REF!</definedName>
    <definedName name="SASApp_GDPDATA_SUPPLY_TABLE_FIRST" localSheetId="3">#REF!</definedName>
    <definedName name="SASApp_GDPDATA_SUPPLY_TABLE_FIRST" localSheetId="6">#REF!</definedName>
    <definedName name="SASApp_GDPDATA_SUPPLY_TABLE_FIRST" localSheetId="7">#REF!</definedName>
    <definedName name="SASApp_GDPDATA_SUPPLY_TABLE_FIRST" localSheetId="8">#REF!</definedName>
    <definedName name="SASApp_GDPDATA_SUPPLY_TABLE_FIRST">#REF!</definedName>
    <definedName name="SASApp_GDPDATA_SUPPLY_TABLE_SECOND" localSheetId="9">#REF!</definedName>
    <definedName name="SASApp_GDPDATA_SUPPLY_TABLE_SECOND" localSheetId="10">#REF!</definedName>
    <definedName name="SASApp_GDPDATA_SUPPLY_TABLE_SECOND" localSheetId="11">#REF!</definedName>
    <definedName name="SASApp_GDPDATA_SUPPLY_TABLE_SECOND" localSheetId="12">#REF!</definedName>
    <definedName name="SASApp_GDPDATA_SUPPLY_TABLE_SECOND" localSheetId="13">#REF!</definedName>
    <definedName name="SASApp_GDPDATA_SUPPLY_TABLE_SECOND" localSheetId="17">#REF!</definedName>
    <definedName name="SASApp_GDPDATA_SUPPLY_TABLE_SECOND" localSheetId="3">#REF!</definedName>
    <definedName name="SASApp_GDPDATA_SUPPLY_TABLE_SECOND" localSheetId="6">#REF!</definedName>
    <definedName name="SASApp_GDPDATA_SUPPLY_TABLE_SECOND" localSheetId="7">#REF!</definedName>
    <definedName name="SASApp_GDPDATA_SUPPLY_TABLE_SECOND" localSheetId="8">#REF!</definedName>
    <definedName name="SASApp_GDPDATA_SUPPLY_TABLE_SECOND">#REF!</definedName>
    <definedName name="SASApp_GDPDATA_USE_TABLE_FIRST" localSheetId="9">#REF!</definedName>
    <definedName name="SASApp_GDPDATA_USE_TABLE_FIRST" localSheetId="10">#REF!</definedName>
    <definedName name="SASApp_GDPDATA_USE_TABLE_FIRST" localSheetId="11">#REF!</definedName>
    <definedName name="SASApp_GDPDATA_USE_TABLE_FIRST" localSheetId="12">#REF!</definedName>
    <definedName name="SASApp_GDPDATA_USE_TABLE_FIRST" localSheetId="13">#REF!</definedName>
    <definedName name="SASApp_GDPDATA_USE_TABLE_FIRST" localSheetId="17">#REF!</definedName>
    <definedName name="SASApp_GDPDATA_USE_TABLE_FIRST" localSheetId="3">#REF!</definedName>
    <definedName name="SASApp_GDPDATA_USE_TABLE_FIRST" localSheetId="6">#REF!</definedName>
    <definedName name="SASApp_GDPDATA_USE_TABLE_FIRST" localSheetId="7">#REF!</definedName>
    <definedName name="SASApp_GDPDATA_USE_TABLE_FIRST" localSheetId="8">#REF!</definedName>
    <definedName name="SASApp_GDPDATA_USE_TABLE_FIRST">#REF!</definedName>
    <definedName name="SASApp_GDPDATA_USE_TABLE_SECOND" localSheetId="9">#REF!</definedName>
    <definedName name="SASApp_GDPDATA_USE_TABLE_SECOND" localSheetId="10">#REF!</definedName>
    <definedName name="SASApp_GDPDATA_USE_TABLE_SECOND" localSheetId="11">#REF!</definedName>
    <definedName name="SASApp_GDPDATA_USE_TABLE_SECOND" localSheetId="12">#REF!</definedName>
    <definedName name="SASApp_GDPDATA_USE_TABLE_SECOND" localSheetId="13">#REF!</definedName>
    <definedName name="SASApp_GDPDATA_USE_TABLE_SECOND" localSheetId="17">#REF!</definedName>
    <definedName name="SASApp_GDPDATA_USE_TABLE_SECOND" localSheetId="3">#REF!</definedName>
    <definedName name="SASApp_GDPDATA_USE_TABLE_SECOND" localSheetId="6">#REF!</definedName>
    <definedName name="SASApp_GDPDATA_USE_TABLE_SECOND" localSheetId="7">#REF!</definedName>
    <definedName name="SASApp_GDPDATA_USE_TABLE_SECOND" localSheetId="8">#REF!</definedName>
    <definedName name="SASApp_GDPDATA_USE_TABLE_SECOND">#REF!</definedName>
    <definedName name="SEP08N_SML" localSheetId="9">#REF!</definedName>
    <definedName name="SEP08N_SML" localSheetId="10">#REF!</definedName>
    <definedName name="SEP08N_SML" localSheetId="11">#REF!</definedName>
    <definedName name="SEP08N_SML" localSheetId="12">#REF!</definedName>
    <definedName name="SEP08N_SML" localSheetId="13">#REF!</definedName>
    <definedName name="SEP08N_SML" localSheetId="17">#REF!</definedName>
    <definedName name="SEP08N_SML" localSheetId="6">#REF!</definedName>
    <definedName name="SEP08N_SML" localSheetId="7">#REF!</definedName>
    <definedName name="SEP08N_SML" localSheetId="8">#REF!</definedName>
    <definedName name="SEP08N_SML">#REF!</definedName>
    <definedName name="Start_column" localSheetId="9">#REF!</definedName>
    <definedName name="Start_column" localSheetId="10">#REF!</definedName>
    <definedName name="Start_column" localSheetId="11">#REF!</definedName>
    <definedName name="Start_column" localSheetId="12">#REF!</definedName>
    <definedName name="Start_column" localSheetId="13">#REF!</definedName>
    <definedName name="Start_column" localSheetId="17">#REF!</definedName>
    <definedName name="Start_column" localSheetId="6">#REF!</definedName>
    <definedName name="Start_column" localSheetId="7">#REF!</definedName>
    <definedName name="Start_column" localSheetId="8">#REF!</definedName>
    <definedName name="Start_column">#REF!</definedName>
    <definedName name="Start_Row" localSheetId="9">#REF!</definedName>
    <definedName name="Start_Row" localSheetId="10">#REF!</definedName>
    <definedName name="Start_Row" localSheetId="11">#REF!</definedName>
    <definedName name="Start_Row" localSheetId="12">#REF!</definedName>
    <definedName name="Start_Row" localSheetId="13">#REF!</definedName>
    <definedName name="Start_Row" localSheetId="17">#REF!</definedName>
    <definedName name="Start_Row" localSheetId="6">#REF!</definedName>
    <definedName name="Start_Row" localSheetId="7">#REF!</definedName>
    <definedName name="Start_Row" localSheetId="8">#REF!</definedName>
    <definedName name="Start_Row">#REF!</definedName>
    <definedName name="Start_sheet" localSheetId="9">#REF!</definedName>
    <definedName name="Start_sheet" localSheetId="10">#REF!</definedName>
    <definedName name="Start_sheet" localSheetId="11">#REF!</definedName>
    <definedName name="Start_sheet" localSheetId="12">#REF!</definedName>
    <definedName name="Start_sheet" localSheetId="13">#REF!</definedName>
    <definedName name="Start_sheet" localSheetId="17">#REF!</definedName>
    <definedName name="Start_sheet" localSheetId="6">#REF!</definedName>
    <definedName name="Start_sheet" localSheetId="7">#REF!</definedName>
    <definedName name="Start_sheet" localSheetId="8">#REF!</definedName>
    <definedName name="Start_sheet">#REF!</definedName>
    <definedName name="Summary_Tables" localSheetId="9">#REF!</definedName>
    <definedName name="Summary_Tables" localSheetId="10">[9]Table1!#REF!</definedName>
    <definedName name="Summary_Tables" localSheetId="11">[9]Table1!#REF!</definedName>
    <definedName name="Summary_Tables" localSheetId="12">#REF!</definedName>
    <definedName name="Summary_Tables" localSheetId="13">[9]Table1!#REF!</definedName>
    <definedName name="Summary_Tables" localSheetId="17">[3]Table1!#REF!</definedName>
    <definedName name="Summary_Tables" localSheetId="6">[3]Table1!#REF!</definedName>
    <definedName name="Summary_Tables" localSheetId="7">[3]Table1!#REF!</definedName>
    <definedName name="Summary_Tables" localSheetId="8">[3]Table1!#REF!</definedName>
    <definedName name="Summary_Tables">#REF!</definedName>
    <definedName name="Summary_Tables_10" localSheetId="9">#REF!</definedName>
    <definedName name="Summary_Tables_10" localSheetId="10">#REF!</definedName>
    <definedName name="Summary_Tables_10" localSheetId="11">#REF!</definedName>
    <definedName name="Summary_Tables_10" localSheetId="12">#REF!</definedName>
    <definedName name="Summary_Tables_10" localSheetId="13">#REF!</definedName>
    <definedName name="Summary_Tables_10" localSheetId="17">#REF!</definedName>
    <definedName name="Summary_Tables_10" localSheetId="6">#REF!</definedName>
    <definedName name="Summary_Tables_10" localSheetId="7">#REF!</definedName>
    <definedName name="Summary_Tables_10" localSheetId="8">#REF!</definedName>
    <definedName name="Summary_Tables_10">#REF!</definedName>
    <definedName name="Summary_Tables_11" localSheetId="9">#REF!</definedName>
    <definedName name="Summary_Tables_11" localSheetId="10">[9]Table2.1!#REF!</definedName>
    <definedName name="Summary_Tables_11" localSheetId="11">[9]Table2.1!#REF!</definedName>
    <definedName name="Summary_Tables_11" localSheetId="12">#REF!</definedName>
    <definedName name="Summary_Tables_11" localSheetId="13">[9]Table2.1!#REF!</definedName>
    <definedName name="Summary_Tables_11" localSheetId="17">[3]Table2.1!#REF!</definedName>
    <definedName name="Summary_Tables_11" localSheetId="6">[3]Table2.1!#REF!</definedName>
    <definedName name="Summary_Tables_11" localSheetId="7">[3]Table2.1!#REF!</definedName>
    <definedName name="Summary_Tables_11" localSheetId="8">[3]Table2.1!#REF!</definedName>
    <definedName name="Summary_Tables_11">#REF!</definedName>
    <definedName name="Summary_Tables_14" localSheetId="9">#REF!</definedName>
    <definedName name="Summary_Tables_14" localSheetId="10">#REF!</definedName>
    <definedName name="Summary_Tables_14" localSheetId="11">#REF!</definedName>
    <definedName name="Summary_Tables_14" localSheetId="12">#REF!</definedName>
    <definedName name="Summary_Tables_14" localSheetId="13">#REF!</definedName>
    <definedName name="Summary_Tables_14" localSheetId="17">#REF!</definedName>
    <definedName name="Summary_Tables_14" localSheetId="6">#REF!</definedName>
    <definedName name="Summary_Tables_14" localSheetId="7">#REF!</definedName>
    <definedName name="Summary_Tables_14" localSheetId="8">#REF!</definedName>
    <definedName name="Summary_Tables_14">#REF!</definedName>
    <definedName name="Summary_Tables_15" localSheetId="9">#REF!</definedName>
    <definedName name="Summary_Tables_15" localSheetId="10">#REF!</definedName>
    <definedName name="Summary_Tables_15" localSheetId="11">#REF!</definedName>
    <definedName name="Summary_Tables_15" localSheetId="12">#REF!</definedName>
    <definedName name="Summary_Tables_15" localSheetId="13">#REF!</definedName>
    <definedName name="Summary_Tables_15" localSheetId="17">#REF!</definedName>
    <definedName name="Summary_Tables_15" localSheetId="6">#REF!</definedName>
    <definedName name="Summary_Tables_15" localSheetId="7">#REF!</definedName>
    <definedName name="Summary_Tables_15" localSheetId="8">#REF!</definedName>
    <definedName name="Summary_Tables_15">#REF!</definedName>
    <definedName name="Summary_Tables_17" localSheetId="9">#REF!</definedName>
    <definedName name="Summary_Tables_17" localSheetId="10">[9]Table3.7!#REF!</definedName>
    <definedName name="Summary_Tables_17" localSheetId="11">[9]Table3.7!#REF!</definedName>
    <definedName name="Summary_Tables_17" localSheetId="12">#REF!</definedName>
    <definedName name="Summary_Tables_17" localSheetId="13">[9]Table3.7!#REF!</definedName>
    <definedName name="Summary_Tables_17" localSheetId="17">[3]Table3.7!#REF!</definedName>
    <definedName name="Summary_Tables_17" localSheetId="6">[3]Table3.7!#REF!</definedName>
    <definedName name="Summary_Tables_17" localSheetId="7">[3]Table3.7!#REF!</definedName>
    <definedName name="Summary_Tables_17" localSheetId="8">[3]Table3.7!#REF!</definedName>
    <definedName name="Summary_Tables_17">#REF!</definedName>
    <definedName name="Summary_Tables_18" localSheetId="9">#REF!</definedName>
    <definedName name="Summary_Tables_18" localSheetId="10">[9]Table3.6!#REF!</definedName>
    <definedName name="Summary_Tables_18" localSheetId="11">[9]Table3.6!#REF!</definedName>
    <definedName name="Summary_Tables_18" localSheetId="12">#REF!</definedName>
    <definedName name="Summary_Tables_18" localSheetId="13">[9]Table3.6!#REF!</definedName>
    <definedName name="Summary_Tables_18" localSheetId="17">[3]Table3.6!#REF!</definedName>
    <definedName name="Summary_Tables_18" localSheetId="6">[3]Table3.6!#REF!</definedName>
    <definedName name="Summary_Tables_18" localSheetId="7">[3]Table3.6!#REF!</definedName>
    <definedName name="Summary_Tables_18" localSheetId="8">[3]Table3.6!#REF!</definedName>
    <definedName name="Summary_Tables_18">#REF!</definedName>
    <definedName name="Summary_Tables_19" localSheetId="9">#REF!</definedName>
    <definedName name="Summary_Tables_19" localSheetId="10">#REF!</definedName>
    <definedName name="Summary_Tables_19" localSheetId="11">#REF!</definedName>
    <definedName name="Summary_Tables_19" localSheetId="12">#REF!</definedName>
    <definedName name="Summary_Tables_19" localSheetId="13">#REF!</definedName>
    <definedName name="Summary_Tables_19" localSheetId="17">#REF!</definedName>
    <definedName name="Summary_Tables_19" localSheetId="6">#REF!</definedName>
    <definedName name="Summary_Tables_19" localSheetId="7">#REF!</definedName>
    <definedName name="Summary_Tables_19" localSheetId="8">#REF!</definedName>
    <definedName name="Summary_Tables_19">#REF!</definedName>
    <definedName name="Summary_Tables_2" localSheetId="9">#REF!</definedName>
    <definedName name="Summary_Tables_2" localSheetId="10">[9]Table1!#REF!</definedName>
    <definedName name="Summary_Tables_2" localSheetId="11">[9]Table1!#REF!</definedName>
    <definedName name="Summary_Tables_2" localSheetId="12">#REF!</definedName>
    <definedName name="Summary_Tables_2" localSheetId="13">[9]Table1!#REF!</definedName>
    <definedName name="Summary_Tables_2" localSheetId="17">[3]Table1!#REF!</definedName>
    <definedName name="Summary_Tables_2" localSheetId="6">[3]Table1!#REF!</definedName>
    <definedName name="Summary_Tables_2" localSheetId="7">[3]Table1!#REF!</definedName>
    <definedName name="Summary_Tables_2" localSheetId="8">[3]Table1!#REF!</definedName>
    <definedName name="Summary_Tables_2">#REF!</definedName>
    <definedName name="Summary_Tables_20" localSheetId="9">#REF!</definedName>
    <definedName name="Summary_Tables_20" localSheetId="10">[9]Table4!#REF!</definedName>
    <definedName name="Summary_Tables_20" localSheetId="11">[9]Table4!#REF!</definedName>
    <definedName name="Summary_Tables_20" localSheetId="12">#REF!</definedName>
    <definedName name="Summary_Tables_20" localSheetId="13">[9]Table4!#REF!</definedName>
    <definedName name="Summary_Tables_20" localSheetId="17">[3]Table4!#REF!</definedName>
    <definedName name="Summary_Tables_20" localSheetId="6">[3]Table4!#REF!</definedName>
    <definedName name="Summary_Tables_20" localSheetId="7">[3]Table4!#REF!</definedName>
    <definedName name="Summary_Tables_20" localSheetId="8">[3]Table4!#REF!</definedName>
    <definedName name="Summary_Tables_20">#REF!</definedName>
    <definedName name="Summary_Tables_24" localSheetId="9">#REF!</definedName>
    <definedName name="Summary_Tables_24" localSheetId="10">[9]Table8!#REF!</definedName>
    <definedName name="Summary_Tables_24" localSheetId="11">[9]Table8!#REF!</definedName>
    <definedName name="Summary_Tables_24" localSheetId="12">#REF!</definedName>
    <definedName name="Summary_Tables_24" localSheetId="13">[9]Table8!#REF!</definedName>
    <definedName name="Summary_Tables_24" localSheetId="17">[3]Table8!#REF!</definedName>
    <definedName name="Summary_Tables_24" localSheetId="6">[3]Table8!#REF!</definedName>
    <definedName name="Summary_Tables_24" localSheetId="7">[3]Table8!#REF!</definedName>
    <definedName name="Summary_Tables_24" localSheetId="8">[3]Table8!#REF!</definedName>
    <definedName name="Summary_Tables_24">#REF!</definedName>
    <definedName name="Summary_Tables_25" localSheetId="9">#REF!</definedName>
    <definedName name="Summary_Tables_25" localSheetId="10">[9]Table2.2!#REF!</definedName>
    <definedName name="Summary_Tables_25" localSheetId="11">[9]Table2.2!#REF!</definedName>
    <definedName name="Summary_Tables_25" localSheetId="12">#REF!</definedName>
    <definedName name="Summary_Tables_25" localSheetId="13">[9]Table2.2!#REF!</definedName>
    <definedName name="Summary_Tables_25" localSheetId="17">[3]Table2.2!#REF!</definedName>
    <definedName name="Summary_Tables_25" localSheetId="6">[3]Table2.2!#REF!</definedName>
    <definedName name="Summary_Tables_25" localSheetId="7">[3]Table2.2!#REF!</definedName>
    <definedName name="Summary_Tables_25" localSheetId="8">[3]Table2.2!#REF!</definedName>
    <definedName name="Summary_Tables_25">#REF!</definedName>
    <definedName name="Summary_Tables_26" localSheetId="9">#REF!</definedName>
    <definedName name="Summary_Tables_26" localSheetId="10">[9]Table2.2!#REF!</definedName>
    <definedName name="Summary_Tables_26" localSheetId="11">[9]Table2.2!#REF!</definedName>
    <definedName name="Summary_Tables_26" localSheetId="12">#REF!</definedName>
    <definedName name="Summary_Tables_26" localSheetId="13">[9]Table2.2!#REF!</definedName>
    <definedName name="Summary_Tables_26" localSheetId="17">[3]Table2.2!#REF!</definedName>
    <definedName name="Summary_Tables_26" localSheetId="6">[3]Table2.2!#REF!</definedName>
    <definedName name="Summary_Tables_26" localSheetId="7">[3]Table2.2!#REF!</definedName>
    <definedName name="Summary_Tables_26" localSheetId="8">[3]Table2.2!#REF!</definedName>
    <definedName name="Summary_Tables_26">#REF!</definedName>
    <definedName name="Summary_Tables_27" localSheetId="9">#REF!</definedName>
    <definedName name="Summary_Tables_27" localSheetId="10">#REF!</definedName>
    <definedName name="Summary_Tables_27" localSheetId="11">#REF!</definedName>
    <definedName name="Summary_Tables_27" localSheetId="12">#REF!</definedName>
    <definedName name="Summary_Tables_27" localSheetId="13">#REF!</definedName>
    <definedName name="Summary_Tables_27" localSheetId="17">#REF!</definedName>
    <definedName name="Summary_Tables_27" localSheetId="6">#REF!</definedName>
    <definedName name="Summary_Tables_27" localSheetId="7">#REF!</definedName>
    <definedName name="Summary_Tables_27" localSheetId="8">#REF!</definedName>
    <definedName name="Summary_Tables_27">#REF!</definedName>
    <definedName name="Summary_Tables_28" localSheetId="9">#REF!</definedName>
    <definedName name="Summary_Tables_28" localSheetId="10">'[9]Table 2'!#REF!</definedName>
    <definedName name="Summary_Tables_28" localSheetId="11">'[9]Table 2'!#REF!</definedName>
    <definedName name="Summary_Tables_28" localSheetId="12">#REF!</definedName>
    <definedName name="Summary_Tables_28" localSheetId="13">'[9]Table 2'!#REF!</definedName>
    <definedName name="Summary_Tables_28" localSheetId="17">'[3]Table 2'!#REF!</definedName>
    <definedName name="Summary_Tables_28" localSheetId="6">'[3]Table 2'!#REF!</definedName>
    <definedName name="Summary_Tables_28" localSheetId="7">'[3]Table 2'!#REF!</definedName>
    <definedName name="Summary_Tables_28" localSheetId="8">'[3]Table 2'!#REF!</definedName>
    <definedName name="Summary_Tables_28">#REF!</definedName>
    <definedName name="Summary_Tables_29" localSheetId="9">#REF!</definedName>
    <definedName name="Summary_Tables_29" localSheetId="10">'[9]Table 2'!#REF!</definedName>
    <definedName name="Summary_Tables_29" localSheetId="11">'[9]Table 2'!#REF!</definedName>
    <definedName name="Summary_Tables_29" localSheetId="12">#REF!</definedName>
    <definedName name="Summary_Tables_29" localSheetId="13">'[9]Table 2'!#REF!</definedName>
    <definedName name="Summary_Tables_29" localSheetId="17">'[3]Table 2'!#REF!</definedName>
    <definedName name="Summary_Tables_29" localSheetId="6">'[3]Table 2'!#REF!</definedName>
    <definedName name="Summary_Tables_29" localSheetId="7">'[3]Table 2'!#REF!</definedName>
    <definedName name="Summary_Tables_29" localSheetId="8">'[3]Table 2'!#REF!</definedName>
    <definedName name="Summary_Tables_29">#REF!</definedName>
    <definedName name="Summary_Tables_3" localSheetId="9">#REF!</definedName>
    <definedName name="Summary_Tables_3" localSheetId="10">[10]Table2.2!#REF!</definedName>
    <definedName name="Summary_Tables_3" localSheetId="11">[10]Table2.2!#REF!</definedName>
    <definedName name="Summary_Tables_3" localSheetId="12">#REF!</definedName>
    <definedName name="Summary_Tables_3" localSheetId="13">[10]Table2.2!#REF!</definedName>
    <definedName name="Summary_Tables_3" localSheetId="17">[4]Table2.2!#REF!</definedName>
    <definedName name="Summary_Tables_3" localSheetId="6">[4]Table2.2!#REF!</definedName>
    <definedName name="Summary_Tables_3" localSheetId="7">[4]Table2.2!#REF!</definedName>
    <definedName name="Summary_Tables_3" localSheetId="8">[4]Table2.2!#REF!</definedName>
    <definedName name="Summary_Tables_3">#REF!</definedName>
    <definedName name="Summary_Tables_30" localSheetId="9">#REF!</definedName>
    <definedName name="Summary_Tables_30" localSheetId="10">'[9]Table 2'!#REF!</definedName>
    <definedName name="Summary_Tables_30" localSheetId="11">'[9]Table 2'!#REF!</definedName>
    <definedName name="Summary_Tables_30" localSheetId="12">#REF!</definedName>
    <definedName name="Summary_Tables_30" localSheetId="13">'[9]Table 2'!#REF!</definedName>
    <definedName name="Summary_Tables_30" localSheetId="17">'[3]Table 2'!#REF!</definedName>
    <definedName name="Summary_Tables_30" localSheetId="6">'[3]Table 2'!#REF!</definedName>
    <definedName name="Summary_Tables_30" localSheetId="7">'[3]Table 2'!#REF!</definedName>
    <definedName name="Summary_Tables_30" localSheetId="8">'[3]Table 2'!#REF!</definedName>
    <definedName name="Summary_Tables_30">#REF!</definedName>
    <definedName name="Summary_Tables_31" localSheetId="9">#REF!</definedName>
    <definedName name="Summary_Tables_31" localSheetId="10">#REF!</definedName>
    <definedName name="Summary_Tables_31" localSheetId="11">#REF!</definedName>
    <definedName name="Summary_Tables_31" localSheetId="12">#REF!</definedName>
    <definedName name="Summary_Tables_31" localSheetId="13">#REF!</definedName>
    <definedName name="Summary_Tables_31" localSheetId="17">#REF!</definedName>
    <definedName name="Summary_Tables_31" localSheetId="6">#REF!</definedName>
    <definedName name="Summary_Tables_31" localSheetId="7">#REF!</definedName>
    <definedName name="Summary_Tables_31" localSheetId="8">#REF!</definedName>
    <definedName name="Summary_Tables_31">#REF!</definedName>
    <definedName name="Summary_Tables_32" localSheetId="9">#REF!</definedName>
    <definedName name="Summary_Tables_32" localSheetId="10">#REF!</definedName>
    <definedName name="Summary_Tables_32" localSheetId="11">#REF!</definedName>
    <definedName name="Summary_Tables_32" localSheetId="12">#REF!</definedName>
    <definedName name="Summary_Tables_32" localSheetId="13">#REF!</definedName>
    <definedName name="Summary_Tables_32" localSheetId="17">#REF!</definedName>
    <definedName name="Summary_Tables_32" localSheetId="6">#REF!</definedName>
    <definedName name="Summary_Tables_32" localSheetId="7">#REF!</definedName>
    <definedName name="Summary_Tables_32" localSheetId="8">#REF!</definedName>
    <definedName name="Summary_Tables_32">#REF!</definedName>
    <definedName name="Summary_Tables_34" localSheetId="9">#REF!</definedName>
    <definedName name="Summary_Tables_34" localSheetId="10">[9]Table3.8a!#REF!</definedName>
    <definedName name="Summary_Tables_34" localSheetId="11">[9]Table3.8a!#REF!</definedName>
    <definedName name="Summary_Tables_34" localSheetId="12">#REF!</definedName>
    <definedName name="Summary_Tables_34" localSheetId="13">[9]Table3.8a!#REF!</definedName>
    <definedName name="Summary_Tables_34" localSheetId="17">[3]Table3.8a!#REF!</definedName>
    <definedName name="Summary_Tables_34" localSheetId="6">[3]Table3.8a!#REF!</definedName>
    <definedName name="Summary_Tables_34" localSheetId="7">[3]Table3.8a!#REF!</definedName>
    <definedName name="Summary_Tables_34" localSheetId="8">[3]Table3.8a!#REF!</definedName>
    <definedName name="Summary_Tables_34">#REF!</definedName>
    <definedName name="Summary_Tables_35" localSheetId="9">#REF!</definedName>
    <definedName name="Summary_Tables_35" localSheetId="10">[9]Table3.8b!#REF!</definedName>
    <definedName name="Summary_Tables_35" localSheetId="11">[9]Table3.8b!#REF!</definedName>
    <definedName name="Summary_Tables_35" localSheetId="12">#REF!</definedName>
    <definedName name="Summary_Tables_35" localSheetId="13">[9]Table3.8b!#REF!</definedName>
    <definedName name="Summary_Tables_35" localSheetId="17">[3]Table3.8b!#REF!</definedName>
    <definedName name="Summary_Tables_35" localSheetId="6">[3]Table3.8b!#REF!</definedName>
    <definedName name="Summary_Tables_35" localSheetId="7">[3]Table3.8b!#REF!</definedName>
    <definedName name="Summary_Tables_35" localSheetId="8">[3]Table3.8b!#REF!</definedName>
    <definedName name="Summary_Tables_35">#REF!</definedName>
    <definedName name="Summary_Tables_36" localSheetId="9">#REF!</definedName>
    <definedName name="Summary_Tables_36" localSheetId="10">#REF!</definedName>
    <definedName name="Summary_Tables_36" localSheetId="11">#REF!</definedName>
    <definedName name="Summary_Tables_36" localSheetId="12">#REF!</definedName>
    <definedName name="Summary_Tables_36" localSheetId="13">#REF!</definedName>
    <definedName name="Summary_Tables_36" localSheetId="17">#REF!</definedName>
    <definedName name="Summary_Tables_36" localSheetId="6">#REF!</definedName>
    <definedName name="Summary_Tables_36" localSheetId="7">#REF!</definedName>
    <definedName name="Summary_Tables_36" localSheetId="8">#REF!</definedName>
    <definedName name="Summary_Tables_36">#REF!</definedName>
    <definedName name="Summary_Tables_37" localSheetId="9">#REF!</definedName>
    <definedName name="Summary_Tables_37" localSheetId="10">[9]Table3.8c!#REF!</definedName>
    <definedName name="Summary_Tables_37" localSheetId="11">[9]Table3.8c!#REF!</definedName>
    <definedName name="Summary_Tables_37" localSheetId="12">#REF!</definedName>
    <definedName name="Summary_Tables_37" localSheetId="13">[9]Table3.8c!#REF!</definedName>
    <definedName name="Summary_Tables_37" localSheetId="17">[3]Table3.8c!#REF!</definedName>
    <definedName name="Summary_Tables_37" localSheetId="6">[3]Table3.8c!#REF!</definedName>
    <definedName name="Summary_Tables_37" localSheetId="7">[3]Table3.8c!#REF!</definedName>
    <definedName name="Summary_Tables_37" localSheetId="8">[3]Table3.8c!#REF!</definedName>
    <definedName name="Summary_Tables_37">#REF!</definedName>
    <definedName name="Summary_Tables_38" localSheetId="9">#REF!</definedName>
    <definedName name="Summary_Tables_38" localSheetId="10">[9]Table3.6!#REF!</definedName>
    <definedName name="Summary_Tables_38" localSheetId="11">[9]Table3.6!#REF!</definedName>
    <definedName name="Summary_Tables_38" localSheetId="12">#REF!</definedName>
    <definedName name="Summary_Tables_38" localSheetId="13">[9]Table3.6!#REF!</definedName>
    <definedName name="Summary_Tables_38" localSheetId="17">[3]Table3.6!#REF!</definedName>
    <definedName name="Summary_Tables_38" localSheetId="6">[3]Table3.6!#REF!</definedName>
    <definedName name="Summary_Tables_38" localSheetId="7">[3]Table3.6!#REF!</definedName>
    <definedName name="Summary_Tables_38" localSheetId="8">[3]Table3.6!#REF!</definedName>
    <definedName name="Summary_Tables_38">#REF!</definedName>
    <definedName name="Summary_Tables_4" localSheetId="9">#REF!</definedName>
    <definedName name="Summary_Tables_4" localSheetId="10">[10]Table2.2!#REF!</definedName>
    <definedName name="Summary_Tables_4" localSheetId="11">[10]Table2.2!#REF!</definedName>
    <definedName name="Summary_Tables_4" localSheetId="12">#REF!</definedName>
    <definedName name="Summary_Tables_4" localSheetId="13">[10]Table2.2!#REF!</definedName>
    <definedName name="Summary_Tables_4" localSheetId="17">[4]Table2.2!#REF!</definedName>
    <definedName name="Summary_Tables_4" localSheetId="6">[4]Table2.2!#REF!</definedName>
    <definedName name="Summary_Tables_4" localSheetId="7">[4]Table2.2!#REF!</definedName>
    <definedName name="Summary_Tables_4" localSheetId="8">[4]Table2.2!#REF!</definedName>
    <definedName name="Summary_Tables_4">#REF!</definedName>
    <definedName name="Summary_Tables_44" localSheetId="9">#REF!</definedName>
    <definedName name="Summary_Tables_44" localSheetId="10">[9]Table2.1!#REF!</definedName>
    <definedName name="Summary_Tables_44" localSheetId="11">[9]Table2.1!#REF!</definedName>
    <definedName name="Summary_Tables_44" localSheetId="12">#REF!</definedName>
    <definedName name="Summary_Tables_44" localSheetId="13">[9]Table2.1!#REF!</definedName>
    <definedName name="Summary_Tables_44" localSheetId="17">[3]Table2.1!#REF!</definedName>
    <definedName name="Summary_Tables_44" localSheetId="6">[3]Table2.1!#REF!</definedName>
    <definedName name="Summary_Tables_44" localSheetId="7">[3]Table2.1!#REF!</definedName>
    <definedName name="Summary_Tables_44" localSheetId="8">[3]Table2.1!#REF!</definedName>
    <definedName name="Summary_Tables_44">#REF!</definedName>
    <definedName name="Summary_Tables_45" localSheetId="9">#REF!</definedName>
    <definedName name="Summary_Tables_45" localSheetId="10">[9]Table2.2!#REF!</definedName>
    <definedName name="Summary_Tables_45" localSheetId="11">[9]Table2.2!#REF!</definedName>
    <definedName name="Summary_Tables_45" localSheetId="12">#REF!</definedName>
    <definedName name="Summary_Tables_45" localSheetId="13">[9]Table2.2!#REF!</definedName>
    <definedName name="Summary_Tables_45" localSheetId="17">[3]Table2.2!#REF!</definedName>
    <definedName name="Summary_Tables_45" localSheetId="6">[3]Table2.2!#REF!</definedName>
    <definedName name="Summary_Tables_45" localSheetId="7">[3]Table2.2!#REF!</definedName>
    <definedName name="Summary_Tables_45" localSheetId="8">[3]Table2.2!#REF!</definedName>
    <definedName name="Summary_Tables_45">#REF!</definedName>
    <definedName name="Summary_Tables_46" localSheetId="9">#REF!</definedName>
    <definedName name="Summary_Tables_46" localSheetId="10">[9]Table2.2!#REF!</definedName>
    <definedName name="Summary_Tables_46" localSheetId="11">[9]Table2.2!#REF!</definedName>
    <definedName name="Summary_Tables_46" localSheetId="12">#REF!</definedName>
    <definedName name="Summary_Tables_46" localSheetId="13">[9]Table2.2!#REF!</definedName>
    <definedName name="Summary_Tables_46" localSheetId="17">[3]Table2.2!#REF!</definedName>
    <definedName name="Summary_Tables_46" localSheetId="6">[3]Table2.2!#REF!</definedName>
    <definedName name="Summary_Tables_46" localSheetId="7">[3]Table2.2!#REF!</definedName>
    <definedName name="Summary_Tables_46" localSheetId="8">[3]Table2.2!#REF!</definedName>
    <definedName name="Summary_Tables_46">#REF!</definedName>
    <definedName name="Summary_Tables_5" localSheetId="9">#REF!</definedName>
    <definedName name="Summary_Tables_5" localSheetId="10">[10]Table2.2!#REF!</definedName>
    <definedName name="Summary_Tables_5" localSheetId="11">[10]Table2.2!#REF!</definedName>
    <definedName name="Summary_Tables_5" localSheetId="12">#REF!</definedName>
    <definedName name="Summary_Tables_5" localSheetId="13">[10]Table2.2!#REF!</definedName>
    <definedName name="Summary_Tables_5" localSheetId="17">[4]Table2.2!#REF!</definedName>
    <definedName name="Summary_Tables_5" localSheetId="6">[4]Table2.2!#REF!</definedName>
    <definedName name="Summary_Tables_5" localSheetId="7">[4]Table2.2!#REF!</definedName>
    <definedName name="Summary_Tables_5" localSheetId="8">[4]Table2.2!#REF!</definedName>
    <definedName name="Summary_Tables_5">#REF!</definedName>
    <definedName name="TRNR_27252d25533b49a2ae5d652998b4ec22_125_6" localSheetId="9" hidden="1">#REF!</definedName>
    <definedName name="TRNR_27252d25533b49a2ae5d652998b4ec22_125_6" localSheetId="12" hidden="1">#REF!</definedName>
    <definedName name="TRNR_27252d25533b49a2ae5d652998b4ec22_125_6" localSheetId="13" hidden="1">'[12]22. Govt bond yields'!#REF!</definedName>
    <definedName name="TRNR_27252d25533b49a2ae5d652998b4ec22_125_6" localSheetId="17" hidden="1">'[5]22. Govt bond yields'!#REF!</definedName>
    <definedName name="TRNR_27252d25533b49a2ae5d652998b4ec22_125_6" localSheetId="6" hidden="1">'[5]22. Govt bond yields'!#REF!</definedName>
    <definedName name="TRNR_27252d25533b49a2ae5d652998b4ec22_125_6" localSheetId="7" hidden="1">'[5]22. Govt bond yields'!#REF!</definedName>
    <definedName name="TRNR_27252d25533b49a2ae5d652998b4ec22_125_6" hidden="1">#REF!</definedName>
    <definedName name="TRNR_4a25bddce7e94a4691b613e1f447ec80_125_6" localSheetId="9" hidden="1">#REF!</definedName>
    <definedName name="TRNR_4a25bddce7e94a4691b613e1f447ec80_125_6" localSheetId="12" hidden="1">#REF!</definedName>
    <definedName name="TRNR_4a25bddce7e94a4691b613e1f447ec80_125_6" localSheetId="13" hidden="1">'[12]22. Govt bond yields'!#REF!</definedName>
    <definedName name="TRNR_4a25bddce7e94a4691b613e1f447ec80_125_6" localSheetId="17" hidden="1">'[5]22. Govt bond yields'!#REF!</definedName>
    <definedName name="TRNR_4a25bddce7e94a4691b613e1f447ec80_125_6" localSheetId="6" hidden="1">'[5]22. Govt bond yields'!#REF!</definedName>
    <definedName name="TRNR_4a25bddce7e94a4691b613e1f447ec80_125_6" localSheetId="7" hidden="1">'[5]22. Govt bond yields'!#REF!</definedName>
    <definedName name="TRNR_4a25bddce7e94a4691b613e1f447ec80_125_6" hidden="1">#REF!</definedName>
    <definedName name="TRNR_8834841dd5134ebb8743db6226aa1d57_125_6" localSheetId="9" hidden="1">#REF!</definedName>
    <definedName name="TRNR_8834841dd5134ebb8743db6226aa1d57_125_6" localSheetId="12" hidden="1">#REF!</definedName>
    <definedName name="TRNR_8834841dd5134ebb8743db6226aa1d57_125_6" localSheetId="13" hidden="1">'[12]22. Govt bond yields'!#REF!</definedName>
    <definedName name="TRNR_8834841dd5134ebb8743db6226aa1d57_125_6" localSheetId="17" hidden="1">'[5]22. Govt bond yields'!#REF!</definedName>
    <definedName name="TRNR_8834841dd5134ebb8743db6226aa1d57_125_6" localSheetId="6" hidden="1">'[5]22. Govt bond yields'!#REF!</definedName>
    <definedName name="TRNR_8834841dd5134ebb8743db6226aa1d57_125_6" localSheetId="7" hidden="1">'[5]22. Govt bond yields'!#REF!</definedName>
    <definedName name="TRNR_8834841dd5134ebb8743db6226aa1d57_125_6" hidden="1">#REF!</definedName>
    <definedName name="TRNR_93fda65b34ef4468bc0e176e1fc49700_125_6" localSheetId="9" hidden="1">#REF!</definedName>
    <definedName name="TRNR_93fda65b34ef4468bc0e176e1fc49700_125_6" localSheetId="12" hidden="1">#REF!</definedName>
    <definedName name="TRNR_93fda65b34ef4468bc0e176e1fc49700_125_6" localSheetId="13" hidden="1">'[12]22. Govt bond yields'!#REF!</definedName>
    <definedName name="TRNR_93fda65b34ef4468bc0e176e1fc49700_125_6" localSheetId="17" hidden="1">'[5]22. Govt bond yields'!#REF!</definedName>
    <definedName name="TRNR_93fda65b34ef4468bc0e176e1fc49700_125_6" localSheetId="6" hidden="1">'[5]22. Govt bond yields'!#REF!</definedName>
    <definedName name="TRNR_93fda65b34ef4468bc0e176e1fc49700_125_6" localSheetId="7" hidden="1">'[5]22. Govt bond yields'!#REF!</definedName>
    <definedName name="TRNR_93fda65b34ef4468bc0e176e1fc49700_125_6" hidden="1">#REF!</definedName>
    <definedName name="TRNR_9a1f6f35f6a34ec2ae2cc7e9f8d408de_125_6" localSheetId="9" hidden="1">#REF!</definedName>
    <definedName name="TRNR_9a1f6f35f6a34ec2ae2cc7e9f8d408de_125_6" localSheetId="12" hidden="1">#REF!</definedName>
    <definedName name="TRNR_9a1f6f35f6a34ec2ae2cc7e9f8d408de_125_6" localSheetId="13" hidden="1">'[12]22. Govt bond yields'!#REF!</definedName>
    <definedName name="TRNR_9a1f6f35f6a34ec2ae2cc7e9f8d408de_125_6" localSheetId="17" hidden="1">'[5]22. Govt bond yields'!#REF!</definedName>
    <definedName name="TRNR_9a1f6f35f6a34ec2ae2cc7e9f8d408de_125_6" localSheetId="6" hidden="1">'[5]22. Govt bond yields'!#REF!</definedName>
    <definedName name="TRNR_9a1f6f35f6a34ec2ae2cc7e9f8d408de_125_6" localSheetId="7" hidden="1">'[5]22. Govt bond yields'!#REF!</definedName>
    <definedName name="TRNR_9a1f6f35f6a34ec2ae2cc7e9f8d408de_125_6" hidden="1">#REF!</definedName>
    <definedName name="TRNR_a0797764f0d8457f91f598ca4e180462_125_6" localSheetId="9" hidden="1">#REF!</definedName>
    <definedName name="TRNR_a0797764f0d8457f91f598ca4e180462_125_6" localSheetId="12" hidden="1">#REF!</definedName>
    <definedName name="TRNR_a0797764f0d8457f91f598ca4e180462_125_6" localSheetId="13" hidden="1">'[12]22. Govt bond yields'!#REF!</definedName>
    <definedName name="TRNR_a0797764f0d8457f91f598ca4e180462_125_6" localSheetId="17" hidden="1">'[5]22. Govt bond yields'!#REF!</definedName>
    <definedName name="TRNR_a0797764f0d8457f91f598ca4e180462_125_6" localSheetId="6" hidden="1">'[5]22. Govt bond yields'!#REF!</definedName>
    <definedName name="TRNR_a0797764f0d8457f91f598ca4e180462_125_6" localSheetId="7" hidden="1">'[5]22. Govt bond yields'!#REF!</definedName>
    <definedName name="TRNR_a0797764f0d8457f91f598ca4e180462_125_6" hidden="1">#REF!</definedName>
    <definedName name="TRNR_b82114740f634c1fb9a10248c154a1b9_125_6" localSheetId="9" hidden="1">#REF!</definedName>
    <definedName name="TRNR_b82114740f634c1fb9a10248c154a1b9_125_6" localSheetId="12" hidden="1">#REF!</definedName>
    <definedName name="TRNR_b82114740f634c1fb9a10248c154a1b9_125_6" localSheetId="13" hidden="1">'[12]22. Govt bond yields'!#REF!</definedName>
    <definedName name="TRNR_b82114740f634c1fb9a10248c154a1b9_125_6" localSheetId="17" hidden="1">'[5]22. Govt bond yields'!#REF!</definedName>
    <definedName name="TRNR_b82114740f634c1fb9a10248c154a1b9_125_6" localSheetId="6" hidden="1">'[5]22. Govt bond yields'!#REF!</definedName>
    <definedName name="TRNR_b82114740f634c1fb9a10248c154a1b9_125_6" localSheetId="7" hidden="1">'[5]22. Govt bond yields'!#REF!</definedName>
    <definedName name="TRNR_b82114740f634c1fb9a10248c154a1b9_125_6" hidden="1">#REF!</definedName>
    <definedName name="TRNR_d9166fe0221c4074aed36a46b684215b_125_6" localSheetId="9" hidden="1">#REF!</definedName>
    <definedName name="TRNR_d9166fe0221c4074aed36a46b684215b_125_6" localSheetId="12" hidden="1">#REF!</definedName>
    <definedName name="TRNR_d9166fe0221c4074aed36a46b684215b_125_6" localSheetId="13" hidden="1">'[12]22. Govt bond yields'!#REF!</definedName>
    <definedName name="TRNR_d9166fe0221c4074aed36a46b684215b_125_6" localSheetId="17" hidden="1">'[5]22. Govt bond yields'!#REF!</definedName>
    <definedName name="TRNR_d9166fe0221c4074aed36a46b684215b_125_6" localSheetId="6" hidden="1">'[5]22. Govt bond yields'!#REF!</definedName>
    <definedName name="TRNR_d9166fe0221c4074aed36a46b684215b_125_6" localSheetId="7" hidden="1">'[5]22. Govt bond yields'!#REF!</definedName>
    <definedName name="TRNR_d9166fe0221c4074aed36a46b684215b_125_6" hidden="1">#REF!</definedName>
    <definedName name="TRNR_f8530f1de0a7463284c941bfe9e4e249_125_6" localSheetId="9" hidden="1">#REF!</definedName>
    <definedName name="TRNR_f8530f1de0a7463284c941bfe9e4e249_125_6" localSheetId="12" hidden="1">#REF!</definedName>
    <definedName name="TRNR_f8530f1de0a7463284c941bfe9e4e249_125_6" localSheetId="13" hidden="1">'[12]22. Govt bond yields'!#REF!</definedName>
    <definedName name="TRNR_f8530f1de0a7463284c941bfe9e4e249_125_6" localSheetId="17" hidden="1">'[5]22. Govt bond yields'!#REF!</definedName>
    <definedName name="TRNR_f8530f1de0a7463284c941bfe9e4e249_125_6" localSheetId="6" hidden="1">'[5]22. Govt bond yields'!#REF!</definedName>
    <definedName name="TRNR_f8530f1de0a7463284c941bfe9e4e249_125_6" localSheetId="7" hidden="1">'[5]22. Govt bond yields'!#REF!</definedName>
    <definedName name="TRNR_f8530f1de0a7463284c941bfe9e4e249_125_6" hidden="1">#REF!</definedName>
    <definedName name="TRNR_f86c585bc31248c8bc2b3a1a46c88b17_65_6" localSheetId="9" hidden="1">#REF!</definedName>
    <definedName name="TRNR_f86c585bc31248c8bc2b3a1a46c88b17_65_6" localSheetId="12" hidden="1">#REF!</definedName>
    <definedName name="TRNR_f86c585bc31248c8bc2b3a1a46c88b17_65_6" localSheetId="13" hidden="1">'[12]22. Govt bond yields'!#REF!</definedName>
    <definedName name="TRNR_f86c585bc31248c8bc2b3a1a46c88b17_65_6" localSheetId="17" hidden="1">'[5]22. Govt bond yields'!#REF!</definedName>
    <definedName name="TRNR_f86c585bc31248c8bc2b3a1a46c88b17_65_6" localSheetId="6" hidden="1">'[5]22. Govt bond yields'!#REF!</definedName>
    <definedName name="TRNR_f86c585bc31248c8bc2b3a1a46c88b17_65_6" localSheetId="7" hidden="1">'[5]22. Govt bond yields'!#REF!</definedName>
    <definedName name="TRNR_f86c585bc31248c8bc2b3a1a46c88b17_65_6" hidden="1">#REF!</definedName>
    <definedName name="xxx" localSheetId="9">#REF!</definedName>
    <definedName name="xxx" localSheetId="12">#REF!</definedName>
    <definedName name="xxx" localSheetId="13">#REF!</definedName>
    <definedName name="xxx" localSheetId="17">#REF!</definedName>
    <definedName name="xxx" localSheetId="6">#REF!</definedName>
    <definedName name="xxx" localSheetId="7">#REF!</definedName>
    <definedName name="xxx">#REF!</definedName>
    <definedName name="xxxxx" localSheetId="9" hidden="1">#REF!</definedName>
    <definedName name="xxxxx" localSheetId="12" hidden="1">#REF!</definedName>
    <definedName name="xxxxx" localSheetId="13" hidden="1">'[9]Table 2.5'!#REF!</definedName>
    <definedName name="xxxxx" localSheetId="17" hidden="1">'[3]Table 2.5'!#REF!</definedName>
    <definedName name="xxxxx" localSheetId="6" hidden="1">'[3]Table 2.5'!#REF!</definedName>
    <definedName name="xxxxx" localSheetId="7" hidden="1">'[3]Table 2.5'!#REF!</definedName>
    <definedName name="xxxxx" hidden="1">#REF!</definedName>
    <definedName name="Z_14A37906_4245_11D2_A0DD_006008720D93_.wvu.PrintArea" localSheetId="9" hidden="1">#REF!</definedName>
    <definedName name="Z_14A37906_4245_11D2_A0DD_006008720D93_.wvu.PrintArea" localSheetId="12" hidden="1">#REF!</definedName>
    <definedName name="Z_14A37906_4245_11D2_A0DD_006008720D93_.wvu.PrintArea" localSheetId="13" hidden="1">#REF!</definedName>
    <definedName name="Z_14A37906_4245_11D2_A0DD_006008720D93_.wvu.PrintArea" localSheetId="17" hidden="1">#REF!</definedName>
    <definedName name="Z_14A37906_4245_11D2_A0DD_006008720D93_.wvu.PrintArea" localSheetId="6" hidden="1">#REF!</definedName>
    <definedName name="Z_14A37906_4245_11D2_A0DD_006008720D93_.wvu.PrintArea" localSheetId="7" hidden="1">#REF!</definedName>
    <definedName name="Z_14A37906_4245_11D2_A0DD_006008720D93_.wvu.PrintArea" hidden="1">#REF!</definedName>
    <definedName name="Z_8EEF5401_87C6_11D3_BF6F_444553540000_.wvu.PrintArea" localSheetId="9" hidden="1">#REF!</definedName>
    <definedName name="Z_8EEF5401_87C6_11D3_BF6F_444553540000_.wvu.PrintArea" localSheetId="12" hidden="1">#REF!</definedName>
    <definedName name="Z_8EEF5401_87C6_11D3_BF6F_444553540000_.wvu.PrintArea" localSheetId="13" hidden="1">#REF!</definedName>
    <definedName name="Z_8EEF5401_87C6_11D3_BF6F_444553540000_.wvu.PrintArea" localSheetId="17" hidden="1">#REF!</definedName>
    <definedName name="Z_8EEF5401_87C6_11D3_BF6F_444553540000_.wvu.PrintArea" localSheetId="6" hidden="1">#REF!</definedName>
    <definedName name="Z_8EEF5401_87C6_11D3_BF6F_444553540000_.wvu.PrintArea" localSheetId="7" hidden="1">#REF!</definedName>
    <definedName name="Z_8EEF5401_87C6_11D3_BF6F_444553540000_.wvu.PrintArea" hidden="1">#REF!</definedName>
    <definedName name="Z_B5B3C281_3E7C_11D3_BF6D_444553540000_.wvu.Cols" localSheetId="9" hidden="1">#REF!,#REF!,#REF!,#REF!</definedName>
    <definedName name="Z_B5B3C281_3E7C_11D3_BF6D_444553540000_.wvu.Cols" localSheetId="10" hidden="1">#REF!,#REF!,#REF!,#REF!</definedName>
    <definedName name="Z_B5B3C281_3E7C_11D3_BF6D_444553540000_.wvu.Cols" localSheetId="11" hidden="1">#REF!,#REF!,#REF!,#REF!</definedName>
    <definedName name="Z_B5B3C281_3E7C_11D3_BF6D_444553540000_.wvu.Cols" localSheetId="12" hidden="1">#REF!,#REF!,#REF!,#REF!</definedName>
    <definedName name="Z_B5B3C281_3E7C_11D3_BF6D_444553540000_.wvu.Cols" localSheetId="13" hidden="1">#REF!,#REF!,#REF!,#REF!</definedName>
    <definedName name="Z_B5B3C281_3E7C_11D3_BF6D_444553540000_.wvu.Cols" localSheetId="17" hidden="1">#REF!,#REF!,#REF!,#REF!</definedName>
    <definedName name="Z_B5B3C281_3E7C_11D3_BF6D_444553540000_.wvu.Cols" localSheetId="6" hidden="1">#REF!,#REF!,#REF!,#REF!</definedName>
    <definedName name="Z_B5B3C281_3E7C_11D3_BF6D_444553540000_.wvu.Cols" localSheetId="7" hidden="1">#REF!,#REF!,#REF!,#REF!</definedName>
    <definedName name="Z_B5B3C281_3E7C_11D3_BF6D_444553540000_.wvu.Cols" localSheetId="8" hidden="1">#REF!,#REF!,#REF!,#REF!</definedName>
    <definedName name="Z_B5B3C281_3E7C_11D3_BF6D_444553540000_.wvu.Cols" hidden="1">#REF!,#REF!,#REF!,#REF!</definedName>
    <definedName name="Z_B5B3C281_3E7C_11D3_BF6D_444553540000_.wvu.PrintArea" localSheetId="9" hidden="1">#REF!</definedName>
    <definedName name="Z_B5B3C281_3E7C_11D3_BF6D_444553540000_.wvu.PrintArea" localSheetId="10" hidden="1">#REF!</definedName>
    <definedName name="Z_B5B3C281_3E7C_11D3_BF6D_444553540000_.wvu.PrintArea" localSheetId="11" hidden="1">#REF!</definedName>
    <definedName name="Z_B5B3C281_3E7C_11D3_BF6D_444553540000_.wvu.PrintArea" localSheetId="12" hidden="1">#REF!</definedName>
    <definedName name="Z_B5B3C281_3E7C_11D3_BF6D_444553540000_.wvu.PrintArea" localSheetId="13" hidden="1">#REF!</definedName>
    <definedName name="Z_B5B3C281_3E7C_11D3_BF6D_444553540000_.wvu.PrintArea" localSheetId="17" hidden="1">#REF!</definedName>
    <definedName name="Z_B5B3C281_3E7C_11D3_BF6D_444553540000_.wvu.PrintArea" localSheetId="6" hidden="1">#REF!</definedName>
    <definedName name="Z_B5B3C281_3E7C_11D3_BF6D_444553540000_.wvu.PrintArea" localSheetId="7" hidden="1">#REF!</definedName>
    <definedName name="Z_B5B3C281_3E7C_11D3_BF6D_444553540000_.wvu.PrintArea" localSheetId="8" hidden="1">#REF!</definedName>
    <definedName name="Z_B5B3C281_3E7C_11D3_BF6D_444553540000_.wvu.PrintArea" hidden="1">#REF!</definedName>
    <definedName name="Z_B5B3C281_3E7C_11D3_BF6D_444553540000_.wvu.Rows" localSheetId="9" hidden="1">#REF!</definedName>
    <definedName name="Z_B5B3C281_3E7C_11D3_BF6D_444553540000_.wvu.Rows" localSheetId="10" hidden="1">#REF!</definedName>
    <definedName name="Z_B5B3C281_3E7C_11D3_BF6D_444553540000_.wvu.Rows" localSheetId="11" hidden="1">#REF!</definedName>
    <definedName name="Z_B5B3C281_3E7C_11D3_BF6D_444553540000_.wvu.Rows" localSheetId="12" hidden="1">#REF!</definedName>
    <definedName name="Z_B5B3C281_3E7C_11D3_BF6D_444553540000_.wvu.Rows" localSheetId="13" hidden="1">#REF!</definedName>
    <definedName name="Z_B5B3C281_3E7C_11D3_BF6D_444553540000_.wvu.Rows" localSheetId="17" hidden="1">#REF!</definedName>
    <definedName name="Z_B5B3C281_3E7C_11D3_BF6D_444553540000_.wvu.Rows" localSheetId="6" hidden="1">#REF!</definedName>
    <definedName name="Z_B5B3C281_3E7C_11D3_BF6D_444553540000_.wvu.Rows" localSheetId="7" hidden="1">#REF!</definedName>
    <definedName name="Z_B5B3C281_3E7C_11D3_BF6D_444553540000_.wvu.Rows" localSheetId="8" hidden="1">#REF!</definedName>
    <definedName name="Z_B5B3C281_3E7C_11D3_BF6D_444553540000_.wvu.Rows" hidden="1">#REF!</definedName>
    <definedName name="Z_E06AAC6B_EB02_4A68_A314_AB97A5C2BEF4_.wvu.PrintArea" localSheetId="9" hidden="1">#REF!</definedName>
    <definedName name="Z_E06AAC6B_EB02_4A68_A314_AB97A5C2BEF4_.wvu.PrintArea" localSheetId="12" hidden="1">#REF!</definedName>
    <definedName name="Z_E06AAC6B_EB02_4A68_A314_AB97A5C2BEF4_.wvu.PrintArea" localSheetId="13" hidden="1">#REF!</definedName>
    <definedName name="Z_E06AAC6B_EB02_4A68_A314_AB97A5C2BEF4_.wvu.PrintArea" localSheetId="17" hidden="1">#REF!</definedName>
    <definedName name="Z_E06AAC6B_EB02_4A68_A314_AB97A5C2BEF4_.wvu.PrintArea" localSheetId="6" hidden="1">#REF!</definedName>
    <definedName name="Z_E06AAC6B_EB02_4A68_A314_AB97A5C2BEF4_.wvu.PrintArea" localSheetId="7" hidden="1">#REF!</definedName>
    <definedName name="Z_E06AAC6B_EB02_4A68_A314_AB97A5C2BEF4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0" l="1"/>
  <c r="D15" i="30"/>
  <c r="C15" i="30"/>
  <c r="B15" i="30"/>
  <c r="E14" i="30"/>
  <c r="D14" i="30"/>
  <c r="C14" i="30"/>
  <c r="B14" i="30"/>
  <c r="E13" i="30"/>
  <c r="D13" i="30"/>
  <c r="C13" i="30"/>
  <c r="B13" i="30"/>
  <c r="E12" i="30"/>
  <c r="D12" i="30"/>
  <c r="C12" i="30"/>
  <c r="B12" i="30"/>
  <c r="E11" i="30"/>
  <c r="D11" i="30"/>
  <c r="C11" i="30"/>
  <c r="B11" i="30"/>
  <c r="E10" i="30"/>
  <c r="D10" i="30"/>
  <c r="C10" i="30"/>
  <c r="B10" i="30"/>
  <c r="E9" i="30"/>
  <c r="D9" i="30"/>
  <c r="C9" i="30"/>
  <c r="B9" i="30"/>
  <c r="E8" i="30"/>
  <c r="D8" i="30"/>
  <c r="C8" i="30"/>
  <c r="B8" i="30"/>
  <c r="E7" i="30"/>
  <c r="D7" i="30"/>
  <c r="C7" i="30"/>
  <c r="B7" i="30"/>
  <c r="E6" i="30"/>
  <c r="D6" i="30"/>
  <c r="C6" i="30"/>
  <c r="B6" i="30"/>
  <c r="E5" i="30"/>
  <c r="D5" i="30"/>
  <c r="C5" i="30"/>
  <c r="B5" i="30"/>
  <c r="AG4" i="27"/>
  <c r="D59" i="26"/>
  <c r="C59" i="26"/>
  <c r="R58" i="26"/>
  <c r="Q58" i="26"/>
  <c r="S58" i="26" s="1"/>
  <c r="L58" i="26"/>
  <c r="K58" i="26"/>
  <c r="M58" i="26" s="1"/>
  <c r="R57" i="26"/>
  <c r="S57" i="26" s="1"/>
  <c r="Q57" i="26"/>
  <c r="L57" i="26"/>
  <c r="K57" i="26"/>
  <c r="M57" i="26" s="1"/>
  <c r="S56" i="26"/>
  <c r="R56" i="26"/>
  <c r="Q56" i="26"/>
  <c r="L56" i="26"/>
  <c r="K56" i="26"/>
  <c r="M56" i="26" s="1"/>
  <c r="R55" i="26"/>
  <c r="Q55" i="26"/>
  <c r="S55" i="26" s="1"/>
  <c r="M55" i="26"/>
  <c r="L55" i="26"/>
  <c r="K55" i="26"/>
  <c r="R54" i="26"/>
  <c r="Q54" i="26"/>
  <c r="S54" i="26" s="1"/>
  <c r="L54" i="26"/>
  <c r="K54" i="26"/>
  <c r="M54" i="26" s="1"/>
  <c r="S53" i="26"/>
  <c r="R53" i="26"/>
  <c r="Q53" i="26"/>
  <c r="L53" i="26"/>
  <c r="K53" i="26"/>
  <c r="M53" i="26" s="1"/>
  <c r="S52" i="26"/>
  <c r="R52" i="26"/>
  <c r="Q52" i="26"/>
  <c r="L52" i="26"/>
  <c r="K52" i="26"/>
  <c r="M52" i="26" s="1"/>
  <c r="R51" i="26"/>
  <c r="Q51" i="26"/>
  <c r="S51" i="26" s="1"/>
  <c r="M51" i="26"/>
  <c r="L51" i="26"/>
  <c r="K51" i="26"/>
  <c r="R50" i="26"/>
  <c r="Q50" i="26"/>
  <c r="S50" i="26" s="1"/>
  <c r="L50" i="26"/>
  <c r="K50" i="26"/>
  <c r="M50" i="26" s="1"/>
  <c r="S49" i="26"/>
  <c r="R49" i="26"/>
  <c r="Q49" i="26"/>
  <c r="L49" i="26"/>
  <c r="K49" i="26"/>
  <c r="M49" i="26" s="1"/>
  <c r="S48" i="26"/>
  <c r="R48" i="26"/>
  <c r="Q48" i="26"/>
  <c r="L48" i="26"/>
  <c r="K48" i="26"/>
  <c r="M48" i="26" s="1"/>
  <c r="R47" i="26"/>
  <c r="Q47" i="26"/>
  <c r="S47" i="26" s="1"/>
  <c r="M47" i="26"/>
  <c r="L47" i="26"/>
  <c r="K47" i="26"/>
  <c r="R46" i="26"/>
  <c r="Q46" i="26"/>
  <c r="S46" i="26" s="1"/>
  <c r="L46" i="26"/>
  <c r="K46" i="26"/>
  <c r="M46" i="26" s="1"/>
  <c r="S45" i="26"/>
  <c r="R45" i="26"/>
  <c r="Q45" i="26"/>
  <c r="M45" i="26"/>
  <c r="L45" i="26"/>
  <c r="K45" i="26"/>
  <c r="S44" i="26"/>
  <c r="R44" i="26"/>
  <c r="Q44" i="26"/>
  <c r="L44" i="26"/>
  <c r="K44" i="26"/>
  <c r="M44" i="26" s="1"/>
  <c r="R43" i="26"/>
  <c r="Q43" i="26"/>
  <c r="S43" i="26" s="1"/>
  <c r="L43" i="26"/>
  <c r="D43" i="26"/>
  <c r="C43" i="26"/>
  <c r="K43" i="26" s="1"/>
  <c r="M43" i="26" s="1"/>
  <c r="R42" i="26"/>
  <c r="Q42" i="26"/>
  <c r="S42" i="26" s="1"/>
  <c r="L42" i="26"/>
  <c r="D42" i="26"/>
  <c r="C42" i="26"/>
  <c r="K42" i="26" s="1"/>
  <c r="M42" i="26" s="1"/>
  <c r="R41" i="26"/>
  <c r="Q41" i="26"/>
  <c r="S41" i="26" s="1"/>
  <c r="L41" i="26"/>
  <c r="D41" i="26"/>
  <c r="C41" i="26"/>
  <c r="K41" i="26" s="1"/>
  <c r="M41" i="26" s="1"/>
  <c r="R40" i="26"/>
  <c r="Q40" i="26"/>
  <c r="S40" i="26" s="1"/>
  <c r="M40" i="26"/>
  <c r="L40" i="26"/>
  <c r="K40" i="26"/>
  <c r="R39" i="26"/>
  <c r="Q39" i="26"/>
  <c r="S39" i="26" s="1"/>
  <c r="L39" i="26"/>
  <c r="K39" i="26"/>
  <c r="M39" i="26" s="1"/>
  <c r="S38" i="26"/>
  <c r="R38" i="26"/>
  <c r="Q38" i="26"/>
  <c r="M38" i="26"/>
  <c r="L38" i="26"/>
  <c r="K38" i="26"/>
  <c r="S37" i="26"/>
  <c r="R37" i="26"/>
  <c r="Q37" i="26"/>
  <c r="L37" i="26"/>
  <c r="K37" i="26"/>
  <c r="M37" i="26" s="1"/>
  <c r="R36" i="26"/>
  <c r="Q36" i="26"/>
  <c r="S36" i="26" s="1"/>
  <c r="M36" i="26"/>
  <c r="L36" i="26"/>
  <c r="K36" i="26"/>
  <c r="R35" i="26"/>
  <c r="Q35" i="26"/>
  <c r="S35" i="26" s="1"/>
  <c r="L35" i="26"/>
  <c r="K35" i="26"/>
  <c r="M35" i="26" s="1"/>
  <c r="S34" i="26"/>
  <c r="R34" i="26"/>
  <c r="Q34" i="26"/>
  <c r="M34" i="26"/>
  <c r="L34" i="26"/>
  <c r="K34" i="26"/>
  <c r="S33" i="26"/>
  <c r="R33" i="26"/>
  <c r="Q33" i="26"/>
  <c r="L33" i="26"/>
  <c r="K33" i="26"/>
  <c r="M33" i="26" s="1"/>
  <c r="R32" i="26"/>
  <c r="Q32" i="26"/>
  <c r="S32" i="26" s="1"/>
  <c r="M32" i="26"/>
  <c r="L32" i="26"/>
  <c r="K32" i="26"/>
  <c r="R31" i="26"/>
  <c r="Q31" i="26"/>
  <c r="S31" i="26" s="1"/>
  <c r="L31" i="26"/>
  <c r="K31" i="26"/>
  <c r="M31" i="26" s="1"/>
  <c r="S30" i="26"/>
  <c r="R30" i="26"/>
  <c r="Q30" i="26"/>
  <c r="M30" i="26"/>
  <c r="L30" i="26"/>
  <c r="K30" i="26"/>
  <c r="S29" i="26"/>
  <c r="R29" i="26"/>
  <c r="Q29" i="26"/>
  <c r="L29" i="26"/>
  <c r="K29" i="26"/>
  <c r="M29" i="26" s="1"/>
  <c r="R28" i="26"/>
  <c r="Q28" i="26"/>
  <c r="S28" i="26" s="1"/>
  <c r="M28" i="26"/>
  <c r="L28" i="26"/>
  <c r="K28" i="26"/>
  <c r="R27" i="26"/>
  <c r="Q27" i="26"/>
  <c r="S27" i="26" s="1"/>
  <c r="L27" i="26"/>
  <c r="K27" i="26"/>
  <c r="M27" i="26" s="1"/>
  <c r="S26" i="26"/>
  <c r="R26" i="26"/>
  <c r="Q26" i="26"/>
  <c r="M26" i="26"/>
  <c r="L26" i="26"/>
  <c r="K26" i="26"/>
  <c r="S25" i="26"/>
  <c r="R25" i="26"/>
  <c r="Q25" i="26"/>
  <c r="L25" i="26"/>
  <c r="K25" i="26"/>
  <c r="M25" i="26" s="1"/>
  <c r="R24" i="26"/>
  <c r="Q24" i="26"/>
  <c r="S24" i="26" s="1"/>
  <c r="M24" i="26"/>
  <c r="L24" i="26"/>
  <c r="K24" i="26"/>
  <c r="R23" i="26"/>
  <c r="S23" i="26" s="1"/>
  <c r="Q23" i="26"/>
  <c r="L23" i="26"/>
  <c r="K23" i="26"/>
  <c r="M23" i="26" s="1"/>
  <c r="R22" i="26"/>
  <c r="Q22" i="26"/>
  <c r="S22" i="26" s="1"/>
  <c r="M22" i="26"/>
  <c r="L22" i="26"/>
  <c r="K22" i="26"/>
  <c r="S21" i="26"/>
  <c r="R21" i="26"/>
  <c r="Q21" i="26"/>
  <c r="L21" i="26"/>
  <c r="K21" i="26"/>
  <c r="M21" i="26" s="1"/>
  <c r="R20" i="26"/>
  <c r="Q20" i="26"/>
  <c r="S20" i="26" s="1"/>
  <c r="M20" i="26"/>
  <c r="L20" i="26"/>
  <c r="K20" i="26"/>
  <c r="S19" i="26"/>
  <c r="R19" i="26"/>
  <c r="Q19" i="26"/>
  <c r="L19" i="26"/>
  <c r="K19" i="26"/>
  <c r="M19" i="26" s="1"/>
  <c r="R18" i="26"/>
  <c r="Q18" i="26"/>
  <c r="S18" i="26" s="1"/>
  <c r="M18" i="26"/>
  <c r="L18" i="26"/>
  <c r="K18" i="26"/>
  <c r="R17" i="26"/>
  <c r="Q17" i="26"/>
  <c r="S17" i="26" s="1"/>
  <c r="L17" i="26"/>
  <c r="K17" i="26"/>
  <c r="M17" i="26" s="1"/>
  <c r="R16" i="26"/>
  <c r="Q16" i="26"/>
  <c r="S16" i="26" s="1"/>
  <c r="L16" i="26"/>
  <c r="M16" i="26" s="1"/>
  <c r="K16" i="26"/>
  <c r="S15" i="26"/>
  <c r="R15" i="26"/>
  <c r="Q15" i="26"/>
  <c r="L15" i="26"/>
  <c r="K15" i="26"/>
  <c r="M15" i="26" s="1"/>
  <c r="S14" i="26"/>
  <c r="R14" i="26"/>
  <c r="Q14" i="26"/>
  <c r="M14" i="26"/>
  <c r="L14" i="26"/>
  <c r="K14" i="26"/>
  <c r="S13" i="26"/>
  <c r="R13" i="26"/>
  <c r="Q13" i="26"/>
  <c r="L13" i="26"/>
  <c r="K13" i="26"/>
  <c r="M13" i="26" s="1"/>
  <c r="R12" i="26"/>
  <c r="Q12" i="26"/>
  <c r="S12" i="26" s="1"/>
  <c r="L12" i="26"/>
  <c r="M12" i="26" s="1"/>
  <c r="K12" i="26"/>
  <c r="S11" i="26"/>
  <c r="R11" i="26"/>
  <c r="Q11" i="26"/>
  <c r="L11" i="26"/>
  <c r="K11" i="26"/>
  <c r="M11" i="26" s="1"/>
  <c r="S10" i="26"/>
  <c r="R10" i="26"/>
  <c r="Q10" i="26"/>
  <c r="M10" i="26"/>
  <c r="L10" i="26"/>
  <c r="K10" i="26"/>
  <c r="S9" i="26"/>
  <c r="R9" i="26"/>
  <c r="Q9" i="26"/>
  <c r="L9" i="26"/>
  <c r="K9" i="26"/>
  <c r="M9" i="26" s="1"/>
  <c r="R8" i="26"/>
  <c r="Q8" i="26"/>
  <c r="S8" i="26" s="1"/>
  <c r="L8" i="26"/>
  <c r="M8" i="26" s="1"/>
  <c r="K8" i="26"/>
  <c r="S7" i="26"/>
  <c r="R7" i="26"/>
  <c r="Q7" i="26"/>
  <c r="L7" i="26"/>
  <c r="K7" i="26"/>
  <c r="M7" i="26" s="1"/>
  <c r="S6" i="26"/>
  <c r="R6" i="26"/>
  <c r="Q6" i="26"/>
  <c r="M6" i="26"/>
  <c r="L6" i="26"/>
  <c r="K6" i="26"/>
  <c r="S5" i="26"/>
  <c r="R5" i="26"/>
  <c r="Q5" i="26"/>
  <c r="L5" i="26"/>
  <c r="K5" i="26"/>
  <c r="M5" i="26" s="1"/>
  <c r="R4" i="26"/>
  <c r="Q4" i="26"/>
  <c r="S4" i="26" s="1"/>
  <c r="L4" i="26"/>
  <c r="M4" i="26" s="1"/>
  <c r="K4" i="26"/>
  <c r="G14" i="25" l="1"/>
  <c r="G13" i="25"/>
  <c r="H9" i="25"/>
  <c r="G9" i="25"/>
  <c r="F9" i="25"/>
  <c r="E9" i="25"/>
  <c r="D9" i="25"/>
  <c r="C9" i="25"/>
  <c r="C57" i="24"/>
  <c r="D57" i="24" s="1"/>
  <c r="C56" i="24"/>
  <c r="D56" i="24" s="1"/>
  <c r="C55" i="24"/>
  <c r="D55" i="24" s="1"/>
  <c r="C54" i="24"/>
  <c r="D54" i="24" s="1"/>
  <c r="D53" i="24"/>
  <c r="C53" i="24"/>
  <c r="D52" i="24"/>
  <c r="C52" i="24"/>
  <c r="D51" i="24"/>
  <c r="C51" i="24"/>
  <c r="C50" i="24"/>
  <c r="D50" i="24" s="1"/>
  <c r="D49" i="24"/>
  <c r="C49" i="24"/>
  <c r="D48" i="24"/>
  <c r="C48" i="24"/>
  <c r="D47" i="24"/>
  <c r="C47" i="24"/>
  <c r="C46" i="24"/>
  <c r="D46" i="24" s="1"/>
  <c r="D45" i="24"/>
  <c r="C45" i="24"/>
  <c r="D44" i="24"/>
  <c r="C44" i="24"/>
  <c r="D43" i="24"/>
  <c r="C43" i="24"/>
  <c r="C42" i="24"/>
  <c r="D42" i="24" s="1"/>
  <c r="D41" i="24"/>
  <c r="C41" i="24"/>
  <c r="D40" i="24"/>
  <c r="C40" i="24"/>
  <c r="D39" i="24"/>
  <c r="C39" i="24"/>
  <c r="C38" i="24"/>
  <c r="D38" i="24" s="1"/>
  <c r="D37" i="24"/>
  <c r="C37" i="24"/>
  <c r="D36" i="24"/>
  <c r="C36" i="24"/>
  <c r="D35" i="24"/>
  <c r="C35" i="24"/>
  <c r="C34" i="24"/>
  <c r="D34" i="24" s="1"/>
  <c r="D33" i="24"/>
  <c r="C33" i="24"/>
  <c r="D32" i="24"/>
  <c r="C32" i="24"/>
  <c r="D31" i="24"/>
  <c r="C31" i="24"/>
  <c r="C30" i="24"/>
  <c r="D30" i="24" s="1"/>
  <c r="D29" i="24"/>
  <c r="C29" i="24"/>
  <c r="D28" i="24"/>
  <c r="C28" i="24"/>
  <c r="D27" i="24"/>
  <c r="C27" i="24"/>
  <c r="C26" i="24"/>
  <c r="D26" i="24" s="1"/>
  <c r="D25" i="24"/>
  <c r="C25" i="24"/>
  <c r="D24" i="24"/>
  <c r="C24" i="24"/>
  <c r="D23" i="24"/>
  <c r="C23" i="24"/>
  <c r="C22" i="24"/>
  <c r="D22" i="24" s="1"/>
  <c r="D21" i="24"/>
  <c r="C21" i="24"/>
  <c r="D20" i="24"/>
  <c r="C20" i="24"/>
  <c r="D19" i="24"/>
  <c r="C19" i="24"/>
  <c r="C18" i="24"/>
  <c r="D18" i="24" s="1"/>
  <c r="D17" i="24"/>
  <c r="C17" i="24"/>
  <c r="C16" i="24"/>
  <c r="D16" i="24" s="1"/>
  <c r="D15" i="24"/>
  <c r="C15" i="24"/>
  <c r="C14" i="24"/>
  <c r="D14" i="24" s="1"/>
  <c r="D13" i="24"/>
  <c r="C13" i="24"/>
  <c r="C12" i="24"/>
  <c r="D12" i="24" s="1"/>
  <c r="D11" i="24"/>
  <c r="C11" i="24"/>
  <c r="C10" i="24"/>
  <c r="D10" i="24" s="1"/>
  <c r="D9" i="24"/>
  <c r="C9" i="24"/>
  <c r="C8" i="24"/>
  <c r="D8" i="24" s="1"/>
  <c r="D7" i="24"/>
  <c r="C7" i="24"/>
  <c r="C6" i="24"/>
  <c r="D6" i="24" s="1"/>
  <c r="D5" i="24"/>
  <c r="C5" i="24"/>
  <c r="G14" i="23"/>
  <c r="F14" i="23"/>
  <c r="M12" i="21"/>
  <c r="L12" i="21"/>
  <c r="E12" i="21"/>
  <c r="D12" i="21"/>
  <c r="C12" i="21"/>
  <c r="R11" i="21"/>
  <c r="R12" i="21" s="1"/>
  <c r="Q11" i="21"/>
  <c r="Q12" i="21" s="1"/>
  <c r="P11" i="21"/>
  <c r="P12" i="21" s="1"/>
  <c r="O11" i="21"/>
  <c r="O12" i="21" s="1"/>
  <c r="N11" i="21"/>
  <c r="N12" i="21" s="1"/>
  <c r="M11" i="21"/>
  <c r="L11" i="21"/>
  <c r="K11" i="21"/>
  <c r="K12" i="21" s="1"/>
  <c r="J11" i="21"/>
  <c r="J12" i="21" s="1"/>
  <c r="I11" i="21"/>
  <c r="I12" i="21" s="1"/>
  <c r="H11" i="21"/>
  <c r="H12" i="21" s="1"/>
  <c r="G11" i="21"/>
  <c r="G12" i="21" s="1"/>
  <c r="F11" i="21"/>
  <c r="F12" i="21" s="1"/>
  <c r="E11" i="21"/>
  <c r="D11" i="21"/>
  <c r="C11" i="21"/>
  <c r="B11" i="21"/>
  <c r="B12" i="21" s="1"/>
  <c r="S10" i="21"/>
  <c r="S9" i="21"/>
  <c r="S8" i="21"/>
  <c r="S7" i="21"/>
  <c r="S6" i="21"/>
  <c r="S11" i="21" l="1"/>
  <c r="T11" i="21" s="1"/>
  <c r="T6" i="21" l="1"/>
  <c r="T10" i="21"/>
  <c r="T9" i="21"/>
  <c r="T8" i="21"/>
  <c r="T7" i="21"/>
  <c r="N10" i="20" l="1"/>
  <c r="M10" i="20"/>
  <c r="L10" i="20"/>
  <c r="N9" i="20"/>
  <c r="M9" i="20"/>
  <c r="L9" i="20"/>
  <c r="N8" i="20"/>
  <c r="M8" i="20"/>
  <c r="L8" i="20"/>
  <c r="N7" i="20"/>
  <c r="M7" i="20"/>
  <c r="L7" i="20"/>
  <c r="N6" i="20"/>
  <c r="M6" i="20"/>
  <c r="L6" i="20"/>
  <c r="F19" i="17"/>
  <c r="E19" i="17"/>
  <c r="D19" i="17"/>
  <c r="C19" i="17"/>
  <c r="B19" i="17"/>
  <c r="F17" i="17"/>
  <c r="E17" i="17"/>
  <c r="D17" i="17"/>
  <c r="C17" i="17"/>
  <c r="B17" i="17"/>
  <c r="F16" i="17"/>
  <c r="E16" i="17"/>
  <c r="D16" i="17"/>
  <c r="C16" i="17"/>
  <c r="B16" i="17"/>
  <c r="F15" i="17"/>
  <c r="E15" i="17"/>
  <c r="D15" i="17"/>
  <c r="C15" i="17"/>
  <c r="B15" i="17"/>
  <c r="F14" i="17"/>
  <c r="E14" i="17"/>
  <c r="D14" i="17"/>
  <c r="C14" i="17"/>
  <c r="B14" i="17"/>
  <c r="F13" i="17"/>
  <c r="E13" i="17"/>
  <c r="D13" i="17"/>
  <c r="C13" i="17"/>
  <c r="B13" i="17"/>
  <c r="F12" i="17"/>
  <c r="E12" i="17"/>
  <c r="D12" i="17"/>
  <c r="C12" i="17"/>
  <c r="B12" i="17"/>
  <c r="F11" i="17"/>
  <c r="E11" i="17"/>
  <c r="D11" i="17"/>
  <c r="C11" i="17"/>
  <c r="B11" i="17"/>
  <c r="F10" i="17"/>
  <c r="E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F6" i="17"/>
  <c r="E6" i="17"/>
  <c r="D6" i="17"/>
  <c r="C6" i="17"/>
  <c r="B6" i="17"/>
  <c r="F5" i="17"/>
  <c r="E5" i="17"/>
  <c r="D5" i="17"/>
  <c r="C5" i="17"/>
  <c r="B5" i="17"/>
  <c r="F4" i="17"/>
  <c r="E4" i="17"/>
  <c r="D4" i="17"/>
  <c r="C4" i="17"/>
  <c r="B4" i="17"/>
  <c r="E31" i="5" l="1"/>
  <c r="F31" i="5"/>
  <c r="D31" i="5"/>
  <c r="E30" i="5"/>
  <c r="F30" i="5"/>
  <c r="D30" i="5"/>
  <c r="E29" i="5"/>
  <c r="F29" i="5"/>
  <c r="D29" i="5"/>
  <c r="B102" i="7" l="1"/>
  <c r="C102" i="7"/>
  <c r="B101" i="7"/>
  <c r="C101" i="7"/>
  <c r="B100" i="7"/>
  <c r="C100" i="7"/>
  <c r="B56" i="4" l="1"/>
  <c r="B54" i="4"/>
  <c r="B62" i="4" s="1"/>
  <c r="B53" i="4"/>
  <c r="B61" i="4" s="1"/>
  <c r="B60" i="4"/>
  <c r="B59" i="4"/>
</calcChain>
</file>

<file path=xl/sharedStrings.xml><?xml version="1.0" encoding="utf-8"?>
<sst xmlns="http://schemas.openxmlformats.org/spreadsheetml/2006/main" count="469" uniqueCount="204">
  <si>
    <t>Percentage change in the GDP, quarter on quarter</t>
  </si>
  <si>
    <t>seasonally adjusted</t>
  </si>
  <si>
    <t>Quarterly GDP in constant R trillions (annualised)</t>
  </si>
  <si>
    <t>Seasonally adjusted and annualised, reflated with GDP deflator rebased to 2022</t>
  </si>
  <si>
    <t>'23</t>
  </si>
  <si>
    <t>Mining (5%)</t>
  </si>
  <si>
    <t xml:space="preserve">Statistics South Africa. GDP data. P01440. Excel spread sheet. </t>
  </si>
  <si>
    <t>p.a.</t>
  </si>
  <si>
    <t xml:space="preserve">Investment rate and investment by public and private sector in constant (2023) rand </t>
  </si>
  <si>
    <t>Value of investment reflated with implicit deflator rebased to 2023</t>
  </si>
  <si>
    <t>General government</t>
  </si>
  <si>
    <t>Public corporations</t>
  </si>
  <si>
    <t>Private business enterprises</t>
  </si>
  <si>
    <t>investment rate (right axis)</t>
  </si>
  <si>
    <t>annual</t>
  </si>
  <si>
    <t>quarterly, annualised</t>
  </si>
  <si>
    <t>Q1</t>
  </si>
  <si>
    <t>Q2</t>
  </si>
  <si>
    <t>Q3</t>
  </si>
  <si>
    <t>Q4</t>
  </si>
  <si>
    <t>Construction (3%)</t>
  </si>
  <si>
    <t>constant</t>
  </si>
  <si>
    <t>GDP  in constant (2023) R trns</t>
  </si>
  <si>
    <t>Manufacturing</t>
  </si>
  <si>
    <t>agriculture</t>
  </si>
  <si>
    <t>2000 to 2014</t>
  </si>
  <si>
    <t>non-agricultural GDP</t>
  </si>
  <si>
    <t>2015 to 2019</t>
  </si>
  <si>
    <t>2021 to Q3 2023</t>
  </si>
  <si>
    <t>Year to Q3</t>
  </si>
  <si>
    <t>Q2 2023</t>
  </si>
  <si>
    <t>Q3 2023</t>
  </si>
  <si>
    <t>Manufacturing (12%)</t>
  </si>
  <si>
    <t>Logistics &amp; 
utilities (11%)</t>
  </si>
  <si>
    <t>Government &amp; 
social services (8%)</t>
  </si>
  <si>
    <t>Retail &amp; accommoda-
tion (12%)</t>
  </si>
  <si>
    <t>Business &amp; 
personal 
services (36%)</t>
  </si>
  <si>
    <t>Expenditure on GDP in trillions of constant (2023) rand</t>
  </si>
  <si>
    <t>Reflated using implicit deflator rebased to Q3 2022</t>
  </si>
  <si>
    <t>Source: Statistics South Africa excel spreadsheet on GDP</t>
  </si>
  <si>
    <t>Household consumption</t>
  </si>
  <si>
    <t>Government consumption</t>
  </si>
  <si>
    <t>Investment</t>
  </si>
  <si>
    <t>Exports</t>
  </si>
  <si>
    <t>Inventories</t>
  </si>
  <si>
    <t>Seasonally adjusted, annualised</t>
  </si>
  <si>
    <t>Less: Imports</t>
  </si>
  <si>
    <t>Electricity and rail freight</t>
  </si>
  <si>
    <t>third quarter, not seasonally adjuste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</si>
  <si>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</si>
  <si>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</si>
  <si>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</si>
  <si>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</si>
  <si>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</si>
  <si>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</si>
  <si>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</si>
  <si>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</si>
  <si>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</si>
  <si>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</si>
  <si>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</si>
  <si>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</si>
  <si>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</si>
  <si>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</si>
  <si>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</si>
  <si>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</si>
  <si>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Eskom - TWh</t>
  </si>
  <si>
    <t>Rail - MT</t>
  </si>
  <si>
    <t>standard deviation</t>
  </si>
  <si>
    <t>Third quarter</t>
  </si>
  <si>
    <t>Year on year growth by sector</t>
  </si>
  <si>
    <t>Q3 2020</t>
  </si>
  <si>
    <t xml:space="preserve"> Q3 2021 </t>
  </si>
  <si>
    <t>Q3 2022</t>
  </si>
  <si>
    <t xml:space="preserve"> food/
beverages </t>
  </si>
  <si>
    <t xml:space="preserve"> metals </t>
  </si>
  <si>
    <t xml:space="preserve"> chemicals/
plastics </t>
  </si>
  <si>
    <t xml:space="preserve"> transport 
equipment </t>
  </si>
  <si>
    <t xml:space="preserve"> wood/paper </t>
  </si>
  <si>
    <t xml:space="preserve"> machinery </t>
  </si>
  <si>
    <t xml:space="preserve"> petroleum 
refineries </t>
  </si>
  <si>
    <t xml:space="preserve"> Glass/non-
metallic mineral </t>
  </si>
  <si>
    <t xml:space="preserve"> Clothing/textiles/
leather/footwear </t>
  </si>
  <si>
    <t xml:space="preserve"> Other manu-
facturing </t>
  </si>
  <si>
    <t xml:space="preserve"> electrical 
machinery </t>
  </si>
  <si>
    <t xml:space="preserve"> publishing  </t>
  </si>
  <si>
    <t xml:space="preserve"> ICT </t>
  </si>
  <si>
    <t xml:space="preserve"> Furniture </t>
  </si>
  <si>
    <t xml:space="preserve"> Total manufacturing </t>
  </si>
  <si>
    <t xml:space="preserve">International commodity prices </t>
  </si>
  <si>
    <t>Index of prices in current US dollars</t>
  </si>
  <si>
    <t>3 Feb 2020</t>
  </si>
  <si>
    <t>7 June 2021</t>
  </si>
  <si>
    <t>30 Sept 2021</t>
  </si>
  <si>
    <t>30 Dec 2021</t>
  </si>
  <si>
    <t>30 Jan 2022</t>
  </si>
  <si>
    <t>9 March 2022</t>
  </si>
  <si>
    <t>7 June 2022</t>
  </si>
  <si>
    <t>7 Sept 2022</t>
  </si>
  <si>
    <t>6 Dec 2022</t>
  </si>
  <si>
    <t>7 March 2023</t>
  </si>
  <si>
    <t>1 Sept 2023</t>
  </si>
  <si>
    <t>1 Dec 2023</t>
  </si>
  <si>
    <t>iron ore</t>
  </si>
  <si>
    <t>gold</t>
  </si>
  <si>
    <t>platinum</t>
  </si>
  <si>
    <t>coal</t>
  </si>
  <si>
    <t>petroleum</t>
  </si>
  <si>
    <t>Source: Trading Economics. Interactive data site. Accessed at https://tradingeconomics.com/commodities  on 9 March 2022</t>
  </si>
  <si>
    <t xml:space="preserve">Source: Statistics South Africa Land Transport Survey and Electricity Generated and Available for Distribution. </t>
  </si>
  <si>
    <t>Third quarter employment by sector, and employment ratio</t>
  </si>
  <si>
    <t>Formal</t>
  </si>
  <si>
    <t>Informal</t>
  </si>
  <si>
    <t>Domestic</t>
  </si>
  <si>
    <t>Agriculture</t>
  </si>
  <si>
    <t>employment ratio (right axis)</t>
  </si>
  <si>
    <t xml:space="preserve">a. Employed as percentage of working-aged population. </t>
  </si>
  <si>
    <t>Statistics South Africa. QLFS Trends. Exce workbook. Publication P0211</t>
  </si>
  <si>
    <t>Employment by sector, third quarter 2008 to 2023 and second quarter of 2023</t>
  </si>
  <si>
    <t>Not seasonally adjusted</t>
  </si>
  <si>
    <t>y-on-y change</t>
  </si>
  <si>
    <t>% y-on-y change</t>
  </si>
  <si>
    <t>Utilities and construction</t>
  </si>
  <si>
    <t>Other (ex. mining)(right axis)</t>
  </si>
  <si>
    <t>Mining</t>
  </si>
  <si>
    <t>Employment by manufacturing industry</t>
  </si>
  <si>
    <t>Q3 2019</t>
  </si>
  <si>
    <t>Q3 2021</t>
  </si>
  <si>
    <t>Food, beverages
and tobacco</t>
  </si>
  <si>
    <t>Clothing, textiles 
and footwear</t>
  </si>
  <si>
    <t>Wood and paper</t>
  </si>
  <si>
    <t>Publishing 
and printing</t>
  </si>
  <si>
    <t>Chemicals 
value chain</t>
  </si>
  <si>
    <t>Glass and non-
metallic minerals</t>
  </si>
  <si>
    <t>Metals and 
metal products</t>
  </si>
  <si>
    <t>Machinery and 
equipment</t>
  </si>
  <si>
    <t>Transport 
equipment</t>
  </si>
  <si>
    <t>Furniture, 
and other</t>
  </si>
  <si>
    <t>Mining employment</t>
  </si>
  <si>
    <t>Employed</t>
  </si>
  <si>
    <t>Employment by main occupation and sector</t>
  </si>
  <si>
    <t>formal</t>
  </si>
  <si>
    <t>managers/profes-
sionals/technicians</t>
  </si>
  <si>
    <t>clerical/service
 workers</t>
  </si>
  <si>
    <t>skilled produc-
tion workers</t>
  </si>
  <si>
    <t>elementary
 workers</t>
  </si>
  <si>
    <t>informal</t>
  </si>
  <si>
    <t>total</t>
  </si>
  <si>
    <t>domestic</t>
  </si>
  <si>
    <t>TOTAL</t>
  </si>
  <si>
    <t>Balance of trade</t>
  </si>
  <si>
    <t>Nominal rand</t>
  </si>
  <si>
    <t>Billions of constant rand - deflated with CPI</t>
  </si>
  <si>
    <t>Billions of current U.S. dollars</t>
  </si>
  <si>
    <t>Imports</t>
  </si>
  <si>
    <t>CPI</t>
  </si>
  <si>
    <t>Rands/dollar</t>
  </si>
  <si>
    <t>Balance</t>
  </si>
  <si>
    <t>Source: SARS monthly data</t>
  </si>
  <si>
    <t>Sector, third quarter</t>
  </si>
  <si>
    <t>constant rand</t>
  </si>
  <si>
    <t>USD</t>
  </si>
  <si>
    <t>Extractive (mostly petroleum)</t>
  </si>
  <si>
    <t>Trade by manufacturing subsector</t>
  </si>
  <si>
    <t>INDUSTRY</t>
  </si>
  <si>
    <t>Value (billions)</t>
  </si>
  <si>
    <t>% change from Q3 2022</t>
  </si>
  <si>
    <t>Change in Billions</t>
  </si>
  <si>
    <t xml:space="preserve"> Rand </t>
  </si>
  <si>
    <t>Rand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</si>
  <si>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</si>
  <si>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</si>
  <si>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</si>
  <si>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</si>
  <si>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</si>
  <si>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</si>
  <si>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</si>
  <si>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</si>
  <si>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</si>
  <si>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</si>
  <si>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</si>
  <si>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Net profit or loss before taxation</t>
  </si>
  <si>
    <t>Carrying value of fixed assets as at the end of quarter</t>
  </si>
  <si>
    <t>mining</t>
  </si>
  <si>
    <t>manufacturing</t>
  </si>
  <si>
    <t>construction</t>
  </si>
  <si>
    <t>other</t>
  </si>
  <si>
    <t>Capacity utilisation (right axis)</t>
  </si>
  <si>
    <t>Exports (MT)</t>
  </si>
  <si>
    <t>Local sales (MT)</t>
  </si>
  <si>
    <t>million tonnes</t>
  </si>
  <si>
    <t>Quarterly growth in agriculture compared to the rest of the economy</t>
  </si>
  <si>
    <t>Reflated with CPI rebased to 2023</t>
  </si>
  <si>
    <t>Monthly manufacturing sales in billions of constant (2023) rand</t>
  </si>
  <si>
    <t>Quarterly manufacturing sales by industry in billions of constant (2023) rand</t>
  </si>
  <si>
    <t>Source: Statistics South Africa. Quarterly Employment Statistics (employer survey)</t>
  </si>
  <si>
    <t>Return on assets</t>
  </si>
  <si>
    <t>Year to third quarter, not seasonally adjusted</t>
  </si>
  <si>
    <t>Net profit or loss before taxation in billions of constant (2023) rand</t>
  </si>
  <si>
    <t>AMSA domestic and export sales in millions of tonnes</t>
  </si>
  <si>
    <t>Source: AMSA annual reports</t>
  </si>
  <si>
    <t xml:space="preserve">Source: Statistics South Africa GDP quarterly figures. Excel spreadsheet downloaded from www.Statistics South Africa.gov.za </t>
  </si>
  <si>
    <t>Source: Statistics South Africa. QLFS trends. Excel spreadsheet downloaded from www.Statistics South Africa.gov.za</t>
  </si>
  <si>
    <t xml:space="preserve">Source: Statistics South Africa. QLFS database for relevant quarters. </t>
  </si>
  <si>
    <t>Source: Statistics South Africa, Quarterly Financial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</si>
</sst>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#,##0.0"/>
    <numFmt numFmtId="167" formatCode="_(* #,##0.00_);_(* \(#,##0.00\);_(* &quot;-&quot;??_);_(@_)"/>
    <numFmt numFmtId="168" formatCode="_(* #,##0_);_(* \(#,##0\);_(* &quot;-&quot;??_);_(@_)"/>
    <numFmt numFmtId="169" formatCode="[$-409]mmm\-yy;@"/>
    <numFmt numFmtId="170" formatCode="_(* #,##0.0000_);_(* \(#,##0.0000\);_(* &quot;-&quot;??_);_(@_)"/>
    <numFmt numFmtId="171" formatCode="0.00000"/>
    <numFmt numFmtId="172" formatCode="0.0"/>
    <numFmt numFmtId="173" formatCode="0.000"/>
    <numFmt numFmtId="174" formatCode="_-* #,##0_-;\-* #,##0_-;_-* &quot;-&quot;??_-;_-@_-"/>
    <numFmt numFmtId="175" formatCode="_-* #,##0.00000_-;\-* #,##0.00000_-;_-* &quot;-&quot;??_-;_-@_-"/>
    <numFmt numFmtId="177" formatCode="[$-1C09]dd\ mmmm\ yyyy;@"/>
    <numFmt numFmtId="182" formatCode="_ * #,##0.00_ ;_ * \-#,##0.00_ ;_ * &quot;-&quot;??_ ;_ @_ "/>
    <numFmt numFmtId="183" formatCode="_ * #,##0_ ;_ * \-#,##0_ ;_ * &quot;-&quot;??_ ;_ @_ "/>
    <numFmt numFmtId="184" formatCode="_ * #,##0.0_ ;_ * \-#,##0.0_ ;_ * &quot;-&quot;??_ ;_ @_ "/>
    <numFmt numFmtId="185" formatCode="_-* #,##0.000_-;\-* #,##0.0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4" tint="-0.499984740745262"/>
      </right>
      <top style="thick">
        <color theme="4" tint="-0.499984740745262"/>
      </top>
      <bottom style="thin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499984740745262"/>
      </bottom>
      <diagonal/>
    </border>
    <border>
      <left style="thin">
        <color indexed="64"/>
      </left>
      <right style="thick">
        <color theme="4" tint="-0.499984740745262"/>
      </right>
      <top style="thin">
        <color indexed="64"/>
      </top>
      <bottom style="thick">
        <color theme="4" tint="-0.499984740745262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82" fontId="21" fillId="0" borderId="0" applyFont="0" applyFill="0" applyBorder="0" applyAlignment="0" applyProtection="0"/>
    <xf numFmtId="0" fontId="21" fillId="0" borderId="0"/>
    <xf numFmtId="0" fontId="15" fillId="0" borderId="0"/>
    <xf numFmtId="9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/>
    <xf numFmtId="164" fontId="0" fillId="0" borderId="0" xfId="2" applyNumberFormat="1" applyFont="1"/>
    <xf numFmtId="3" fontId="6" fillId="0" borderId="0" xfId="0" applyNumberFormat="1" applyFont="1" applyAlignment="1">
      <alignment vertical="center"/>
    </xf>
    <xf numFmtId="9" fontId="0" fillId="0" borderId="0" xfId="2" applyFont="1"/>
    <xf numFmtId="0" fontId="0" fillId="0" borderId="0" xfId="0" quotePrefix="1"/>
    <xf numFmtId="0" fontId="7" fillId="0" borderId="0" xfId="0" applyFont="1" applyAlignment="1">
      <alignment vertical="center"/>
    </xf>
    <xf numFmtId="168" fontId="3" fillId="0" borderId="0" xfId="4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69" fontId="3" fillId="0" borderId="0" xfId="0" applyNumberFormat="1" applyFont="1" applyAlignment="1">
      <alignment vertical="center"/>
    </xf>
    <xf numFmtId="9" fontId="3" fillId="0" borderId="0" xfId="2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70" fontId="0" fillId="0" borderId="0" xfId="4" applyNumberFormat="1" applyFont="1"/>
    <xf numFmtId="170" fontId="3" fillId="0" borderId="0" xfId="4" applyNumberFormat="1" applyFont="1" applyAlignment="1">
      <alignment vertical="center"/>
    </xf>
    <xf numFmtId="167" fontId="3" fillId="0" borderId="0" xfId="4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170" fontId="3" fillId="0" borderId="0" xfId="4" applyNumberFormat="1" applyFont="1" applyFill="1" applyAlignment="1">
      <alignment vertical="center"/>
    </xf>
    <xf numFmtId="171" fontId="7" fillId="0" borderId="0" xfId="0" applyNumberFormat="1" applyFont="1" applyAlignment="1">
      <alignment vertical="center"/>
    </xf>
    <xf numFmtId="164" fontId="10" fillId="0" borderId="0" xfId="2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7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72" fontId="9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74" fontId="0" fillId="0" borderId="0" xfId="3" applyNumberFormat="1" applyFont="1"/>
    <xf numFmtId="165" fontId="0" fillId="0" borderId="0" xfId="3" applyNumberFormat="1" applyFont="1"/>
    <xf numFmtId="165" fontId="0" fillId="0" borderId="0" xfId="2" applyNumberFormat="1" applyFont="1"/>
    <xf numFmtId="0" fontId="11" fillId="0" borderId="0" xfId="0" applyFont="1"/>
    <xf numFmtId="43" fontId="3" fillId="0" borderId="0" xfId="3" applyFont="1" applyAlignment="1">
      <alignment vertical="center"/>
    </xf>
    <xf numFmtId="175" fontId="3" fillId="0" borderId="0" xfId="3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174" fontId="0" fillId="0" borderId="0" xfId="0" applyNumberFormat="1"/>
    <xf numFmtId="0" fontId="4" fillId="0" borderId="0" xfId="0" applyFont="1" applyAlignment="1">
      <alignment horizontal="right" vertical="center"/>
    </xf>
    <xf numFmtId="174" fontId="3" fillId="0" borderId="0" xfId="3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43" fontId="0" fillId="0" borderId="0" xfId="1" applyFont="1"/>
    <xf numFmtId="174" fontId="0" fillId="0" borderId="0" xfId="1" applyNumberFormat="1" applyFont="1"/>
    <xf numFmtId="174" fontId="4" fillId="0" borderId="0" xfId="1" applyNumberFormat="1" applyFont="1" applyAlignment="1">
      <alignment horizontal="right" vertical="center"/>
    </xf>
    <xf numFmtId="174" fontId="3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164" fontId="4" fillId="0" borderId="0" xfId="5" applyNumberFormat="1" applyFont="1" applyAlignment="1">
      <alignment vertical="center"/>
    </xf>
    <xf numFmtId="9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165" fontId="3" fillId="0" borderId="0" xfId="3" applyNumberFormat="1" applyFont="1" applyFill="1" applyAlignment="1">
      <alignment vertical="center"/>
    </xf>
    <xf numFmtId="1" fontId="0" fillId="0" borderId="0" xfId="0" applyNumberFormat="1"/>
    <xf numFmtId="17" fontId="0" fillId="0" borderId="0" xfId="0" applyNumberFormat="1"/>
    <xf numFmtId="0" fontId="14" fillId="0" borderId="0" xfId="0" applyFont="1"/>
    <xf numFmtId="174" fontId="14" fillId="0" borderId="0" xfId="3" applyNumberFormat="1" applyFont="1"/>
    <xf numFmtId="172" fontId="0" fillId="0" borderId="0" xfId="0" applyNumberFormat="1"/>
    <xf numFmtId="14" fontId="0" fillId="0" borderId="0" xfId="1" applyNumberFormat="1" applyFont="1"/>
    <xf numFmtId="177" fontId="0" fillId="0" borderId="0" xfId="1" applyNumberFormat="1" applyFont="1"/>
    <xf numFmtId="177" fontId="0" fillId="0" borderId="0" xfId="1" quotePrefix="1" applyNumberFormat="1" applyFont="1"/>
    <xf numFmtId="177" fontId="0" fillId="0" borderId="0" xfId="2" applyNumberFormat="1" applyFont="1"/>
    <xf numFmtId="177" fontId="0" fillId="0" borderId="0" xfId="0" applyNumberFormat="1"/>
    <xf numFmtId="1" fontId="0" fillId="0" borderId="0" xfId="1" applyNumberFormat="1" applyFont="1"/>
    <xf numFmtId="14" fontId="0" fillId="0" borderId="0" xfId="1" applyNumberFormat="1" applyFont="1" applyAlignment="1">
      <alignment horizontal="center"/>
    </xf>
    <xf numFmtId="183" fontId="0" fillId="0" borderId="0" xfId="6" applyNumberFormat="1" applyFont="1" applyFill="1"/>
    <xf numFmtId="183" fontId="0" fillId="0" borderId="0" xfId="6" applyNumberFormat="1" applyFont="1"/>
    <xf numFmtId="183" fontId="14" fillId="0" borderId="0" xfId="6" applyNumberFormat="1" applyFont="1" applyFill="1"/>
    <xf numFmtId="183" fontId="14" fillId="0" borderId="0" xfId="6" applyNumberFormat="1" applyFont="1" applyFill="1" applyAlignment="1">
      <alignment horizontal="right"/>
    </xf>
    <xf numFmtId="184" fontId="14" fillId="0" borderId="0" xfId="6" applyNumberFormat="1" applyFont="1" applyFill="1"/>
    <xf numFmtId="184" fontId="14" fillId="0" borderId="0" xfId="6" applyNumberFormat="1" applyFont="1" applyFill="1" applyAlignment="1">
      <alignment horizontal="left" indent="1"/>
    </xf>
    <xf numFmtId="184" fontId="15" fillId="0" borderId="0" xfId="7" applyNumberFormat="1"/>
    <xf numFmtId="43" fontId="16" fillId="0" borderId="0" xfId="8" applyNumberFormat="1" applyFont="1"/>
    <xf numFmtId="9" fontId="14" fillId="0" borderId="0" xfId="2" applyFont="1" applyFill="1"/>
    <xf numFmtId="9" fontId="15" fillId="0" borderId="0" xfId="2" applyFont="1" applyFill="1"/>
    <xf numFmtId="0" fontId="15" fillId="0" borderId="0" xfId="7"/>
    <xf numFmtId="184" fontId="0" fillId="0" borderId="0" xfId="6" applyNumberFormat="1" applyFont="1"/>
    <xf numFmtId="9" fontId="12" fillId="0" borderId="0" xfId="2" applyFont="1"/>
    <xf numFmtId="0" fontId="17" fillId="0" borderId="0" xfId="0" applyFont="1"/>
    <xf numFmtId="0" fontId="14" fillId="0" borderId="0" xfId="6" applyNumberFormat="1" applyFont="1" applyFill="1"/>
    <xf numFmtId="1" fontId="0" fillId="0" borderId="0" xfId="6" applyNumberFormat="1" applyFont="1" applyFill="1"/>
    <xf numFmtId="172" fontId="14" fillId="0" borderId="0" xfId="0" applyNumberFormat="1" applyFont="1"/>
    <xf numFmtId="1" fontId="0" fillId="0" borderId="0" xfId="6" applyNumberFormat="1" applyFont="1" applyFill="1" applyAlignment="1">
      <alignment horizontal="right"/>
    </xf>
    <xf numFmtId="0" fontId="18" fillId="0" borderId="0" xfId="0" applyFont="1"/>
    <xf numFmtId="0" fontId="19" fillId="0" borderId="0" xfId="0" applyFont="1"/>
    <xf numFmtId="0" fontId="0" fillId="0" borderId="0" xfId="0" applyAlignment="1">
      <alignment wrapText="1"/>
    </xf>
    <xf numFmtId="174" fontId="14" fillId="0" borderId="0" xfId="1" applyNumberFormat="1" applyFont="1" applyFill="1"/>
    <xf numFmtId="1" fontId="14" fillId="0" borderId="0" xfId="2" applyNumberFormat="1" applyFont="1" applyFill="1"/>
    <xf numFmtId="1" fontId="14" fillId="0" borderId="0" xfId="0" applyNumberFormat="1" applyFont="1"/>
    <xf numFmtId="1" fontId="12" fillId="0" borderId="0" xfId="2" applyNumberFormat="1" applyFont="1"/>
    <xf numFmtId="0" fontId="12" fillId="0" borderId="0" xfId="2" applyNumberFormat="1" applyFont="1"/>
    <xf numFmtId="0" fontId="0" fillId="0" borderId="0" xfId="0" applyAlignment="1">
      <alignment horizontal="left" wrapText="1"/>
    </xf>
    <xf numFmtId="183" fontId="14" fillId="0" borderId="0" xfId="0" applyNumberFormat="1" applyFont="1"/>
    <xf numFmtId="183" fontId="0" fillId="0" borderId="0" xfId="0" applyNumberFormat="1"/>
    <xf numFmtId="0" fontId="0" fillId="0" borderId="0" xfId="6" applyNumberFormat="1" applyFont="1"/>
    <xf numFmtId="183" fontId="15" fillId="0" borderId="0" xfId="6" applyNumberFormat="1" applyFont="1"/>
    <xf numFmtId="0" fontId="15" fillId="0" borderId="0" xfId="9"/>
    <xf numFmtId="3" fontId="0" fillId="0" borderId="0" xfId="0" applyNumberFormat="1"/>
    <xf numFmtId="3" fontId="14" fillId="0" borderId="0" xfId="0" applyNumberFormat="1" applyFont="1"/>
    <xf numFmtId="174" fontId="0" fillId="0" borderId="0" xfId="1" applyNumberFormat="1" applyFont="1" applyAlignment="1">
      <alignment horizontal="left"/>
    </xf>
    <xf numFmtId="0" fontId="0" fillId="0" borderId="0" xfId="1" applyNumberFormat="1" applyFont="1"/>
    <xf numFmtId="0" fontId="0" fillId="0" borderId="0" xfId="1" applyNumberFormat="1" applyFont="1" applyFill="1" applyAlignment="1">
      <alignment horizontal="left"/>
    </xf>
    <xf numFmtId="0" fontId="20" fillId="0" borderId="0" xfId="1" applyNumberFormat="1" applyFont="1" applyFill="1" applyBorder="1"/>
    <xf numFmtId="0" fontId="14" fillId="0" borderId="0" xfId="1" applyNumberFormat="1" applyFont="1" applyFill="1"/>
    <xf numFmtId="174" fontId="0" fillId="0" borderId="0" xfId="1" applyNumberFormat="1" applyFont="1" applyAlignment="1">
      <alignment horizontal="center"/>
    </xf>
    <xf numFmtId="174" fontId="0" fillId="0" borderId="0" xfId="1" applyNumberFormat="1" applyFont="1" applyFill="1" applyAlignment="1">
      <alignment horizontal="left" wrapText="1"/>
    </xf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0" applyNumberFormat="1"/>
    <xf numFmtId="185" fontId="0" fillId="0" borderId="0" xfId="1" applyNumberFormat="1" applyFont="1"/>
    <xf numFmtId="165" fontId="0" fillId="0" borderId="0" xfId="1" applyNumberFormat="1" applyFont="1"/>
    <xf numFmtId="174" fontId="0" fillId="0" borderId="0" xfId="1" applyNumberFormat="1" applyFont="1" applyFill="1" applyAlignment="1">
      <alignment horizontal="left"/>
    </xf>
    <xf numFmtId="174" fontId="0" fillId="0" borderId="0" xfId="1" applyNumberFormat="1" applyFont="1" applyAlignment="1">
      <alignment horizontal="center" vertical="center"/>
    </xf>
    <xf numFmtId="43" fontId="0" fillId="0" borderId="0" xfId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74" fontId="0" fillId="0" borderId="0" xfId="1" applyNumberFormat="1" applyFont="1" applyFill="1"/>
    <xf numFmtId="9" fontId="0" fillId="0" borderId="0" xfId="2" applyFont="1" applyFill="1"/>
    <xf numFmtId="174" fontId="0" fillId="0" borderId="0" xfId="2" applyNumberFormat="1" applyFont="1"/>
    <xf numFmtId="183" fontId="22" fillId="0" borderId="0" xfId="10" applyNumberFormat="1" applyFont="1" applyFill="1" applyBorder="1"/>
    <xf numFmtId="0" fontId="22" fillId="0" borderId="0" xfId="11" applyFont="1"/>
    <xf numFmtId="0" fontId="22" fillId="0" borderId="0" xfId="10" applyNumberFormat="1" applyFont="1" applyFill="1" applyBorder="1"/>
    <xf numFmtId="1" fontId="22" fillId="0" borderId="0" xfId="11" applyNumberFormat="1" applyFont="1"/>
    <xf numFmtId="2" fontId="0" fillId="0" borderId="0" xfId="10" applyNumberFormat="1" applyFont="1" applyFill="1"/>
    <xf numFmtId="183" fontId="22" fillId="0" borderId="0" xfId="11" applyNumberFormat="1" applyFont="1"/>
    <xf numFmtId="184" fontId="22" fillId="0" borderId="0" xfId="6" applyNumberFormat="1" applyFont="1" applyFill="1" applyBorder="1"/>
    <xf numFmtId="184" fontId="22" fillId="0" borderId="0" xfId="11" applyNumberFormat="1" applyFont="1"/>
    <xf numFmtId="2" fontId="21" fillId="0" borderId="0" xfId="11" applyNumberFormat="1"/>
    <xf numFmtId="2" fontId="1" fillId="0" borderId="0" xfId="10" applyNumberFormat="1" applyFont="1" applyFill="1"/>
    <xf numFmtId="2" fontId="1" fillId="0" borderId="0" xfId="10" applyNumberFormat="1" applyFont="1" applyFill="1" applyBorder="1"/>
    <xf numFmtId="2" fontId="22" fillId="0" borderId="0" xfId="11" applyNumberFormat="1" applyFont="1"/>
    <xf numFmtId="164" fontId="22" fillId="0" borderId="0" xfId="2" applyNumberFormat="1" applyFont="1"/>
    <xf numFmtId="182" fontId="0" fillId="0" borderId="0" xfId="6" applyFont="1"/>
    <xf numFmtId="0" fontId="13" fillId="0" borderId="0" xfId="0" applyFont="1"/>
    <xf numFmtId="9" fontId="14" fillId="0" borderId="0" xfId="2" applyFont="1"/>
    <xf numFmtId="183" fontId="14" fillId="0" borderId="0" xfId="6" applyNumberFormat="1" applyFont="1"/>
    <xf numFmtId="183" fontId="0" fillId="0" borderId="0" xfId="2" applyNumberFormat="1" applyFont="1"/>
    <xf numFmtId="0" fontId="23" fillId="0" borderId="0" xfId="0" applyFont="1"/>
    <xf numFmtId="184" fontId="13" fillId="0" borderId="2" xfId="6" applyNumberFormat="1" applyFont="1" applyBorder="1"/>
    <xf numFmtId="184" fontId="13" fillId="0" borderId="3" xfId="6" applyNumberFormat="1" applyFont="1" applyBorder="1" applyAlignment="1"/>
    <xf numFmtId="184" fontId="13" fillId="0" borderId="4" xfId="6" applyNumberFormat="1" applyFont="1" applyBorder="1" applyAlignment="1"/>
    <xf numFmtId="0" fontId="0" fillId="0" borderId="5" xfId="0" applyBorder="1"/>
    <xf numFmtId="184" fontId="13" fillId="0" borderId="1" xfId="6" applyNumberFormat="1" applyFont="1" applyBorder="1" applyAlignment="1">
      <alignment horizontal="center"/>
    </xf>
    <xf numFmtId="184" fontId="13" fillId="0" borderId="6" xfId="6" applyNumberFormat="1" applyFont="1" applyBorder="1" applyAlignment="1">
      <alignment horizontal="center"/>
    </xf>
    <xf numFmtId="184" fontId="18" fillId="0" borderId="5" xfId="6" applyNumberFormat="1" applyFont="1" applyFill="1" applyBorder="1"/>
    <xf numFmtId="184" fontId="14" fillId="0" borderId="1" xfId="6" applyNumberFormat="1" applyFont="1" applyFill="1" applyBorder="1"/>
    <xf numFmtId="184" fontId="14" fillId="0" borderId="6" xfId="6" applyNumberFormat="1" applyFont="1" applyFill="1" applyBorder="1"/>
    <xf numFmtId="184" fontId="14" fillId="0" borderId="5" xfId="6" applyNumberFormat="1" applyFont="1" applyFill="1" applyBorder="1"/>
    <xf numFmtId="2" fontId="14" fillId="0" borderId="1" xfId="0" applyNumberFormat="1" applyFont="1" applyBorder="1"/>
    <xf numFmtId="172" fontId="14" fillId="0" borderId="1" xfId="0" applyNumberFormat="1" applyFont="1" applyBorder="1"/>
    <xf numFmtId="164" fontId="14" fillId="0" borderId="1" xfId="2" applyNumberFormat="1" applyFont="1" applyFill="1" applyBorder="1"/>
    <xf numFmtId="182" fontId="14" fillId="0" borderId="1" xfId="6" applyFont="1" applyFill="1" applyBorder="1"/>
    <xf numFmtId="182" fontId="14" fillId="0" borderId="6" xfId="6" applyFont="1" applyFill="1" applyBorder="1"/>
    <xf numFmtId="9" fontId="14" fillId="0" borderId="1" xfId="2" applyFont="1" applyFill="1" applyBorder="1"/>
    <xf numFmtId="184" fontId="14" fillId="0" borderId="7" xfId="6" applyNumberFormat="1" applyFont="1" applyFill="1" applyBorder="1"/>
    <xf numFmtId="182" fontId="14" fillId="0" borderId="8" xfId="6" applyFont="1" applyFill="1" applyBorder="1"/>
    <xf numFmtId="184" fontId="14" fillId="0" borderId="8" xfId="6" applyNumberFormat="1" applyFont="1" applyFill="1" applyBorder="1"/>
    <xf numFmtId="164" fontId="14" fillId="0" borderId="8" xfId="2" applyNumberFormat="1" applyFont="1" applyFill="1" applyBorder="1"/>
    <xf numFmtId="2" fontId="14" fillId="0" borderId="8" xfId="0" applyNumberFormat="1" applyFont="1" applyBorder="1"/>
    <xf numFmtId="182" fontId="14" fillId="0" borderId="9" xfId="6" applyFont="1" applyFill="1" applyBorder="1"/>
    <xf numFmtId="0" fontId="13" fillId="0" borderId="0" xfId="12" applyFont="1"/>
    <xf numFmtId="0" fontId="14" fillId="0" borderId="0" xfId="6" applyNumberFormat="1" applyFont="1"/>
    <xf numFmtId="183" fontId="13" fillId="0" borderId="0" xfId="6" quotePrefix="1" applyNumberFormat="1" applyFont="1"/>
    <xf numFmtId="0" fontId="13" fillId="0" borderId="0" xfId="6" applyNumberFormat="1" applyFont="1"/>
    <xf numFmtId="183" fontId="13" fillId="0" borderId="0" xfId="6" applyNumberFormat="1" applyFont="1"/>
    <xf numFmtId="183" fontId="14" fillId="0" borderId="0" xfId="6" quotePrefix="1" applyNumberFormat="1" applyFont="1"/>
    <xf numFmtId="0" fontId="14" fillId="0" borderId="0" xfId="12" applyFont="1"/>
    <xf numFmtId="0" fontId="1" fillId="0" borderId="0" xfId="15"/>
    <xf numFmtId="164" fontId="14" fillId="0" borderId="0" xfId="5" applyNumberFormat="1" applyFont="1"/>
    <xf numFmtId="174" fontId="1" fillId="0" borderId="0" xfId="16" applyNumberFormat="1" applyFont="1"/>
    <xf numFmtId="183" fontId="0" fillId="0" borderId="0" xfId="1" applyNumberFormat="1" applyFont="1"/>
    <xf numFmtId="184" fontId="0" fillId="0" borderId="0" xfId="1" applyNumberFormat="1" applyFont="1"/>
  </cellXfs>
  <cellStyles count="17">
    <cellStyle name="Comma" xfId="1" builtinId="3"/>
    <cellStyle name="Comma 2" xfId="3" xr:uid="{56A252A7-8459-43BF-A851-99B31E8A7DE0}"/>
    <cellStyle name="Comma 2 2" xfId="4" xr:uid="{B4F89086-9510-470C-9292-631D40C27D8E}"/>
    <cellStyle name="Comma 2 3" xfId="6" xr:uid="{5CEA073D-E740-4955-A58A-BE01A3A626FE}"/>
    <cellStyle name="Comma 3" xfId="16" xr:uid="{06C553C4-626E-4D59-8053-7C25E036AAA3}"/>
    <cellStyle name="Comma 3 2" xfId="14" xr:uid="{6E00B0C4-8BA9-45A8-A9AD-81DC8B826D8F}"/>
    <cellStyle name="Comma 7" xfId="10" xr:uid="{D3F77C7E-62FC-4CD6-8B41-0BB4A6CA24F5}"/>
    <cellStyle name="Normal" xfId="0" builtinId="0"/>
    <cellStyle name="Normal 2 2" xfId="12" xr:uid="{02F82805-DFDD-40A9-BB30-C3C8FAB61963}"/>
    <cellStyle name="Normal 3" xfId="15" xr:uid="{E89FC001-7E7A-45A1-B0FD-E7F6AB6129ED}"/>
    <cellStyle name="Normal 8 2" xfId="9" xr:uid="{A4BC9065-86A5-450A-B9DF-3D831E749850}"/>
    <cellStyle name="Normal 9" xfId="11" xr:uid="{576853FE-07EC-4E2C-B087-20F193D9D5D2}"/>
    <cellStyle name="Normal_10. Empl trends and ratio_1" xfId="8" xr:uid="{629E63C4-09AD-44E4-AC84-18C3FFCCF440}"/>
    <cellStyle name="Normal_6. Empl trends and ratio_1" xfId="7" xr:uid="{A440F00C-799C-453E-BDD7-B429F74A6D84}"/>
    <cellStyle name="Percent" xfId="2" builtinId="5"/>
    <cellStyle name="Percent 2" xfId="5" xr:uid="{5CF49637-1F2D-43CF-AA38-067E15224DBD}"/>
    <cellStyle name="Percent 3" xfId="13" xr:uid="{86A76478-05EC-4854-AE69-8D67C69E64AF}"/>
  </cellStyles>
  <dxfs count="6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29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64-4D6B-81E9-9303BFC97CA6}"/>
              </c:ext>
            </c:extLst>
          </c:dPt>
          <c:dPt>
            <c:idx val="3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64-4D6B-81E9-9303BFC97CA6}"/>
              </c:ext>
            </c:extLst>
          </c:dPt>
          <c:dPt>
            <c:idx val="34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64-4D6B-81E9-9303BFC97CA6}"/>
              </c:ext>
            </c:extLst>
          </c:dPt>
          <c:dPt>
            <c:idx val="3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64-4D6B-81E9-9303BFC97CA6}"/>
              </c:ext>
            </c:extLst>
          </c:dPt>
          <c:dPt>
            <c:idx val="3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64-4D6B-81E9-9303BFC97CA6}"/>
              </c:ext>
            </c:extLst>
          </c:dPt>
          <c:dPt>
            <c:idx val="3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64-4D6B-81E9-9303BFC97CA6}"/>
              </c:ext>
            </c:extLst>
          </c:dPt>
          <c:dPt>
            <c:idx val="4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64-4D6B-81E9-9303BFC97CA6}"/>
              </c:ext>
            </c:extLst>
          </c:dPt>
          <c:dPt>
            <c:idx val="5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64-4D6B-81E9-9303BFC97CA6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17-4BA3-A01B-AA7A204A04BA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117-4BA3-A01B-AA7A204A04BA}"/>
              </c:ext>
            </c:extLst>
          </c:dPt>
          <c:dPt>
            <c:idx val="6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E64-4D6B-81E9-9303BFC97CA6}"/>
              </c:ext>
            </c:extLst>
          </c:dPt>
          <c:dPt>
            <c:idx val="6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E64-4D6B-81E9-9303BFC97CA6}"/>
              </c:ext>
            </c:extLst>
          </c:dPt>
          <c:dPt>
            <c:idx val="6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E64-4D6B-81E9-9303BFC97CA6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17-4BA3-A01B-AA7A204A04BA}"/>
              </c:ext>
            </c:extLst>
          </c:dPt>
          <c:dPt>
            <c:idx val="7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E64-4D6B-81E9-9303BFC97CA6}"/>
              </c:ext>
            </c:extLst>
          </c:dPt>
          <c:dPt>
            <c:idx val="7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E64-4D6B-81E9-9303BFC97CA6}"/>
              </c:ext>
            </c:extLst>
          </c:dPt>
          <c:dPt>
            <c:idx val="7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E64-4D6B-81E9-9303BFC97CA6}"/>
              </c:ext>
            </c:extLst>
          </c:dPt>
          <c:dPt>
            <c:idx val="8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117-4BA3-A01B-AA7A204A04BA}"/>
              </c:ext>
            </c:extLst>
          </c:dPt>
          <c:dPt>
            <c:idx val="8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E64-4D6B-81E9-9303BFC97CA6}"/>
              </c:ext>
            </c:extLst>
          </c:dPt>
          <c:dPt>
            <c:idx val="8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E64-4D6B-81E9-9303BFC97CA6}"/>
              </c:ext>
            </c:extLst>
          </c:dPt>
          <c:dPt>
            <c:idx val="9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117-4BA3-A01B-AA7A204A04BA}"/>
              </c:ext>
            </c:extLst>
          </c:dPt>
          <c:dPt>
            <c:idx val="9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117-4BA3-A01B-AA7A204A04BA}"/>
              </c:ext>
            </c:extLst>
          </c:dPt>
          <c:dPt>
            <c:idx val="94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4E64-4D6B-81E9-9303BFC97CA6}"/>
              </c:ext>
            </c:extLst>
          </c:dPt>
          <c:cat>
            <c:numRef>
              <c:f>'1. Quarterly change in GDP'!$A$4:$A$98</c:f>
              <c:numCache>
                <c:formatCode>General</c:formatCode>
                <c:ptCount val="95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  <c:pt idx="80">
                  <c:v>2020</c:v>
                </c:pt>
                <c:pt idx="84">
                  <c:v>2021</c:v>
                </c:pt>
                <c:pt idx="88">
                  <c:v>2022</c:v>
                </c:pt>
                <c:pt idx="92">
                  <c:v>2023</c:v>
                </c:pt>
              </c:numCache>
            </c:numRef>
          </c:cat>
          <c:val>
            <c:numRef>
              <c:f>'1. Quarterly change in GDP'!$B$4:$B$98</c:f>
              <c:numCache>
                <c:formatCode>0.0%</c:formatCode>
                <c:ptCount val="95"/>
                <c:pt idx="0">
                  <c:v>1.1688399926261583E-2</c:v>
                </c:pt>
                <c:pt idx="1">
                  <c:v>9.1999078327755779E-3</c:v>
                </c:pt>
                <c:pt idx="2">
                  <c:v>9.9039428763350035E-3</c:v>
                </c:pt>
                <c:pt idx="3">
                  <c:v>8.5095467046614193E-3</c:v>
                </c:pt>
                <c:pt idx="4">
                  <c:v>6.1451184646779122E-3</c:v>
                </c:pt>
                <c:pt idx="5">
                  <c:v>4.9970441205888783E-3</c:v>
                </c:pt>
                <c:pt idx="6">
                  <c:v>2.6574794215044051E-3</c:v>
                </c:pt>
                <c:pt idx="7">
                  <c:v>7.6932290380802293E-3</c:v>
                </c:pt>
                <c:pt idx="8">
                  <c:v>1.0860090271194611E-2</c:v>
                </c:pt>
                <c:pt idx="9">
                  <c:v>1.2688591870982702E-2</c:v>
                </c:pt>
                <c:pt idx="10">
                  <c:v>1.1318294922630923E-2</c:v>
                </c:pt>
                <c:pt idx="11">
                  <c:v>8.3198863115936383E-3</c:v>
                </c:pt>
                <c:pt idx="12">
                  <c:v>6.3476230694994307E-3</c:v>
                </c:pt>
                <c:pt idx="13">
                  <c:v>4.8836948048669448E-3</c:v>
                </c:pt>
                <c:pt idx="14">
                  <c:v>5.4269059072238335E-3</c:v>
                </c:pt>
                <c:pt idx="15">
                  <c:v>5.7693128266878002E-3</c:v>
                </c:pt>
                <c:pt idx="16">
                  <c:v>1.513781621841348E-2</c:v>
                </c:pt>
                <c:pt idx="17">
                  <c:v>1.3974499245385852E-2</c:v>
                </c:pt>
                <c:pt idx="18">
                  <c:v>1.6351179575896158E-2</c:v>
                </c:pt>
                <c:pt idx="19">
                  <c:v>1.0679301033353683E-2</c:v>
                </c:pt>
                <c:pt idx="20">
                  <c:v>1.0165997447253439E-2</c:v>
                </c:pt>
                <c:pt idx="21">
                  <c:v>1.7945539735341853E-2</c:v>
                </c:pt>
                <c:pt idx="22">
                  <c:v>1.3636185403032242E-2</c:v>
                </c:pt>
                <c:pt idx="23">
                  <c:v>6.6935606296185668E-3</c:v>
                </c:pt>
                <c:pt idx="24">
                  <c:v>1.7571684316958214E-2</c:v>
                </c:pt>
                <c:pt idx="25">
                  <c:v>1.4202436253424988E-2</c:v>
                </c:pt>
                <c:pt idx="26">
                  <c:v>1.3811529745072493E-2</c:v>
                </c:pt>
                <c:pt idx="27">
                  <c:v>1.3828179232528992E-2</c:v>
                </c:pt>
                <c:pt idx="28">
                  <c:v>1.6236720047158926E-2</c:v>
                </c:pt>
                <c:pt idx="29">
                  <c:v>8.1955799541209018E-3</c:v>
                </c:pt>
                <c:pt idx="30">
                  <c:v>1.1719351832540914E-2</c:v>
                </c:pt>
                <c:pt idx="31">
                  <c:v>1.4170797245472988E-2</c:v>
                </c:pt>
                <c:pt idx="32">
                  <c:v>4.200052698526191E-3</c:v>
                </c:pt>
                <c:pt idx="33">
                  <c:v>1.2208871395048337E-2</c:v>
                </c:pt>
                <c:pt idx="34">
                  <c:v>2.3893335016145212E-3</c:v>
                </c:pt>
                <c:pt idx="35">
                  <c:v>-5.6924852404030002E-3</c:v>
                </c:pt>
                <c:pt idx="36">
                  <c:v>-1.5555425976118475E-2</c:v>
                </c:pt>
                <c:pt idx="37">
                  <c:v>-3.4321137221483555E-3</c:v>
                </c:pt>
                <c:pt idx="38">
                  <c:v>2.3190719909902402E-3</c:v>
                </c:pt>
                <c:pt idx="39">
                  <c:v>6.6697167932647794E-3</c:v>
                </c:pt>
                <c:pt idx="40">
                  <c:v>1.1667249068162411E-2</c:v>
                </c:pt>
                <c:pt idx="41">
                  <c:v>8.394119791030219E-3</c:v>
                </c:pt>
                <c:pt idx="42">
                  <c:v>8.9024630823741902E-3</c:v>
                </c:pt>
                <c:pt idx="43">
                  <c:v>9.3078134346715746E-3</c:v>
                </c:pt>
                <c:pt idx="44">
                  <c:v>9.8480169218579938E-3</c:v>
                </c:pt>
                <c:pt idx="45">
                  <c:v>5.596715133178165E-3</c:v>
                </c:pt>
                <c:pt idx="46">
                  <c:v>4.1377111629474772E-3</c:v>
                </c:pt>
                <c:pt idx="47">
                  <c:v>6.8408623596842855E-3</c:v>
                </c:pt>
                <c:pt idx="48">
                  <c:v>5.6684325344733555E-3</c:v>
                </c:pt>
                <c:pt idx="49">
                  <c:v>8.3473352076288698E-3</c:v>
                </c:pt>
                <c:pt idx="50">
                  <c:v>4.0655842081378513E-3</c:v>
                </c:pt>
                <c:pt idx="51">
                  <c:v>4.7694280200250017E-3</c:v>
                </c:pt>
                <c:pt idx="52">
                  <c:v>7.7602471495237246E-3</c:v>
                </c:pt>
                <c:pt idx="53">
                  <c:v>7.2737858352649454E-3</c:v>
                </c:pt>
                <c:pt idx="54">
                  <c:v>4.7445959749716771E-3</c:v>
                </c:pt>
                <c:pt idx="55">
                  <c:v>5.3835202912677627E-3</c:v>
                </c:pt>
                <c:pt idx="56">
                  <c:v>-1.3793495052292215E-3</c:v>
                </c:pt>
                <c:pt idx="57">
                  <c:v>3.9466659953117933E-3</c:v>
                </c:pt>
                <c:pt idx="58">
                  <c:v>4.8057925605446972E-3</c:v>
                </c:pt>
                <c:pt idx="59">
                  <c:v>7.4877563834854222E-3</c:v>
                </c:pt>
                <c:pt idx="60">
                  <c:v>7.2235218227727493E-3</c:v>
                </c:pt>
                <c:pt idx="61">
                  <c:v>-8.442626298788114E-3</c:v>
                </c:pt>
                <c:pt idx="62">
                  <c:v>4.5042400976491592E-3</c:v>
                </c:pt>
                <c:pt idx="63">
                  <c:v>4.3346618430486483E-3</c:v>
                </c:pt>
                <c:pt idx="64">
                  <c:v>2.3886475790229067E-3</c:v>
                </c:pt>
                <c:pt idx="65">
                  <c:v>9.6213852476267903E-4</c:v>
                </c:pt>
                <c:pt idx="66">
                  <c:v>-1.2183101536766827E-4</c:v>
                </c:pt>
                <c:pt idx="67">
                  <c:v>8.4913562659250097E-4</c:v>
                </c:pt>
                <c:pt idx="68">
                  <c:v>4.7212570114936181E-3</c:v>
                </c:pt>
                <c:pt idx="69">
                  <c:v>5.4530290939673876E-3</c:v>
                </c:pt>
                <c:pt idx="70">
                  <c:v>1.8389597941168567E-3</c:v>
                </c:pt>
                <c:pt idx="71">
                  <c:v>3.9336109943264308E-3</c:v>
                </c:pt>
                <c:pt idx="72">
                  <c:v>5.2902451784919702E-3</c:v>
                </c:pt>
                <c:pt idx="73">
                  <c:v>-2.4865571563448263E-3</c:v>
                </c:pt>
                <c:pt idx="74">
                  <c:v>1.2298210152111189E-2</c:v>
                </c:pt>
                <c:pt idx="75">
                  <c:v>2.7749492677291432E-3</c:v>
                </c:pt>
                <c:pt idx="76">
                  <c:v>-8.7343448163600401E-3</c:v>
                </c:pt>
                <c:pt idx="77">
                  <c:v>4.5221080931374669E-3</c:v>
                </c:pt>
                <c:pt idx="78">
                  <c:v>1.0510848777030013E-3</c:v>
                </c:pt>
                <c:pt idx="79">
                  <c:v>-3.6211979394717986E-4</c:v>
                </c:pt>
                <c:pt idx="80">
                  <c:v>2.3592960868581425E-3</c:v>
                </c:pt>
                <c:pt idx="81">
                  <c:v>-0.16889937300817437</c:v>
                </c:pt>
                <c:pt idx="82">
                  <c:v>0.13730038871426165</c:v>
                </c:pt>
                <c:pt idx="83">
                  <c:v>2.742001960480267E-2</c:v>
                </c:pt>
                <c:pt idx="84">
                  <c:v>6.4123652329326486E-3</c:v>
                </c:pt>
                <c:pt idx="85">
                  <c:v>1.2978612776625376E-2</c:v>
                </c:pt>
                <c:pt idx="86">
                  <c:v>-1.8752521909920383E-2</c:v>
                </c:pt>
                <c:pt idx="87">
                  <c:v>1.3729889292058761E-2</c:v>
                </c:pt>
                <c:pt idx="88">
                  <c:v>1.5320766910041472E-2</c:v>
                </c:pt>
                <c:pt idx="89">
                  <c:v>-8.3676207869720631E-3</c:v>
                </c:pt>
                <c:pt idx="90">
                  <c:v>1.773960027046706E-2</c:v>
                </c:pt>
                <c:pt idx="91">
                  <c:v>-1.0940636764512957E-2</c:v>
                </c:pt>
                <c:pt idx="92">
                  <c:v>4.0661860216586465E-3</c:v>
                </c:pt>
                <c:pt idx="93">
                  <c:v>4.5733543007260291E-3</c:v>
                </c:pt>
                <c:pt idx="94">
                  <c:v>-2.4754481938271677E-3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117-4BA3-A01B-AA7A204A0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 Electricity and rail'!$B$4</c:f>
              <c:strCache>
                <c:ptCount val="1"/>
                <c:pt idx="0">
                  <c:v> Eskom - TWh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Electricity and rail'!$A$5:$A$20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'9. Electricity and rail'!$B$5:$B$20</c:f>
              <c:numCache>
                <c:formatCode>_-* #\ ##0.0_-;\-* #\ ##0.0_-;_-* "-"??_-;_-@_-</c:formatCode>
                <c:ptCount val="16"/>
                <c:pt idx="0">
                  <c:v>59.587000000000003</c:v>
                </c:pt>
                <c:pt idx="1">
                  <c:v>58.829000000000001</c:v>
                </c:pt>
                <c:pt idx="2">
                  <c:v>58.743000000000002</c:v>
                </c:pt>
                <c:pt idx="3">
                  <c:v>58.728999999999999</c:v>
                </c:pt>
                <c:pt idx="4">
                  <c:v>57.781999999999996</c:v>
                </c:pt>
                <c:pt idx="5">
                  <c:v>58.241999999999997</c:v>
                </c:pt>
                <c:pt idx="6">
                  <c:v>56.643000000000001</c:v>
                </c:pt>
                <c:pt idx="7">
                  <c:v>54.268999999999998</c:v>
                </c:pt>
                <c:pt idx="8">
                  <c:v>53.776000000000003</c:v>
                </c:pt>
                <c:pt idx="9">
                  <c:v>53.375</c:v>
                </c:pt>
                <c:pt idx="10">
                  <c:v>53.84</c:v>
                </c:pt>
                <c:pt idx="11">
                  <c:v>51.960999999999999</c:v>
                </c:pt>
                <c:pt idx="12">
                  <c:v>50.726999999999997</c:v>
                </c:pt>
                <c:pt idx="13">
                  <c:v>50.973999999999997</c:v>
                </c:pt>
                <c:pt idx="14">
                  <c:v>48.207999999999998</c:v>
                </c:pt>
                <c:pt idx="15">
                  <c:v>45.426000000000002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1-49E0-AD72-8C3B2331BF70}"/>
            </c:ext>
          </c:extLst>
        </c:ser>
        <c:ser>
          <c:idx val="1"/>
          <c:order val="1"/>
          <c:tx>
            <c:strRef>
              <c:f>'9. Electricity and rail'!$C$4</c:f>
              <c:strCache>
                <c:ptCount val="1"/>
                <c:pt idx="0">
                  <c:v> Rail - MT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'9. Electricity and rail'!$A$5:$A$20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'9. Electricity and rail'!$C$5:$C$20</c:f>
              <c:numCache>
                <c:formatCode>_-* #\ ##0_-;\-* #\ ##0_-;_-* "-"??_-;_-@_-</c:formatCode>
                <c:ptCount val="16"/>
                <c:pt idx="0">
                  <c:v>44.890999999999998</c:v>
                </c:pt>
                <c:pt idx="1">
                  <c:v>46.375</c:v>
                </c:pt>
                <c:pt idx="2">
                  <c:v>46.749000000000002</c:v>
                </c:pt>
                <c:pt idx="3">
                  <c:v>50.061</c:v>
                </c:pt>
                <c:pt idx="4">
                  <c:v>53.332000000000001</c:v>
                </c:pt>
                <c:pt idx="5">
                  <c:v>55.192999999999998</c:v>
                </c:pt>
                <c:pt idx="6">
                  <c:v>57.106999999999999</c:v>
                </c:pt>
                <c:pt idx="7">
                  <c:v>55.186999999999998</c:v>
                </c:pt>
                <c:pt idx="8">
                  <c:v>53.838999999999999</c:v>
                </c:pt>
                <c:pt idx="9">
                  <c:v>57.241</c:v>
                </c:pt>
                <c:pt idx="10">
                  <c:v>54.737000000000002</c:v>
                </c:pt>
                <c:pt idx="11">
                  <c:v>53.551000000000002</c:v>
                </c:pt>
                <c:pt idx="12">
                  <c:v>51.142000000000003</c:v>
                </c:pt>
                <c:pt idx="13">
                  <c:v>44.86</c:v>
                </c:pt>
                <c:pt idx="14">
                  <c:v>41.587000000000003</c:v>
                </c:pt>
                <c:pt idx="15">
                  <c:v>44.063000000000002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1-49E0-AD72-8C3B2331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'10. Empl trends and ratio'!$A$7</c:f>
              <c:strCache>
                <c:ptCount val="1"/>
                <c:pt idx="0">
                  <c:v> Informal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Empl trends and ratio'!$B$5:$R$5</c:f>
              <c:strCache>
                <c:ptCount val="17"/>
                <c:pt idx="0">
                  <c:v> 2008 </c:v>
                </c:pt>
                <c:pt idx="1">
                  <c:v> 2009 </c:v>
                </c:pt>
                <c:pt idx="2">
                  <c:v> 2010 </c:v>
                </c:pt>
                <c:pt idx="3">
                  <c:v> 2011 </c:v>
                </c:pt>
                <c:pt idx="4">
                  <c:v> 2012 </c:v>
                </c:pt>
                <c:pt idx="5">
                  <c:v> 2013 </c:v>
                </c:pt>
                <c:pt idx="6">
                  <c:v> 2014 </c:v>
                </c:pt>
                <c:pt idx="7">
                  <c:v> 2015 </c:v>
                </c:pt>
                <c:pt idx="8">
                  <c:v> 2016 </c:v>
                </c:pt>
                <c:pt idx="9">
                  <c:v> 2017 </c:v>
                </c:pt>
                <c:pt idx="10">
                  <c:v> 2018 </c:v>
                </c:pt>
                <c:pt idx="11">
                  <c:v> 2019 </c:v>
                </c:pt>
                <c:pt idx="12">
                  <c:v> 2020 </c:v>
                </c:pt>
                <c:pt idx="13">
                  <c:v> 2021 </c:v>
                </c:pt>
                <c:pt idx="14">
                  <c:v> 2022 </c:v>
                </c:pt>
                <c:pt idx="15">
                  <c:v> Q2 2023 </c:v>
                </c:pt>
                <c:pt idx="16">
                  <c:v> Q3 2023 </c:v>
                </c:pt>
              </c:strCache>
            </c:strRef>
          </c:cat>
          <c:val>
            <c:numRef>
              <c:f>'10. Empl trends and ratio'!$B$7:$R$7</c:f>
              <c:numCache>
                <c:formatCode>_ * #\ ##0.0_ ;_ * \-#\ ##0.0_ ;_ * "-"??_ ;_ @_ </c:formatCode>
                <c:ptCount val="17"/>
                <c:pt idx="0">
                  <c:v>2.2776852863317121</c:v>
                </c:pt>
                <c:pt idx="1">
                  <c:v>2.1078809137477021</c:v>
                </c:pt>
                <c:pt idx="2">
                  <c:v>2.2769310508035039</c:v>
                </c:pt>
                <c:pt idx="3">
                  <c:v>2.263658956070997</c:v>
                </c:pt>
                <c:pt idx="4">
                  <c:v>2.3268942358839992</c:v>
                </c:pt>
                <c:pt idx="5">
                  <c:v>2.3226668357823748</c:v>
                </c:pt>
                <c:pt idx="6">
                  <c:v>2.4073127778014953</c:v>
                </c:pt>
                <c:pt idx="7">
                  <c:v>2.7210019561760999</c:v>
                </c:pt>
                <c:pt idx="8">
                  <c:v>2.641493747646309</c:v>
                </c:pt>
                <c:pt idx="9">
                  <c:v>2.689448210100704</c:v>
                </c:pt>
                <c:pt idx="10">
                  <c:v>3.0166430759284975</c:v>
                </c:pt>
                <c:pt idx="11">
                  <c:v>2.9950007805607495</c:v>
                </c:pt>
                <c:pt idx="12">
                  <c:v>2.4561481963982867</c:v>
                </c:pt>
                <c:pt idx="13">
                  <c:v>2.6945980084768304</c:v>
                </c:pt>
                <c:pt idx="14">
                  <c:v>2.9707285721723995</c:v>
                </c:pt>
                <c:pt idx="15">
                  <c:v>3.0291631327715614</c:v>
                </c:pt>
                <c:pt idx="16">
                  <c:v>3.0577611463864214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1-4C35-945F-BBD8BC03FA19}"/>
            </c:ext>
          </c:extLst>
        </c:ser>
        <c:ser>
          <c:idx val="3"/>
          <c:order val="1"/>
          <c:tx>
            <c:strRef>
              <c:f>'10. Empl trends and ratio'!$A$8</c:f>
              <c:strCache>
                <c:ptCount val="1"/>
                <c:pt idx="0">
                  <c:v> Domestic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Empl trends and ratio'!$B$5:$R$5</c:f>
              <c:strCache>
                <c:ptCount val="17"/>
                <c:pt idx="0">
                  <c:v> 2008 </c:v>
                </c:pt>
                <c:pt idx="1">
                  <c:v> 2009 </c:v>
                </c:pt>
                <c:pt idx="2">
                  <c:v> 2010 </c:v>
                </c:pt>
                <c:pt idx="3">
                  <c:v> 2011 </c:v>
                </c:pt>
                <c:pt idx="4">
                  <c:v> 2012 </c:v>
                </c:pt>
                <c:pt idx="5">
                  <c:v> 2013 </c:v>
                </c:pt>
                <c:pt idx="6">
                  <c:v> 2014 </c:v>
                </c:pt>
                <c:pt idx="7">
                  <c:v> 2015 </c:v>
                </c:pt>
                <c:pt idx="8">
                  <c:v> 2016 </c:v>
                </c:pt>
                <c:pt idx="9">
                  <c:v> 2017 </c:v>
                </c:pt>
                <c:pt idx="10">
                  <c:v> 2018 </c:v>
                </c:pt>
                <c:pt idx="11">
                  <c:v> 2019 </c:v>
                </c:pt>
                <c:pt idx="12">
                  <c:v> 2020 </c:v>
                </c:pt>
                <c:pt idx="13">
                  <c:v> 2021 </c:v>
                </c:pt>
                <c:pt idx="14">
                  <c:v> 2022 </c:v>
                </c:pt>
                <c:pt idx="15">
                  <c:v> Q2 2023 </c:v>
                </c:pt>
                <c:pt idx="16">
                  <c:v> Q3 2023 </c:v>
                </c:pt>
              </c:strCache>
            </c:strRef>
          </c:cat>
          <c:val>
            <c:numRef>
              <c:f>'10. Empl trends and ratio'!$B$8:$R$8</c:f>
              <c:numCache>
                <c:formatCode>_ * #\ ##0.0_ ;_ * \-#\ ##0.0_ ;_ * "-"??_ ;_ @_ </c:formatCode>
                <c:ptCount val="17"/>
                <c:pt idx="0">
                  <c:v>1.3484884701453972</c:v>
                </c:pt>
                <c:pt idx="1">
                  <c:v>1.2544342146337006</c:v>
                </c:pt>
                <c:pt idx="2">
                  <c:v>1.2153164806954024</c:v>
                </c:pt>
                <c:pt idx="3">
                  <c:v>1.2008930547989998</c:v>
                </c:pt>
                <c:pt idx="4">
                  <c:v>1.2252851870929997</c:v>
                </c:pt>
                <c:pt idx="5">
                  <c:v>1.2638984193277827</c:v>
                </c:pt>
                <c:pt idx="6">
                  <c:v>1.1804359630987979</c:v>
                </c:pt>
                <c:pt idx="7">
                  <c:v>1.2803976156605998</c:v>
                </c:pt>
                <c:pt idx="8">
                  <c:v>1.2814760404084018</c:v>
                </c:pt>
                <c:pt idx="9">
                  <c:v>1.3125547413900993</c:v>
                </c:pt>
                <c:pt idx="10">
                  <c:v>1.2666504423909015</c:v>
                </c:pt>
                <c:pt idx="11">
                  <c:v>1.2861892962007515</c:v>
                </c:pt>
                <c:pt idx="12">
                  <c:v>1.1207013689975043</c:v>
                </c:pt>
                <c:pt idx="13">
                  <c:v>1.1297513379037447</c:v>
                </c:pt>
                <c:pt idx="14">
                  <c:v>1.0875336527337727</c:v>
                </c:pt>
                <c:pt idx="15">
                  <c:v>0.89444464113850686</c:v>
                </c:pt>
                <c:pt idx="16">
                  <c:v>0.95559044031228324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1-4C35-945F-BBD8BC03FA19}"/>
            </c:ext>
          </c:extLst>
        </c:ser>
        <c:ser>
          <c:idx val="0"/>
          <c:order val="2"/>
          <c:tx>
            <c:strRef>
              <c:f>'10. Empl trends and ratio'!$A$9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Empl trends and ratio'!$B$5:$R$5</c:f>
              <c:strCache>
                <c:ptCount val="17"/>
                <c:pt idx="0">
                  <c:v> 2008 </c:v>
                </c:pt>
                <c:pt idx="1">
                  <c:v> 2009 </c:v>
                </c:pt>
                <c:pt idx="2">
                  <c:v> 2010 </c:v>
                </c:pt>
                <c:pt idx="3">
                  <c:v> 2011 </c:v>
                </c:pt>
                <c:pt idx="4">
                  <c:v> 2012 </c:v>
                </c:pt>
                <c:pt idx="5">
                  <c:v> 2013 </c:v>
                </c:pt>
                <c:pt idx="6">
                  <c:v> 2014 </c:v>
                </c:pt>
                <c:pt idx="7">
                  <c:v> 2015 </c:v>
                </c:pt>
                <c:pt idx="8">
                  <c:v> 2016 </c:v>
                </c:pt>
                <c:pt idx="9">
                  <c:v> 2017 </c:v>
                </c:pt>
                <c:pt idx="10">
                  <c:v> 2018 </c:v>
                </c:pt>
                <c:pt idx="11">
                  <c:v> 2019 </c:v>
                </c:pt>
                <c:pt idx="12">
                  <c:v> 2020 </c:v>
                </c:pt>
                <c:pt idx="13">
                  <c:v> 2021 </c:v>
                </c:pt>
                <c:pt idx="14">
                  <c:v> 2022 </c:v>
                </c:pt>
                <c:pt idx="15">
                  <c:v> Q2 2023 </c:v>
                </c:pt>
                <c:pt idx="16">
                  <c:v> Q3 2023 </c:v>
                </c:pt>
              </c:strCache>
            </c:strRef>
          </c:cat>
          <c:val>
            <c:numRef>
              <c:f>'10. Empl trends and ratio'!$B$9:$R$9</c:f>
              <c:numCache>
                <c:formatCode>_ * #\ ##0.0_ ;_ * \-#\ ##0.0_ ;_ * "-"??_ ;_ @_ </c:formatCode>
                <c:ptCount val="17"/>
                <c:pt idx="0">
                  <c:v>0.80963375617169953</c:v>
                </c:pt>
                <c:pt idx="1">
                  <c:v>0.6812602536482002</c:v>
                </c:pt>
                <c:pt idx="2">
                  <c:v>0.67435973099739976</c:v>
                </c:pt>
                <c:pt idx="3">
                  <c:v>0.65306780159099864</c:v>
                </c:pt>
                <c:pt idx="4">
                  <c:v>0.69886269015900049</c:v>
                </c:pt>
                <c:pt idx="5">
                  <c:v>0.74016733190805784</c:v>
                </c:pt>
                <c:pt idx="6">
                  <c:v>0.68572471548169978</c:v>
                </c:pt>
                <c:pt idx="7">
                  <c:v>0.89709919439389862</c:v>
                </c:pt>
                <c:pt idx="8">
                  <c:v>0.88137101344399948</c:v>
                </c:pt>
                <c:pt idx="9">
                  <c:v>0.81046808053709973</c:v>
                </c:pt>
                <c:pt idx="10">
                  <c:v>0.84212247670989848</c:v>
                </c:pt>
                <c:pt idx="11">
                  <c:v>0.87969190792185914</c:v>
                </c:pt>
                <c:pt idx="12">
                  <c:v>0.80788191329796699</c:v>
                </c:pt>
                <c:pt idx="13">
                  <c:v>0.82929004509549942</c:v>
                </c:pt>
                <c:pt idx="14">
                  <c:v>0.8726061104020294</c:v>
                </c:pt>
                <c:pt idx="15">
                  <c:v>1.093400688537072</c:v>
                </c:pt>
                <c:pt idx="16">
                  <c:v>1.115525196918544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41-4C35-945F-BBD8BC03FA19}"/>
            </c:ext>
          </c:extLst>
        </c:ser>
        <c:ser>
          <c:idx val="1"/>
          <c:order val="3"/>
          <c:tx>
            <c:strRef>
              <c:f>'10. Empl trends and ratio'!$A$6</c:f>
              <c:strCache>
                <c:ptCount val="1"/>
                <c:pt idx="0">
                  <c:v> Formal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'10. Empl trends and ratio'!$B$5:$R$5</c:f>
              <c:strCache>
                <c:ptCount val="17"/>
                <c:pt idx="0">
                  <c:v> 2008 </c:v>
                </c:pt>
                <c:pt idx="1">
                  <c:v> 2009 </c:v>
                </c:pt>
                <c:pt idx="2">
                  <c:v> 2010 </c:v>
                </c:pt>
                <c:pt idx="3">
                  <c:v> 2011 </c:v>
                </c:pt>
                <c:pt idx="4">
                  <c:v> 2012 </c:v>
                </c:pt>
                <c:pt idx="5">
                  <c:v> 2013 </c:v>
                </c:pt>
                <c:pt idx="6">
                  <c:v> 2014 </c:v>
                </c:pt>
                <c:pt idx="7">
                  <c:v> 2015 </c:v>
                </c:pt>
                <c:pt idx="8">
                  <c:v> 2016 </c:v>
                </c:pt>
                <c:pt idx="9">
                  <c:v> 2017 </c:v>
                </c:pt>
                <c:pt idx="10">
                  <c:v> 2018 </c:v>
                </c:pt>
                <c:pt idx="11">
                  <c:v> 2019 </c:v>
                </c:pt>
                <c:pt idx="12">
                  <c:v> 2020 </c:v>
                </c:pt>
                <c:pt idx="13">
                  <c:v> 2021 </c:v>
                </c:pt>
                <c:pt idx="14">
                  <c:v> 2022 </c:v>
                </c:pt>
                <c:pt idx="15">
                  <c:v> Q2 2023 </c:v>
                </c:pt>
                <c:pt idx="16">
                  <c:v> Q3 2023 </c:v>
                </c:pt>
              </c:strCache>
            </c:strRef>
          </c:cat>
          <c:val>
            <c:numRef>
              <c:f>'10. Empl trends and ratio'!$B$6:$R$6</c:f>
              <c:numCache>
                <c:formatCode>_ * #\ ##0.0_ ;_ * \-#\ ##0.0_ ;_ * "-"??_ ;_ @_ </c:formatCode>
                <c:ptCount val="17"/>
                <c:pt idx="0">
                  <c:v>10.112702023387039</c:v>
                </c:pt>
                <c:pt idx="1">
                  <c:v>9.7862222140382169</c:v>
                </c:pt>
                <c:pt idx="2">
                  <c:v>9.4811764414367747</c:v>
                </c:pt>
                <c:pt idx="3">
                  <c:v>10.00076525984699</c:v>
                </c:pt>
                <c:pt idx="4">
                  <c:v>10.310572946678969</c:v>
                </c:pt>
                <c:pt idx="5">
                  <c:v>10.709110597404672</c:v>
                </c:pt>
                <c:pt idx="6">
                  <c:v>10.843095199474194</c:v>
                </c:pt>
                <c:pt idx="7">
                  <c:v>10.929940487277923</c:v>
                </c:pt>
                <c:pt idx="8">
                  <c:v>11.02885423379251</c:v>
                </c:pt>
                <c:pt idx="9">
                  <c:v>11.379198854641009</c:v>
                </c:pt>
                <c:pt idx="10">
                  <c:v>11.25465778154275</c:v>
                </c:pt>
                <c:pt idx="11">
                  <c:v>11.214126597304558</c:v>
                </c:pt>
                <c:pt idx="12">
                  <c:v>10.306137905210234</c:v>
                </c:pt>
                <c:pt idx="13">
                  <c:v>9.6283677805826997</c:v>
                </c:pt>
                <c:pt idx="14">
                  <c:v>10.834535328698131</c:v>
                </c:pt>
                <c:pt idx="15">
                  <c:v>11.329184403682767</c:v>
                </c:pt>
                <c:pt idx="16">
                  <c:v>11.615904383538917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41-4C35-945F-BBD8BC03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6"/>
          <c:order val="4"/>
          <c:tx>
            <c:strRef>
              <c:f>'10. Empl trends and ratio'!$A$10</c:f>
              <c:strCache>
                <c:ptCount val="1"/>
                <c:pt idx="0">
                  <c:v> employment ratio (right axis)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'10. Empl trends and ratio'!$B$5:$R$5</c:f>
              <c:strCache>
                <c:ptCount val="17"/>
                <c:pt idx="0">
                  <c:v> 2008 </c:v>
                </c:pt>
                <c:pt idx="1">
                  <c:v> 2009 </c:v>
                </c:pt>
                <c:pt idx="2">
                  <c:v> 2010 </c:v>
                </c:pt>
                <c:pt idx="3">
                  <c:v> 2011 </c:v>
                </c:pt>
                <c:pt idx="4">
                  <c:v> 2012 </c:v>
                </c:pt>
                <c:pt idx="5">
                  <c:v> 2013 </c:v>
                </c:pt>
                <c:pt idx="6">
                  <c:v> 2014 </c:v>
                </c:pt>
                <c:pt idx="7">
                  <c:v> 2015 </c:v>
                </c:pt>
                <c:pt idx="8">
                  <c:v> 2016 </c:v>
                </c:pt>
                <c:pt idx="9">
                  <c:v> 2017 </c:v>
                </c:pt>
                <c:pt idx="10">
                  <c:v> 2018 </c:v>
                </c:pt>
                <c:pt idx="11">
                  <c:v> 2019 </c:v>
                </c:pt>
                <c:pt idx="12">
                  <c:v> 2020 </c:v>
                </c:pt>
                <c:pt idx="13">
                  <c:v> 2021 </c:v>
                </c:pt>
                <c:pt idx="14">
                  <c:v> 2022 </c:v>
                </c:pt>
                <c:pt idx="15">
                  <c:v> Q2 2023 </c:v>
                </c:pt>
                <c:pt idx="16">
                  <c:v> Q3 2023 </c:v>
                </c:pt>
              </c:strCache>
            </c:strRef>
          </c:cat>
          <c:val>
            <c:numRef>
              <c:f>'10. Empl trends and ratio'!$B$10:$R$10</c:f>
              <c:numCache>
                <c:formatCode>0%</c:formatCode>
                <c:ptCount val="17"/>
                <c:pt idx="0">
                  <c:v>0.47498094208156555</c:v>
                </c:pt>
                <c:pt idx="1">
                  <c:v>0.46186335321042021</c:v>
                </c:pt>
                <c:pt idx="2">
                  <c:v>0.43963135537960307</c:v>
                </c:pt>
                <c:pt idx="3">
                  <c:v>0.4293568658226109</c:v>
                </c:pt>
                <c:pt idx="4">
                  <c:v>0.43538938024852752</c:v>
                </c:pt>
                <c:pt idx="5">
                  <c:v>0.42317619437597948</c:v>
                </c:pt>
                <c:pt idx="6">
                  <c:v>0.42721983370873945</c:v>
                </c:pt>
                <c:pt idx="7">
                  <c:v>0.43829563978530561</c:v>
                </c:pt>
                <c:pt idx="8">
                  <c:v>0.4308395691982459</c:v>
                </c:pt>
                <c:pt idx="9">
                  <c:v>0.43324087341730283</c:v>
                </c:pt>
                <c:pt idx="10">
                  <c:v>0.43122682205521451</c:v>
                </c:pt>
                <c:pt idx="11">
                  <c:v>0.42441814786437171</c:v>
                </c:pt>
                <c:pt idx="12">
                  <c:v>0.37507869994480647</c:v>
                </c:pt>
                <c:pt idx="13">
                  <c:v>0.35934085192033816</c:v>
                </c:pt>
                <c:pt idx="14">
                  <c:v>0.390991078769651</c:v>
                </c:pt>
                <c:pt idx="15">
                  <c:v>0.42100000000000004</c:v>
                </c:pt>
                <c:pt idx="16">
                  <c:v>0.41200000000000003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941-4C35-945F-BBD8BC03F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93951"/>
        <c:axId val="896943327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.5"/>
      </c:valAx>
      <c:valAx>
        <c:axId val="896943327"/>
        <c:scaling>
          <c:orientation val="minMax"/>
          <c:max val="0.5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493951"/>
        <c:crosses val="max"/>
        <c:crossBetween val="between"/>
        <c:majorUnit val="5.000000000000001E-2"/>
      </c:valAx>
      <c:catAx>
        <c:axId val="8954939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943327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'11.  Employment by sector'!$A$5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'11.  Employment by sector'!$B$4:$R$4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Q2 2023</c:v>
                </c:pt>
                <c:pt idx="16">
                  <c:v>Q3 2023</c:v>
                </c:pt>
              </c:strCache>
            </c:strRef>
          </c:cat>
          <c:val>
            <c:numRef>
              <c:f>'11.  Employment by sector'!$B$5:$R$5</c:f>
              <c:numCache>
                <c:formatCode>_-* #\ ##0_-;\-* #\ ##0_-;_-* "-"??_-;_-@_-</c:formatCode>
                <c:ptCount val="17"/>
                <c:pt idx="0">
                  <c:v>810</c:v>
                </c:pt>
                <c:pt idx="1">
                  <c:v>680</c:v>
                </c:pt>
                <c:pt idx="2">
                  <c:v>670</c:v>
                </c:pt>
                <c:pt idx="3">
                  <c:v>650</c:v>
                </c:pt>
                <c:pt idx="4">
                  <c:v>700</c:v>
                </c:pt>
                <c:pt idx="5">
                  <c:v>740</c:v>
                </c:pt>
                <c:pt idx="6">
                  <c:v>690</c:v>
                </c:pt>
                <c:pt idx="7">
                  <c:v>900</c:v>
                </c:pt>
                <c:pt idx="8">
                  <c:v>880</c:v>
                </c:pt>
                <c:pt idx="9">
                  <c:v>810</c:v>
                </c:pt>
                <c:pt idx="10">
                  <c:v>840</c:v>
                </c:pt>
                <c:pt idx="11">
                  <c:v>880</c:v>
                </c:pt>
                <c:pt idx="12">
                  <c:v>810</c:v>
                </c:pt>
                <c:pt idx="13" formatCode="0">
                  <c:v>830</c:v>
                </c:pt>
                <c:pt idx="14" formatCode="0">
                  <c:v>870</c:v>
                </c:pt>
                <c:pt idx="15" formatCode="0">
                  <c:v>890</c:v>
                </c:pt>
                <c:pt idx="16" formatCode="0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6-4632-B717-F8287FEBCF7C}"/>
            </c:ext>
          </c:extLst>
        </c:ser>
        <c:ser>
          <c:idx val="2"/>
          <c:order val="1"/>
          <c:tx>
            <c:strRef>
              <c:f>'11.  Employment by sector'!$A$6</c:f>
              <c:strCache>
                <c:ptCount val="1"/>
                <c:pt idx="0">
                  <c:v>Manufacturing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'11.  Employment by sector'!$B$4:$R$4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Q2 2023</c:v>
                </c:pt>
                <c:pt idx="16">
                  <c:v>Q3 2023</c:v>
                </c:pt>
              </c:strCache>
            </c:strRef>
          </c:cat>
          <c:val>
            <c:numRef>
              <c:f>'11.  Employment by sector'!$B$6:$R$6</c:f>
              <c:numCache>
                <c:formatCode>_-* #\ ##0_-;\-* #\ ##0_-;_-* "-"??_-;_-@_-</c:formatCode>
                <c:ptCount val="17"/>
                <c:pt idx="0">
                  <c:v>2060</c:v>
                </c:pt>
                <c:pt idx="1">
                  <c:v>1870</c:v>
                </c:pt>
                <c:pt idx="2">
                  <c:v>1810</c:v>
                </c:pt>
                <c:pt idx="3">
                  <c:v>1840</c:v>
                </c:pt>
                <c:pt idx="4">
                  <c:v>1830</c:v>
                </c:pt>
                <c:pt idx="5">
                  <c:v>1780</c:v>
                </c:pt>
                <c:pt idx="6">
                  <c:v>1740</c:v>
                </c:pt>
                <c:pt idx="7">
                  <c:v>1770</c:v>
                </c:pt>
                <c:pt idx="8">
                  <c:v>1680</c:v>
                </c:pt>
                <c:pt idx="9">
                  <c:v>1750</c:v>
                </c:pt>
                <c:pt idx="10">
                  <c:v>1720</c:v>
                </c:pt>
                <c:pt idx="11">
                  <c:v>1760</c:v>
                </c:pt>
                <c:pt idx="12">
                  <c:v>1460</c:v>
                </c:pt>
                <c:pt idx="13" formatCode="0">
                  <c:v>1400</c:v>
                </c:pt>
                <c:pt idx="14" formatCode="0">
                  <c:v>1630</c:v>
                </c:pt>
                <c:pt idx="15" formatCode="0">
                  <c:v>1560</c:v>
                </c:pt>
                <c:pt idx="16" formatCode="0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6-4632-B717-F8287FEBCF7C}"/>
            </c:ext>
          </c:extLst>
        </c:ser>
        <c:ser>
          <c:idx val="1"/>
          <c:order val="2"/>
          <c:tx>
            <c:strRef>
              <c:f>'11.  Employment by sector'!$A$7</c:f>
              <c:strCache>
                <c:ptCount val="1"/>
                <c:pt idx="0">
                  <c:v>Utilities and construction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'11.  Employment by sector'!$B$4:$R$4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Q2 2023</c:v>
                </c:pt>
                <c:pt idx="16">
                  <c:v>Q3 2023</c:v>
                </c:pt>
              </c:strCache>
            </c:strRef>
          </c:cat>
          <c:val>
            <c:numRef>
              <c:f>'11.  Employment by sector'!$B$7:$R$7</c:f>
              <c:numCache>
                <c:formatCode>_-* #\ ##0_-;\-* #\ ##0_-;_-* "-"??_-;_-@_-</c:formatCode>
                <c:ptCount val="17"/>
                <c:pt idx="0">
                  <c:v>1287.5749175818626</c:v>
                </c:pt>
                <c:pt idx="1">
                  <c:v>1245.0955506028909</c:v>
                </c:pt>
                <c:pt idx="2">
                  <c:v>1219.0677543865154</c:v>
                </c:pt>
                <c:pt idx="3">
                  <c:v>1217.6268082277149</c:v>
                </c:pt>
                <c:pt idx="4">
                  <c:v>1223.2298507839671</c:v>
                </c:pt>
                <c:pt idx="5">
                  <c:v>1284.5593908075339</c:v>
                </c:pt>
                <c:pt idx="6">
                  <c:v>1115.1278986552504</c:v>
                </c:pt>
                <c:pt idx="7">
                  <c:v>1586.9399146792914</c:v>
                </c:pt>
                <c:pt idx="8">
                  <c:v>1609.502200718623</c:v>
                </c:pt>
                <c:pt idx="9">
                  <c:v>1517.7760706187721</c:v>
                </c:pt>
                <c:pt idx="10">
                  <c:v>1658.049024626647</c:v>
                </c:pt>
                <c:pt idx="11">
                  <c:v>1472.0786768534997</c:v>
                </c:pt>
                <c:pt idx="12">
                  <c:v>1170.078</c:v>
                </c:pt>
                <c:pt idx="13">
                  <c:v>1253.03</c:v>
                </c:pt>
                <c:pt idx="14">
                  <c:v>1339.6969999999999</c:v>
                </c:pt>
                <c:pt idx="15">
                  <c:v>1433.4963089109635</c:v>
                </c:pt>
                <c:pt idx="16">
                  <c:v>1470.3179132181735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6-4632-B717-F8287FEBCF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7"/>
        <c:overlap val="100"/>
        <c:axId val="100906496"/>
        <c:axId val="100908032"/>
      </c:barChart>
      <c:lineChart>
        <c:grouping val="standard"/>
        <c:varyColors val="0"/>
        <c:ser>
          <c:idx val="3"/>
          <c:order val="3"/>
          <c:tx>
            <c:strRef>
              <c:f>'11.  Employment by sector'!$A$8</c:f>
              <c:strCache>
                <c:ptCount val="1"/>
                <c:pt idx="0">
                  <c:v>Other (ex. mining)(right axis)</c:v>
                </c:pt>
              </c:strCache>
            </c:strRef>
          </c:tx>
          <c:spPr>
            <a:ln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'11.  Employment by sector'!$B$4:$R$4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Q2 2023</c:v>
                </c:pt>
                <c:pt idx="16">
                  <c:v>Q3 2023</c:v>
                </c:pt>
              </c:strCache>
            </c:strRef>
          </c:cat>
          <c:val>
            <c:numRef>
              <c:f>'11.  Employment by sector'!$B$8:$R$8</c:f>
              <c:numCache>
                <c:formatCode>_-* #\ ##0_-;\-* #\ ##0_-;_-* "-"??_-;_-@_-</c:formatCode>
                <c:ptCount val="17"/>
                <c:pt idx="0">
                  <c:v>10.056108591613659</c:v>
                </c:pt>
                <c:pt idx="1">
                  <c:v>9.7123063362156188</c:v>
                </c:pt>
                <c:pt idx="2">
                  <c:v>9.6107743890083182</c:v>
                </c:pt>
                <c:pt idx="3">
                  <c:v>10.06473731224639</c:v>
                </c:pt>
                <c:pt idx="4">
                  <c:v>10.431929089726696</c:v>
                </c:pt>
                <c:pt idx="5">
                  <c:v>10.810850003377624</c:v>
                </c:pt>
                <c:pt idx="6">
                  <c:v>10.850454336836391</c:v>
                </c:pt>
                <c:pt idx="7">
                  <c:v>11.124120409812006</c:v>
                </c:pt>
                <c:pt idx="8">
                  <c:v>11.221372304430069</c:v>
                </c:pt>
                <c:pt idx="9">
                  <c:v>11.668425374991056</c:v>
                </c:pt>
                <c:pt idx="10">
                  <c:v>11.755164287755683</c:v>
                </c:pt>
                <c:pt idx="11">
                  <c:v>11.844351225082034</c:v>
                </c:pt>
                <c:pt idx="12">
                  <c:v>10.834576999999999</c:v>
                </c:pt>
                <c:pt idx="13">
                  <c:v>10.453235000000001</c:v>
                </c:pt>
                <c:pt idx="14">
                  <c:v>11.515943</c:v>
                </c:pt>
                <c:pt idx="15">
                  <c:v>12.016633873763835</c:v>
                </c:pt>
                <c:pt idx="16">
                  <c:v>12.402106438235707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26-4632-B717-F8287FEBC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99391"/>
        <c:axId val="954582351"/>
      </c:lineChart>
      <c:catAx>
        <c:axId val="1009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8032"/>
        <c:crosses val="autoZero"/>
        <c:auto val="1"/>
        <c:lblAlgn val="ctr"/>
        <c:lblOffset val="100"/>
        <c:noMultiLvlLbl val="0"/>
      </c:catAx>
      <c:valAx>
        <c:axId val="100908032"/>
        <c:scaling>
          <c:orientation val="minMax"/>
          <c:max val="70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thousands</a:t>
                </a:r>
              </a:p>
            </c:rich>
          </c:tx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00906496"/>
        <c:crosses val="autoZero"/>
        <c:crossBetween val="between"/>
      </c:valAx>
      <c:valAx>
        <c:axId val="95458235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/>
                </a:pPr>
                <a:r>
                  <a:rPr lang="en-US" sz="1600"/>
                  <a:t>millions</a:t>
                </a:r>
              </a:p>
            </c:rich>
          </c:tx>
          <c:overlay val="0"/>
        </c:title>
        <c:numFmt formatCode="_-* #\ ##0_-;\-* #\ 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952599391"/>
        <c:crosses val="max"/>
        <c:crossBetween val="between"/>
      </c:valAx>
      <c:catAx>
        <c:axId val="9525993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58235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'12. Empl by mfg industry'!$B$3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industry'!$B$4:$B$13</c:f>
              <c:numCache>
                <c:formatCode>_-* #\ ##0_-;\-* #\ ##0_-;_-* "-"??_-;_-@_-</c:formatCode>
                <c:ptCount val="10"/>
                <c:pt idx="0">
                  <c:v>378.68335876050321</c:v>
                </c:pt>
                <c:pt idx="1">
                  <c:v>236.20459931413995</c:v>
                </c:pt>
                <c:pt idx="2">
                  <c:v>107.93936981706996</c:v>
                </c:pt>
                <c:pt idx="3">
                  <c:v>73.011569938660003</c:v>
                </c:pt>
                <c:pt idx="4">
                  <c:v>231.74363842104111</c:v>
                </c:pt>
                <c:pt idx="5">
                  <c:v>118.17069808321006</c:v>
                </c:pt>
                <c:pt idx="6">
                  <c:v>257.99007166884991</c:v>
                </c:pt>
                <c:pt idx="7">
                  <c:v>141.59592487263998</c:v>
                </c:pt>
                <c:pt idx="8">
                  <c:v>109.14902367577004</c:v>
                </c:pt>
                <c:pt idx="9">
                  <c:v>105.39975412446999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5-47ED-9EC3-15CFDB7AC3D5}"/>
            </c:ext>
          </c:extLst>
        </c:ser>
        <c:ser>
          <c:idx val="5"/>
          <c:order val="1"/>
          <c:tx>
            <c:strRef>
              <c:f>'12. Empl by mfg industry'!$C$3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industry'!$C$4:$C$13</c:f>
              <c:numCache>
                <c:formatCode>_-* #\ ##0_-;\-* #\ ##0_-;_-* "-"??_-;_-@_-</c:formatCode>
                <c:ptCount val="10"/>
                <c:pt idx="0">
                  <c:v>357.40499999999997</c:v>
                </c:pt>
                <c:pt idx="1">
                  <c:v>196.91900000000001</c:v>
                </c:pt>
                <c:pt idx="2">
                  <c:v>87.384</c:v>
                </c:pt>
                <c:pt idx="3">
                  <c:v>58.835000000000001</c:v>
                </c:pt>
                <c:pt idx="4">
                  <c:v>199.60900000000001</c:v>
                </c:pt>
                <c:pt idx="5">
                  <c:v>102.011</c:v>
                </c:pt>
                <c:pt idx="6">
                  <c:v>184.14599999999999</c:v>
                </c:pt>
                <c:pt idx="7">
                  <c:v>111.292</c:v>
                </c:pt>
                <c:pt idx="8">
                  <c:v>87.113</c:v>
                </c:pt>
                <c:pt idx="9">
                  <c:v>55.304000000000002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5-47ED-9EC3-15CFDB7AC3D5}"/>
            </c:ext>
          </c:extLst>
        </c:ser>
        <c:ser>
          <c:idx val="9"/>
          <c:order val="2"/>
          <c:tx>
            <c:strRef>
              <c:f>'12. Empl by mfg industry'!$D$3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industry'!$D$4:$D$13</c:f>
              <c:numCache>
                <c:formatCode>0</c:formatCode>
                <c:ptCount val="10"/>
                <c:pt idx="0">
                  <c:v>291.16199999999998</c:v>
                </c:pt>
                <c:pt idx="1">
                  <c:v>192.47800000000001</c:v>
                </c:pt>
                <c:pt idx="2">
                  <c:v>78.972999999999999</c:v>
                </c:pt>
                <c:pt idx="3">
                  <c:v>64.445999999999998</c:v>
                </c:pt>
                <c:pt idx="4">
                  <c:v>192.37199999999999</c:v>
                </c:pt>
                <c:pt idx="5">
                  <c:v>114.908</c:v>
                </c:pt>
                <c:pt idx="6">
                  <c:v>207.86099999999999</c:v>
                </c:pt>
                <c:pt idx="7">
                  <c:v>119.63</c:v>
                </c:pt>
                <c:pt idx="8">
                  <c:v>68.734999999999999</c:v>
                </c:pt>
                <c:pt idx="9">
                  <c:v>63.635999999999996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B5-47ED-9EC3-15CFDB7AC3D5}"/>
            </c:ext>
          </c:extLst>
        </c:ser>
        <c:ser>
          <c:idx val="1"/>
          <c:order val="3"/>
          <c:tx>
            <c:strRef>
              <c:f>'12. Empl by mfg industry'!$E$3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industry'!$E$4:$E$13</c:f>
              <c:numCache>
                <c:formatCode>0</c:formatCode>
                <c:ptCount val="10"/>
                <c:pt idx="0">
                  <c:v>357.28100000000001</c:v>
                </c:pt>
                <c:pt idx="1">
                  <c:v>231.53299999999999</c:v>
                </c:pt>
                <c:pt idx="2">
                  <c:v>71.186000000000007</c:v>
                </c:pt>
                <c:pt idx="3">
                  <c:v>75.753</c:v>
                </c:pt>
                <c:pt idx="4">
                  <c:v>230.53700000000001</c:v>
                </c:pt>
                <c:pt idx="5">
                  <c:v>90.614000000000004</c:v>
                </c:pt>
                <c:pt idx="6">
                  <c:v>267.85899999999998</c:v>
                </c:pt>
                <c:pt idx="7">
                  <c:v>131.79</c:v>
                </c:pt>
                <c:pt idx="8">
                  <c:v>109.00700000000001</c:v>
                </c:pt>
                <c:pt idx="9">
                  <c:v>43.334000000000003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B5-47ED-9EC3-15CFDB7AC3D5}"/>
            </c:ext>
          </c:extLst>
        </c:ser>
        <c:ser>
          <c:idx val="0"/>
          <c:order val="4"/>
          <c:tx>
            <c:strRef>
              <c:f>'12. Empl by mfg industry'!$F$3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industry'!$F$4:$F$13</c:f>
              <c:numCache>
                <c:formatCode>0</c:formatCode>
                <c:ptCount val="10"/>
                <c:pt idx="0">
                  <c:v>340.71669371639001</c:v>
                </c:pt>
                <c:pt idx="1">
                  <c:v>238.94443191232983</c:v>
                </c:pt>
                <c:pt idx="2">
                  <c:v>74.152577414500016</c:v>
                </c:pt>
                <c:pt idx="3">
                  <c:v>53.254359609990026</c:v>
                </c:pt>
                <c:pt idx="4">
                  <c:v>207.65071291057001</c:v>
                </c:pt>
                <c:pt idx="5">
                  <c:v>90.686841009650024</c:v>
                </c:pt>
                <c:pt idx="6">
                  <c:v>277.77562494187407</c:v>
                </c:pt>
                <c:pt idx="7">
                  <c:v>106.10950919822</c:v>
                </c:pt>
                <c:pt idx="8">
                  <c:v>100.49676051223997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B5-47ED-9EC3-15CFDB7AC3D5}"/>
            </c:ext>
          </c:extLst>
        </c:ser>
        <c:ser>
          <c:idx val="3"/>
          <c:order val="5"/>
          <c:tx>
            <c:strRef>
              <c:f>'12. Empl by mfg industry'!$G$3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'12. Empl by mfg industry'!$A$4:$A$13</c:f>
              <c:strCache>
                <c:ptCount val="10"/>
                <c:pt idx="0">
                  <c:v>Food, beverages
and tobacco</c:v>
                </c:pt>
                <c:pt idx="1">
                  <c:v>Clothing, textiles 
and footwear</c:v>
                </c:pt>
                <c:pt idx="2">
                  <c:v>Wood and paper</c:v>
                </c:pt>
                <c:pt idx="3">
                  <c:v>Publishing 
and printing</c:v>
                </c:pt>
                <c:pt idx="4">
                  <c:v>Chemicals 
value chain</c:v>
                </c:pt>
                <c:pt idx="5">
                  <c:v>Glass and non-
metallic minerals</c:v>
                </c:pt>
                <c:pt idx="6">
                  <c:v>Metals and 
metal products</c:v>
                </c:pt>
                <c:pt idx="7">
                  <c:v>Machinery and 
equipment</c:v>
                </c:pt>
                <c:pt idx="8">
                  <c:v>Transport 
equipment</c:v>
                </c:pt>
                <c:pt idx="9">
                  <c:v>Furniture, 
and other</c:v>
                </c:pt>
              </c:strCache>
            </c:strRef>
          </c:cat>
          <c:val>
            <c:numRef>
              <c:f>'12. Empl by mfg industry'!$G$4:$G$13</c:f>
              <c:numCache>
                <c:formatCode>0</c:formatCode>
                <c:ptCount val="10"/>
                <c:pt idx="0">
                  <c:v>320.66038820306903</c:v>
                </c:pt>
                <c:pt idx="1">
                  <c:v>247.2498382481001</c:v>
                </c:pt>
                <c:pt idx="2">
                  <c:v>91.345950361480035</c:v>
                </c:pt>
                <c:pt idx="3">
                  <c:v>44.353348902070003</c:v>
                </c:pt>
                <c:pt idx="4">
                  <c:v>192.78382499600002</c:v>
                </c:pt>
                <c:pt idx="5">
                  <c:v>83.936681490399977</c:v>
                </c:pt>
                <c:pt idx="6">
                  <c:v>289.77949479765186</c:v>
                </c:pt>
                <c:pt idx="7">
                  <c:v>99.880067191460029</c:v>
                </c:pt>
                <c:pt idx="8">
                  <c:v>78.872469894300025</c:v>
                </c:pt>
                <c:pt idx="9">
                  <c:v>33.068227532200005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B5-47ED-9EC3-15CFDB7AC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600"/>
                  <a:t>thousands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 Mining employment'!$B$3</c:f>
              <c:strCache>
                <c:ptCount val="1"/>
                <c:pt idx="0">
                  <c:v> Employed 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'13. Mining employment'!$A$4:$A$56</c:f>
              <c:numCache>
                <c:formatCode>General</c:formatCode>
                <c:ptCount val="53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</c:numCache>
            </c:numRef>
          </c:cat>
          <c:val>
            <c:numRef>
              <c:f>'13. Mining employment'!$B$4:$B$57</c:f>
              <c:numCache>
                <c:formatCode>_ * #\ ##0_ ;_ * \-#\ ##0_ ;_ * "-"??_ ;_ @_ </c:formatCode>
                <c:ptCount val="54"/>
                <c:pt idx="0">
                  <c:v>491000</c:v>
                </c:pt>
                <c:pt idx="1">
                  <c:v>497000</c:v>
                </c:pt>
                <c:pt idx="2">
                  <c:v>505000</c:v>
                </c:pt>
                <c:pt idx="3">
                  <c:v>504000</c:v>
                </c:pt>
                <c:pt idx="4">
                  <c:v>511000</c:v>
                </c:pt>
                <c:pt idx="5">
                  <c:v>517000</c:v>
                </c:pt>
                <c:pt idx="6">
                  <c:v>519000</c:v>
                </c:pt>
                <c:pt idx="7">
                  <c:v>518000</c:v>
                </c:pt>
                <c:pt idx="8">
                  <c:v>523000</c:v>
                </c:pt>
                <c:pt idx="9">
                  <c:v>534000</c:v>
                </c:pt>
                <c:pt idx="10">
                  <c:v>518000</c:v>
                </c:pt>
                <c:pt idx="11">
                  <c:v>515000</c:v>
                </c:pt>
                <c:pt idx="12">
                  <c:v>515000</c:v>
                </c:pt>
                <c:pt idx="13">
                  <c:v>511000</c:v>
                </c:pt>
                <c:pt idx="14">
                  <c:v>507000</c:v>
                </c:pt>
                <c:pt idx="15">
                  <c:v>499000</c:v>
                </c:pt>
                <c:pt idx="16">
                  <c:v>491000</c:v>
                </c:pt>
                <c:pt idx="17">
                  <c:v>491000</c:v>
                </c:pt>
                <c:pt idx="18">
                  <c:v>498000</c:v>
                </c:pt>
                <c:pt idx="19">
                  <c:v>491000</c:v>
                </c:pt>
                <c:pt idx="20">
                  <c:v>490000</c:v>
                </c:pt>
                <c:pt idx="21">
                  <c:v>489000</c:v>
                </c:pt>
                <c:pt idx="22">
                  <c:v>476000</c:v>
                </c:pt>
                <c:pt idx="23">
                  <c:v>459000</c:v>
                </c:pt>
                <c:pt idx="24">
                  <c:v>458000</c:v>
                </c:pt>
                <c:pt idx="25">
                  <c:v>458000</c:v>
                </c:pt>
                <c:pt idx="26">
                  <c:v>458000</c:v>
                </c:pt>
                <c:pt idx="27">
                  <c:v>456000</c:v>
                </c:pt>
                <c:pt idx="28">
                  <c:v>464000</c:v>
                </c:pt>
                <c:pt idx="29">
                  <c:v>471000</c:v>
                </c:pt>
                <c:pt idx="30">
                  <c:v>460000</c:v>
                </c:pt>
                <c:pt idx="31">
                  <c:v>457000</c:v>
                </c:pt>
                <c:pt idx="32">
                  <c:v>454000</c:v>
                </c:pt>
                <c:pt idx="33">
                  <c:v>459000</c:v>
                </c:pt>
                <c:pt idx="34">
                  <c:v>456000</c:v>
                </c:pt>
                <c:pt idx="35">
                  <c:v>453000</c:v>
                </c:pt>
                <c:pt idx="36">
                  <c:v>455000</c:v>
                </c:pt>
                <c:pt idx="37">
                  <c:v>462000</c:v>
                </c:pt>
                <c:pt idx="38">
                  <c:v>463000</c:v>
                </c:pt>
                <c:pt idx="39">
                  <c:v>452000</c:v>
                </c:pt>
                <c:pt idx="40">
                  <c:v>456000</c:v>
                </c:pt>
                <c:pt idx="41">
                  <c:v>452000</c:v>
                </c:pt>
                <c:pt idx="42">
                  <c:v>453000</c:v>
                </c:pt>
                <c:pt idx="43">
                  <c:v>452000</c:v>
                </c:pt>
                <c:pt idx="44">
                  <c:v>459000</c:v>
                </c:pt>
                <c:pt idx="45" formatCode="#,##0">
                  <c:v>457000</c:v>
                </c:pt>
                <c:pt idx="46" formatCode="#,##0">
                  <c:v>465000</c:v>
                </c:pt>
                <c:pt idx="47" formatCode="#,##0">
                  <c:v>458000</c:v>
                </c:pt>
                <c:pt idx="48">
                  <c:v>460000</c:v>
                </c:pt>
                <c:pt idx="49">
                  <c:v>478000</c:v>
                </c:pt>
                <c:pt idx="50">
                  <c:v>469000</c:v>
                </c:pt>
                <c:pt idx="51">
                  <c:v>472000</c:v>
                </c:pt>
                <c:pt idx="52">
                  <c:v>476000</c:v>
                </c:pt>
                <c:pt idx="53">
                  <c:v>478000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9-4210-A7FA-1B8981847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 Employment by occupation'!$C$2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1F497D"/>
            </a:solidFill>
            <a:ln w="3175"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occupation'!$C$3:$C$8</c:f>
              <c:numCache>
                <c:formatCode>0.00</c:formatCode>
                <c:ptCount val="6"/>
                <c:pt idx="0">
                  <c:v>3.4480559999999998</c:v>
                </c:pt>
                <c:pt idx="1">
                  <c:v>3.6781609999999998</c:v>
                </c:pt>
                <c:pt idx="2">
                  <c:v>2.2925019999999998</c:v>
                </c:pt>
                <c:pt idx="3">
                  <c:v>2.5285500000000001</c:v>
                </c:pt>
                <c:pt idx="4">
                  <c:v>3.1384970000000001</c:v>
                </c:pt>
                <c:pt idx="5">
                  <c:v>1.0265770000000001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988-AC5C-F15E325E5AA9}"/>
            </c:ext>
          </c:extLst>
        </c:ser>
        <c:ser>
          <c:idx val="1"/>
          <c:order val="1"/>
          <c:tx>
            <c:strRef>
              <c:f>'14. Employment by occupation'!$D$2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occupation'!$D$3:$D$8</c:f>
              <c:numCache>
                <c:formatCode>0.00</c:formatCode>
                <c:ptCount val="6"/>
                <c:pt idx="0">
                  <c:v>3.4115669999999998</c:v>
                </c:pt>
                <c:pt idx="1">
                  <c:v>3.2982369999999999</c:v>
                </c:pt>
                <c:pt idx="2">
                  <c:v>1.9590829999999999</c:v>
                </c:pt>
                <c:pt idx="3">
                  <c:v>2.283207</c:v>
                </c:pt>
                <c:pt idx="4">
                  <c:v>2.6025960000000001</c:v>
                </c:pt>
                <c:pt idx="5">
                  <c:v>0.86351199999999995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8-4988-AC5C-F15E325E5AA9}"/>
            </c:ext>
          </c:extLst>
        </c:ser>
        <c:ser>
          <c:idx val="2"/>
          <c:order val="2"/>
          <c:tx>
            <c:strRef>
              <c:f>'14. Employment by occupation'!$E$2</c:f>
              <c:strCache>
                <c:ptCount val="1"/>
                <c:pt idx="0">
                  <c:v>Q3 2021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occupation'!$E$3:$E$8</c:f>
              <c:numCache>
                <c:formatCode>0.00</c:formatCode>
                <c:ptCount val="6"/>
                <c:pt idx="0">
                  <c:v>3.1931539999999998</c:v>
                </c:pt>
                <c:pt idx="1">
                  <c:v>2.9465270000000001</c:v>
                </c:pt>
                <c:pt idx="2">
                  <c:v>1.884722</c:v>
                </c:pt>
                <c:pt idx="3">
                  <c:v>2.2993790000000001</c:v>
                </c:pt>
                <c:pt idx="4">
                  <c:v>2.8284699999999998</c:v>
                </c:pt>
                <c:pt idx="5">
                  <c:v>0.85575699999999999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8-4988-AC5C-F15E325E5AA9}"/>
            </c:ext>
          </c:extLst>
        </c:ser>
        <c:ser>
          <c:idx val="3"/>
          <c:order val="3"/>
          <c:tx>
            <c:strRef>
              <c:f>'14. Employment by occupation'!$F$2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occupation'!$F$3:$F$8</c:f>
              <c:numCache>
                <c:formatCode>0.00</c:formatCode>
                <c:ptCount val="6"/>
                <c:pt idx="0">
                  <c:v>3.6475309999999999</c:v>
                </c:pt>
                <c:pt idx="1">
                  <c:v>3.4317289999999998</c:v>
                </c:pt>
                <c:pt idx="2">
                  <c:v>2.027101</c:v>
                </c:pt>
                <c:pt idx="3">
                  <c:v>2.4548009999999998</c:v>
                </c:pt>
                <c:pt idx="4">
                  <c:v>3.1115430000000002</c:v>
                </c:pt>
                <c:pt idx="5">
                  <c:v>0.82559099999999996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8-4988-AC5C-F15E325E5AA9}"/>
            </c:ext>
          </c:extLst>
        </c:ser>
        <c:ser>
          <c:idx val="5"/>
          <c:order val="4"/>
          <c:tx>
            <c:strRef>
              <c:f>'14. Employment by occupation'!$G$2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occupation'!$G$3:$G$8</c:f>
              <c:numCache>
                <c:formatCode>_(* #,##0.00_);_(* \(#,##0.00\);_(* "-"??_);_(@_)</c:formatCode>
                <c:ptCount val="6"/>
                <c:pt idx="0">
                  <c:v>3.5018523016731748</c:v>
                </c:pt>
                <c:pt idx="1">
                  <c:v>3.8783743602444547</c:v>
                </c:pt>
                <c:pt idx="2">
                  <c:v>1.9634235005212572</c:v>
                </c:pt>
                <c:pt idx="3">
                  <c:v>2.7414212022000322</c:v>
                </c:pt>
                <c:pt idx="4">
                  <c:v>3.1638772787835623</c:v>
                </c:pt>
                <c:pt idx="5">
                  <c:v>1.0934006885376331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8-4988-AC5C-F15E325E5AA9}"/>
            </c:ext>
          </c:extLst>
        </c:ser>
        <c:ser>
          <c:idx val="6"/>
          <c:order val="5"/>
          <c:tx>
            <c:strRef>
              <c:f>'14. Employment by occupation'!$H$2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'14. Employment by occupation'!$A$3:$B$8</c:f>
              <c:multiLvlStrCache>
                <c:ptCount val="6"/>
                <c:lvl>
                  <c:pt idx="0">
                    <c:v> managers/profes-
sionals/technicians </c:v>
                  </c:pt>
                  <c:pt idx="1">
                    <c:v> clerical/service
 workers </c:v>
                  </c:pt>
                  <c:pt idx="2">
                    <c:v> skilled produc-
tion workers </c:v>
                  </c:pt>
                  <c:pt idx="3">
                    <c:v> elementary
 workers </c:v>
                  </c:pt>
                  <c:pt idx="4">
                    <c:v> total </c:v>
                  </c:pt>
                  <c:pt idx="5">
                    <c:v> total </c:v>
                  </c:pt>
                </c:lvl>
                <c:lvl>
                  <c:pt idx="0">
                    <c:v> formal </c:v>
                  </c:pt>
                  <c:pt idx="4">
                    <c:v> informal </c:v>
                  </c:pt>
                  <c:pt idx="5">
                    <c:v> domestic </c:v>
                  </c:pt>
                </c:lvl>
              </c:multiLvlStrCache>
            </c:multiLvlStrRef>
          </c:cat>
          <c:val>
            <c:numRef>
              <c:f>'14. Employment by occupation'!$H$3:$H$8</c:f>
              <c:numCache>
                <c:formatCode>_(* #,##0.00_);_(* \(#,##0.00\);_(* "-"??_);_(@_)</c:formatCode>
                <c:ptCount val="6"/>
                <c:pt idx="0">
                  <c:v>3.5775465631876529</c:v>
                </c:pt>
                <c:pt idx="1">
                  <c:v>3.9907869568165482</c:v>
                </c:pt>
                <c:pt idx="2">
                  <c:v>2.2534904926514514</c:v>
                </c:pt>
                <c:pt idx="3">
                  <c:v>2.6089633000981522</c:v>
                </c:pt>
                <c:pt idx="4">
                  <c:v>3.1935740597024327</c:v>
                </c:pt>
                <c:pt idx="5" formatCode="_-* #\ ##0.0_-;\-* #\ ##0.0_-;_-* &quot;-&quot;??_-;_-@_-">
                  <c:v>1.1155251969197806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A8-4988-AC5C-F15E325E5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'15.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'15. Exports, imports, BOT'!$I$4:$J$58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BOT'!$M$4:$M$58</c:f>
              <c:numCache>
                <c:formatCode>_ * #\ ##0.0_ ;_ * \-#\ ##0.0_ ;_ * "-"??_ ;_ @_ </c:formatCode>
                <c:ptCount val="55"/>
                <c:pt idx="0">
                  <c:v>-16.748612799525517</c:v>
                </c:pt>
                <c:pt idx="1">
                  <c:v>6.7351358778626036</c:v>
                </c:pt>
                <c:pt idx="2">
                  <c:v>1.8886992428654139</c:v>
                </c:pt>
                <c:pt idx="3">
                  <c:v>30.021779942029013</c:v>
                </c:pt>
                <c:pt idx="4">
                  <c:v>-8.2107361714285503</c:v>
                </c:pt>
                <c:pt idx="5">
                  <c:v>2.6093017957351208</c:v>
                </c:pt>
                <c:pt idx="6">
                  <c:v>-9.4449445610160296</c:v>
                </c:pt>
                <c:pt idx="7">
                  <c:v>-23.521562438490889</c:v>
                </c:pt>
                <c:pt idx="8">
                  <c:v>-47.585835522066759</c:v>
                </c:pt>
                <c:pt idx="9">
                  <c:v>-43.399401272534476</c:v>
                </c:pt>
                <c:pt idx="10">
                  <c:v>-57.292239306358397</c:v>
                </c:pt>
                <c:pt idx="11">
                  <c:v>-55.8505330227743</c:v>
                </c:pt>
                <c:pt idx="12">
                  <c:v>-72.312314256619118</c:v>
                </c:pt>
                <c:pt idx="13">
                  <c:v>-58.903080653266272</c:v>
                </c:pt>
                <c:pt idx="14">
                  <c:v>-73.28438372093035</c:v>
                </c:pt>
                <c:pt idx="15">
                  <c:v>-13.983307163886195</c:v>
                </c:pt>
                <c:pt idx="16">
                  <c:v>-45.187311682692439</c:v>
                </c:pt>
                <c:pt idx="17">
                  <c:v>-31.975200141576181</c:v>
                </c:pt>
                <c:pt idx="18">
                  <c:v>-54.070585474860252</c:v>
                </c:pt>
                <c:pt idx="19">
                  <c:v>-31.364235160241492</c:v>
                </c:pt>
                <c:pt idx="20">
                  <c:v>-50.790835473441177</c:v>
                </c:pt>
                <c:pt idx="21">
                  <c:v>13.510637376014358</c:v>
                </c:pt>
                <c:pt idx="22">
                  <c:v>-17.99784995555558</c:v>
                </c:pt>
                <c:pt idx="23">
                  <c:v>-18.762570682019543</c:v>
                </c:pt>
                <c:pt idx="24">
                  <c:v>-23.609636773634008</c:v>
                </c:pt>
                <c:pt idx="25">
                  <c:v>43.598223821655949</c:v>
                </c:pt>
                <c:pt idx="26">
                  <c:v>4.7759412751676678</c:v>
                </c:pt>
                <c:pt idx="27">
                  <c:v>8.9311212801329702</c:v>
                </c:pt>
                <c:pt idx="28">
                  <c:v>6.8124861801877046</c:v>
                </c:pt>
                <c:pt idx="29">
                  <c:v>33.674635806451647</c:v>
                </c:pt>
                <c:pt idx="30">
                  <c:v>26.424259503801522</c:v>
                </c:pt>
                <c:pt idx="31">
                  <c:v>43.852682301587265</c:v>
                </c:pt>
                <c:pt idx="32">
                  <c:v>-23.865695728840137</c:v>
                </c:pt>
                <c:pt idx="33">
                  <c:v>21.907772057120781</c:v>
                </c:pt>
                <c:pt idx="34">
                  <c:v>0.66511089939024259</c:v>
                </c:pt>
                <c:pt idx="35">
                  <c:v>20.405679273827559</c:v>
                </c:pt>
                <c:pt idx="36">
                  <c:v>-5.2646540052651289</c:v>
                </c:pt>
                <c:pt idx="37">
                  <c:v>4.5775846267553106</c:v>
                </c:pt>
                <c:pt idx="38">
                  <c:v>7.3054893850658686</c:v>
                </c:pt>
                <c:pt idx="39">
                  <c:v>28.275083485235086</c:v>
                </c:pt>
                <c:pt idx="40">
                  <c:v>41.957549676025963</c:v>
                </c:pt>
                <c:pt idx="41">
                  <c:v>35.497924575965328</c:v>
                </c:pt>
                <c:pt idx="42">
                  <c:v>129.45332173295458</c:v>
                </c:pt>
                <c:pt idx="43">
                  <c:v>121.77102120141348</c:v>
                </c:pt>
                <c:pt idx="44">
                  <c:v>112.14790988473624</c:v>
                </c:pt>
                <c:pt idx="45">
                  <c:v>183.92096626506026</c:v>
                </c:pt>
                <c:pt idx="46">
                  <c:v>114.71799153403316</c:v>
                </c:pt>
                <c:pt idx="47">
                  <c:v>104.74059663069738</c:v>
                </c:pt>
                <c:pt idx="48">
                  <c:v>67.692449810877122</c:v>
                </c:pt>
                <c:pt idx="49">
                  <c:v>76.596987671738816</c:v>
                </c:pt>
                <c:pt idx="50">
                  <c:v>53.235253313869407</c:v>
                </c:pt>
                <c:pt idx="51">
                  <c:v>7.7255200428115813</c:v>
                </c:pt>
                <c:pt idx="52">
                  <c:v>-5.2621253944249133</c:v>
                </c:pt>
                <c:pt idx="53">
                  <c:v>8.9260690389295405</c:v>
                </c:pt>
                <c:pt idx="54">
                  <c:v>41.163999999999987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C-4EB7-844E-ACB57A3D2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'15.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349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'15. Exports, imports, BOT'!$I$4:$J$58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BOT'!$K$4:$K$58</c:f>
              <c:numCache>
                <c:formatCode>_ * #\ ##0_ ;_ * \-#\ ##0_ ;_ * "-"??_ ;_ @_ </c:formatCode>
                <c:ptCount val="55"/>
                <c:pt idx="0">
                  <c:v>254.38558626927642</c:v>
                </c:pt>
                <c:pt idx="1">
                  <c:v>287.85867281268349</c:v>
                </c:pt>
                <c:pt idx="2">
                  <c:v>306.47925334886429</c:v>
                </c:pt>
                <c:pt idx="3">
                  <c:v>317.08793037681158</c:v>
                </c:pt>
                <c:pt idx="4">
                  <c:v>299.82029708571429</c:v>
                </c:pt>
                <c:pt idx="5">
                  <c:v>315.60379730639727</c:v>
                </c:pt>
                <c:pt idx="6">
                  <c:v>341.38431314191052</c:v>
                </c:pt>
                <c:pt idx="7">
                  <c:v>351.45196424275565</c:v>
                </c:pt>
                <c:pt idx="8">
                  <c:v>308.14554854682456</c:v>
                </c:pt>
                <c:pt idx="9">
                  <c:v>312.54260609756096</c:v>
                </c:pt>
                <c:pt idx="10">
                  <c:v>318.49008376248025</c:v>
                </c:pt>
                <c:pt idx="11">
                  <c:v>322.413616563147</c:v>
                </c:pt>
                <c:pt idx="12">
                  <c:v>304.02533671079436</c:v>
                </c:pt>
                <c:pt idx="13">
                  <c:v>336.41202517587936</c:v>
                </c:pt>
                <c:pt idx="14">
                  <c:v>368.42791627906973</c:v>
                </c:pt>
                <c:pt idx="15">
                  <c:v>403.35750078508346</c:v>
                </c:pt>
                <c:pt idx="16">
                  <c:v>385.1026346153846</c:v>
                </c:pt>
                <c:pt idx="17">
                  <c:v>370.49392892874005</c:v>
                </c:pt>
                <c:pt idx="18">
                  <c:v>380.08041615456244</c:v>
                </c:pt>
                <c:pt idx="19">
                  <c:v>403.32209544821177</c:v>
                </c:pt>
                <c:pt idx="20">
                  <c:v>361.45674983833715</c:v>
                </c:pt>
                <c:pt idx="21">
                  <c:v>396.84467587917032</c:v>
                </c:pt>
                <c:pt idx="22">
                  <c:v>404.5795114222222</c:v>
                </c:pt>
                <c:pt idx="23">
                  <c:v>396.269045571302</c:v>
                </c:pt>
                <c:pt idx="24">
                  <c:v>373.34981144839549</c:v>
                </c:pt>
                <c:pt idx="25">
                  <c:v>427.35124004246285</c:v>
                </c:pt>
                <c:pt idx="26">
                  <c:v>398.75722256711401</c:v>
                </c:pt>
                <c:pt idx="27">
                  <c:v>388.91292572734824</c:v>
                </c:pt>
                <c:pt idx="28">
                  <c:v>365.56079991846724</c:v>
                </c:pt>
                <c:pt idx="29">
                  <c:v>401.06757129032263</c:v>
                </c:pt>
                <c:pt idx="30">
                  <c:v>398.84494337735094</c:v>
                </c:pt>
                <c:pt idx="31">
                  <c:v>429.94384714285718</c:v>
                </c:pt>
                <c:pt idx="32">
                  <c:v>351.94863032915362</c:v>
                </c:pt>
                <c:pt idx="33">
                  <c:v>388.28474245465071</c:v>
                </c:pt>
                <c:pt idx="34">
                  <c:v>428.95837842987811</c:v>
                </c:pt>
                <c:pt idx="35">
                  <c:v>432.96691527987906</c:v>
                </c:pt>
                <c:pt idx="36">
                  <c:v>366.60942121098162</c:v>
                </c:pt>
                <c:pt idx="37">
                  <c:v>400.31791463414629</c:v>
                </c:pt>
                <c:pt idx="38">
                  <c:v>418.64692606149339</c:v>
                </c:pt>
                <c:pt idx="39">
                  <c:v>416.651761574918</c:v>
                </c:pt>
                <c:pt idx="40">
                  <c:v>394.16240388768909</c:v>
                </c:pt>
                <c:pt idx="41">
                  <c:v>328.7336383976903</c:v>
                </c:pt>
                <c:pt idx="42">
                  <c:v>459.47977769886364</c:v>
                </c:pt>
                <c:pt idx="43">
                  <c:v>485.87191660777393</c:v>
                </c:pt>
                <c:pt idx="44">
                  <c:v>476.38443206426825</c:v>
                </c:pt>
                <c:pt idx="45">
                  <c:v>560.24496695352843</c:v>
                </c:pt>
                <c:pt idx="46">
                  <c:v>520.35616288520146</c:v>
                </c:pt>
                <c:pt idx="47">
                  <c:v>531.10417284451921</c:v>
                </c:pt>
                <c:pt idx="48">
                  <c:v>505.18129530224371</c:v>
                </c:pt>
                <c:pt idx="49">
                  <c:v>558.85499589361552</c:v>
                </c:pt>
                <c:pt idx="50">
                  <c:v>569.94197871589779</c:v>
                </c:pt>
                <c:pt idx="51">
                  <c:v>515.18031147218665</c:v>
                </c:pt>
                <c:pt idx="52">
                  <c:v>497.4617091117201</c:v>
                </c:pt>
                <c:pt idx="53">
                  <c:v>521.40523509732361</c:v>
                </c:pt>
                <c:pt idx="54">
                  <c:v>528.60599999999999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B9C-4EB7-844E-ACB57A3D2836}"/>
            </c:ext>
          </c:extLst>
        </c:ser>
        <c:ser>
          <c:idx val="1"/>
          <c:order val="1"/>
          <c:tx>
            <c:strRef>
              <c:f>'15.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'15. Exports, imports, BOT'!$I$4:$J$58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BOT'!$L$4:$L$58</c:f>
              <c:numCache>
                <c:formatCode>_ * #\ ##0_ ;_ * \-#\ ##0_ ;_ * "-"??_ ;_ @_ </c:formatCode>
                <c:ptCount val="55"/>
                <c:pt idx="0">
                  <c:v>271.13419906880193</c:v>
                </c:pt>
                <c:pt idx="1">
                  <c:v>281.12353693482089</c:v>
                </c:pt>
                <c:pt idx="2">
                  <c:v>304.59055410599888</c:v>
                </c:pt>
                <c:pt idx="3">
                  <c:v>287.06615043478257</c:v>
                </c:pt>
                <c:pt idx="4">
                  <c:v>308.03103325714284</c:v>
                </c:pt>
                <c:pt idx="5">
                  <c:v>312.99449551066215</c:v>
                </c:pt>
                <c:pt idx="6">
                  <c:v>350.82925770292655</c:v>
                </c:pt>
                <c:pt idx="7">
                  <c:v>374.97352668124654</c:v>
                </c:pt>
                <c:pt idx="8">
                  <c:v>355.73138406889132</c:v>
                </c:pt>
                <c:pt idx="9">
                  <c:v>355.94200737009544</c:v>
                </c:pt>
                <c:pt idx="10">
                  <c:v>375.78232306883865</c:v>
                </c:pt>
                <c:pt idx="11">
                  <c:v>378.2641495859213</c:v>
                </c:pt>
                <c:pt idx="12">
                  <c:v>376.33765096741348</c:v>
                </c:pt>
                <c:pt idx="13">
                  <c:v>395.31510582914564</c:v>
                </c:pt>
                <c:pt idx="14">
                  <c:v>441.71230000000008</c:v>
                </c:pt>
                <c:pt idx="15">
                  <c:v>417.34080794896965</c:v>
                </c:pt>
                <c:pt idx="16">
                  <c:v>430.28994629807704</c:v>
                </c:pt>
                <c:pt idx="17">
                  <c:v>402.46912907031623</c:v>
                </c:pt>
                <c:pt idx="18">
                  <c:v>434.15100162942269</c:v>
                </c:pt>
                <c:pt idx="19">
                  <c:v>434.68633060845326</c:v>
                </c:pt>
                <c:pt idx="20">
                  <c:v>412.24758531177832</c:v>
                </c:pt>
                <c:pt idx="21">
                  <c:v>383.33403850315597</c:v>
                </c:pt>
                <c:pt idx="22">
                  <c:v>422.57736137777778</c:v>
                </c:pt>
                <c:pt idx="23">
                  <c:v>415.03161625332154</c:v>
                </c:pt>
                <c:pt idx="24">
                  <c:v>396.95944822202949</c:v>
                </c:pt>
                <c:pt idx="25">
                  <c:v>383.7530162208069</c:v>
                </c:pt>
                <c:pt idx="26">
                  <c:v>393.98128129194635</c:v>
                </c:pt>
                <c:pt idx="27">
                  <c:v>379.98180444721527</c:v>
                </c:pt>
                <c:pt idx="28">
                  <c:v>358.74831373827953</c:v>
                </c:pt>
                <c:pt idx="29">
                  <c:v>367.39293548387099</c:v>
                </c:pt>
                <c:pt idx="30">
                  <c:v>372.42068387354942</c:v>
                </c:pt>
                <c:pt idx="31">
                  <c:v>386.09116484126992</c:v>
                </c:pt>
                <c:pt idx="32">
                  <c:v>375.81432605799375</c:v>
                </c:pt>
                <c:pt idx="33">
                  <c:v>366.37697039752993</c:v>
                </c:pt>
                <c:pt idx="34">
                  <c:v>428.29326753048787</c:v>
                </c:pt>
                <c:pt idx="35">
                  <c:v>412.5612360060515</c:v>
                </c:pt>
                <c:pt idx="36">
                  <c:v>371.87407521624675</c:v>
                </c:pt>
                <c:pt idx="37">
                  <c:v>395.74033000739098</c:v>
                </c:pt>
                <c:pt idx="38">
                  <c:v>411.34143667642752</c:v>
                </c:pt>
                <c:pt idx="39">
                  <c:v>388.37667808968291</c:v>
                </c:pt>
                <c:pt idx="40">
                  <c:v>352.20485421166313</c:v>
                </c:pt>
                <c:pt idx="41">
                  <c:v>293.23571382172497</c:v>
                </c:pt>
                <c:pt idx="42">
                  <c:v>330.02645596590907</c:v>
                </c:pt>
                <c:pt idx="43">
                  <c:v>364.10089540636045</c:v>
                </c:pt>
                <c:pt idx="44">
                  <c:v>364.23652217953202</c:v>
                </c:pt>
                <c:pt idx="45">
                  <c:v>376.32400068846817</c:v>
                </c:pt>
                <c:pt idx="46">
                  <c:v>405.6381713511683</c:v>
                </c:pt>
                <c:pt idx="47">
                  <c:v>426.36357621382183</c:v>
                </c:pt>
                <c:pt idx="48">
                  <c:v>437.48884549136659</c:v>
                </c:pt>
                <c:pt idx="49">
                  <c:v>482.25800822187671</c:v>
                </c:pt>
                <c:pt idx="50">
                  <c:v>516.70672540202838</c:v>
                </c:pt>
                <c:pt idx="51">
                  <c:v>507.45479142937506</c:v>
                </c:pt>
                <c:pt idx="52">
                  <c:v>502.72383450614501</c:v>
                </c:pt>
                <c:pt idx="53">
                  <c:v>512.47916605839407</c:v>
                </c:pt>
                <c:pt idx="54">
                  <c:v>487.44200000000001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B9C-4EB7-844E-ACB57A3D2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ax val="600"/>
          <c:min val="-1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constant (2023) rand</a:t>
                </a:r>
              </a:p>
            </c:rich>
          </c:tx>
          <c:layout>
            <c:manualLayout>
              <c:xMode val="edge"/>
              <c:yMode val="edge"/>
              <c:x val="1.7473890792560402E-2"/>
              <c:y val="0.17592340596765801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'15.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'15. Exports, imports, BOT'!$O$4:$P$58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BOT'!$S$4:$S$58</c:f>
              <c:numCache>
                <c:formatCode>_ * #\ ##0.0_ ;_ * \-#\ ##0.0_ ;_ * "-"??_ ;_ @_ </c:formatCode>
                <c:ptCount val="55"/>
                <c:pt idx="0">
                  <c:v>-1.1435324324324334</c:v>
                </c:pt>
                <c:pt idx="1">
                  <c:v>0.45226315789473404</c:v>
                </c:pt>
                <c:pt idx="2">
                  <c:v>0.13687323943661767</c:v>
                </c:pt>
                <c:pt idx="3">
                  <c:v>2.2822352941176511</c:v>
                </c:pt>
                <c:pt idx="4">
                  <c:v>-0.62404347826086948</c:v>
                </c:pt>
                <c:pt idx="5">
                  <c:v>0.20491176470588002</c:v>
                </c:pt>
                <c:pt idx="6">
                  <c:v>-0.68344000000000094</c:v>
                </c:pt>
                <c:pt idx="7">
                  <c:v>-1.5722073170731647</c:v>
                </c:pt>
                <c:pt idx="8">
                  <c:v>-3.4862105263157908</c:v>
                </c:pt>
                <c:pt idx="9">
                  <c:v>-2.9200476190476223</c:v>
                </c:pt>
                <c:pt idx="10">
                  <c:v>-3.9364096385542169</c:v>
                </c:pt>
                <c:pt idx="11">
                  <c:v>-3.7599302325581405</c:v>
                </c:pt>
                <c:pt idx="12">
                  <c:v>-4.6260434782608648</c:v>
                </c:pt>
                <c:pt idx="13">
                  <c:v>-3.5126499999999972</c:v>
                </c:pt>
                <c:pt idx="14">
                  <c:v>-4.4383500000000069</c:v>
                </c:pt>
                <c:pt idx="15">
                  <c:v>-0.82115384615384812</c:v>
                </c:pt>
                <c:pt idx="16">
                  <c:v>-2.632327102803746</c:v>
                </c:pt>
                <c:pt idx="17">
                  <c:v>-1.8975981308411178</c:v>
                </c:pt>
                <c:pt idx="18">
                  <c:v>-3.1640727272727212</c:v>
                </c:pt>
                <c:pt idx="19">
                  <c:v>-1.7596434782608661</c:v>
                </c:pt>
                <c:pt idx="20">
                  <c:v>-2.7233388429752132</c:v>
                </c:pt>
                <c:pt idx="21">
                  <c:v>0.73008943089430645</c:v>
                </c:pt>
                <c:pt idx="22">
                  <c:v>-0.89229411764705802</c:v>
                </c:pt>
                <c:pt idx="23">
                  <c:v>-0.8407814569536427</c:v>
                </c:pt>
                <c:pt idx="24">
                  <c:v>-1.0594285714285689</c:v>
                </c:pt>
                <c:pt idx="25">
                  <c:v>2.037635761589403</c:v>
                </c:pt>
                <c:pt idx="26">
                  <c:v>0.24371428571427955</c:v>
                </c:pt>
                <c:pt idx="27">
                  <c:v>0.46326618705035472</c:v>
                </c:pt>
                <c:pt idx="28">
                  <c:v>0.37845558561691206</c:v>
                </c:pt>
                <c:pt idx="29">
                  <c:v>1.8944659199676863</c:v>
                </c:pt>
                <c:pt idx="30">
                  <c:v>1.5027985003784465</c:v>
                </c:pt>
                <c:pt idx="31">
                  <c:v>2.4276306626168918</c:v>
                </c:pt>
                <c:pt idx="32">
                  <c:v>-1.526823881745706</c:v>
                </c:pt>
                <c:pt idx="33">
                  <c:v>1.3468091844813941</c:v>
                </c:pt>
                <c:pt idx="34">
                  <c:v>3.7106936088093789E-2</c:v>
                </c:pt>
                <c:pt idx="35">
                  <c:v>1.1338008415147272</c:v>
                </c:pt>
                <c:pt idx="36">
                  <c:v>-0.29942897930050094</c:v>
                </c:pt>
                <c:pt idx="37">
                  <c:v>0.25801668211306605</c:v>
                </c:pt>
                <c:pt idx="38">
                  <c:v>0.40742506811988832</c:v>
                </c:pt>
                <c:pt idx="39">
                  <c:v>1.5789402173913025</c:v>
                </c:pt>
                <c:pt idx="40">
                  <c:v>2.2769882659713154</c:v>
                </c:pt>
                <c:pt idx="41">
                  <c:v>1.6421727019498604</c:v>
                </c:pt>
                <c:pt idx="42">
                  <c:v>6.4602010644589001</c:v>
                </c:pt>
                <c:pt idx="43">
                  <c:v>6.5945083014048578</c:v>
                </c:pt>
                <c:pt idx="44">
                  <c:v>6.4316844919786043</c:v>
                </c:pt>
                <c:pt idx="45">
                  <c:v>11.323267326732669</c:v>
                </c:pt>
                <c:pt idx="46">
                  <c:v>6.937917743059824</c:v>
                </c:pt>
                <c:pt idx="47">
                  <c:v>6.0779205238805964</c:v>
                </c:pt>
                <c:pt idx="48">
                  <c:v>4.0326591731717372</c:v>
                </c:pt>
                <c:pt idx="49">
                  <c:v>4.5701380397415257</c:v>
                </c:pt>
                <c:pt idx="50">
                  <c:v>2.97783403068361</c:v>
                </c:pt>
                <c:pt idx="51">
                  <c:v>0.42086929115144756</c:v>
                </c:pt>
                <c:pt idx="52">
                  <c:v>-0.2878103445399951</c:v>
                </c:pt>
                <c:pt idx="53">
                  <c:v>0.47107607977168087</c:v>
                </c:pt>
                <c:pt idx="54">
                  <c:v>2.2079172340019433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F-4ECB-A7DC-E3A5F9C99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'15.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349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'15. Exports, imports, BOT'!$O$4:$P$58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BOT'!$Q$4:$Q$58</c:f>
              <c:numCache>
                <c:formatCode>_ * #\ ##0_ ;_ * \-#\ ##0_ ;_ * "-"??_ ;_ @_ </c:formatCode>
                <c:ptCount val="55"/>
                <c:pt idx="0">
                  <c:v>17.368493243243243</c:v>
                </c:pt>
                <c:pt idx="1">
                  <c:v>19.329657894736844</c:v>
                </c:pt>
                <c:pt idx="2">
                  <c:v>22.210422535211269</c:v>
                </c:pt>
                <c:pt idx="3">
                  <c:v>24.104808823529414</c:v>
                </c:pt>
                <c:pt idx="4">
                  <c:v>22.787347826086958</c:v>
                </c:pt>
                <c:pt idx="5">
                  <c:v>24.784764705882353</c:v>
                </c:pt>
                <c:pt idx="6">
                  <c:v>24.702706666666664</c:v>
                </c:pt>
                <c:pt idx="7">
                  <c:v>23.49143902439025</c:v>
                </c:pt>
                <c:pt idx="8">
                  <c:v>22.575210526315793</c:v>
                </c:pt>
                <c:pt idx="9">
                  <c:v>21.028845238095233</c:v>
                </c:pt>
                <c:pt idx="10">
                  <c:v>21.882674698795181</c:v>
                </c:pt>
                <c:pt idx="11">
                  <c:v>21.705302325581396</c:v>
                </c:pt>
                <c:pt idx="12">
                  <c:v>19.449445652173917</c:v>
                </c:pt>
                <c:pt idx="13">
                  <c:v>20.061730000000001</c:v>
                </c:pt>
                <c:pt idx="14">
                  <c:v>22.313239999999997</c:v>
                </c:pt>
                <c:pt idx="15">
                  <c:v>23.686711538461534</c:v>
                </c:pt>
                <c:pt idx="16">
                  <c:v>22.433644859813082</c:v>
                </c:pt>
                <c:pt idx="17">
                  <c:v>21.987308411214958</c:v>
                </c:pt>
                <c:pt idx="18">
                  <c:v>22.241336363636368</c:v>
                </c:pt>
                <c:pt idx="19">
                  <c:v>22.62778260869565</c:v>
                </c:pt>
                <c:pt idx="20">
                  <c:v>19.380842975206612</c:v>
                </c:pt>
                <c:pt idx="21">
                  <c:v>21.44473983739837</c:v>
                </c:pt>
                <c:pt idx="22">
                  <c:v>20.058169117647058</c:v>
                </c:pt>
                <c:pt idx="23">
                  <c:v>17.757463576158941</c:v>
                </c:pt>
                <c:pt idx="24">
                  <c:v>16.753220779220779</c:v>
                </c:pt>
                <c:pt idx="25">
                  <c:v>19.972973509933777</c:v>
                </c:pt>
                <c:pt idx="26">
                  <c:v>20.348414285714284</c:v>
                </c:pt>
                <c:pt idx="27">
                  <c:v>20.173302158273376</c:v>
                </c:pt>
                <c:pt idx="28">
                  <c:v>20.308081800456463</c:v>
                </c:pt>
                <c:pt idx="29">
                  <c:v>22.563238687444304</c:v>
                </c:pt>
                <c:pt idx="30">
                  <c:v>22.683079641447677</c:v>
                </c:pt>
                <c:pt idx="31">
                  <c:v>23.801163617526107</c:v>
                </c:pt>
                <c:pt idx="32">
                  <c:v>22.516149541153936</c:v>
                </c:pt>
                <c:pt idx="33">
                  <c:v>23.870316706254947</c:v>
                </c:pt>
                <c:pt idx="34">
                  <c:v>23.931845271881031</c:v>
                </c:pt>
                <c:pt idx="35">
                  <c:v>24.05694249649369</c:v>
                </c:pt>
                <c:pt idx="36">
                  <c:v>20.851034975017843</c:v>
                </c:pt>
                <c:pt idx="37">
                  <c:v>22.564017608897128</c:v>
                </c:pt>
                <c:pt idx="38">
                  <c:v>23.347820163487736</c:v>
                </c:pt>
                <c:pt idx="39">
                  <c:v>23.266711956521739</c:v>
                </c:pt>
                <c:pt idx="40">
                  <c:v>21.390743155149934</c:v>
                </c:pt>
                <c:pt idx="41">
                  <c:v>15.20757660167131</c:v>
                </c:pt>
                <c:pt idx="42">
                  <c:v>22.929745712596098</c:v>
                </c:pt>
                <c:pt idx="43">
                  <c:v>26.312388250319287</c:v>
                </c:pt>
                <c:pt idx="44">
                  <c:v>27.3206550802139</c:v>
                </c:pt>
                <c:pt idx="45">
                  <c:v>34.492008486562938</c:v>
                </c:pt>
                <c:pt idx="46">
                  <c:v>31.470113858476509</c:v>
                </c:pt>
                <c:pt idx="47">
                  <c:v>30.819081199545749</c:v>
                </c:pt>
                <c:pt idx="48">
                  <c:v>30.095291133753946</c:v>
                </c:pt>
                <c:pt idx="49">
                  <c:v>33.343928437219027</c:v>
                </c:pt>
                <c:pt idx="50">
                  <c:v>31.880990773705662</c:v>
                </c:pt>
                <c:pt idx="51">
                  <c:v>28.065886995689169</c:v>
                </c:pt>
                <c:pt idx="52">
                  <c:v>27.208516552377624</c:v>
                </c:pt>
                <c:pt idx="53">
                  <c:v>27.517324037137087</c:v>
                </c:pt>
                <c:pt idx="54">
                  <c:v>28.35288838297614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1F-4ECB-A7DC-E3A5F9C99319}"/>
            </c:ext>
          </c:extLst>
        </c:ser>
        <c:ser>
          <c:idx val="1"/>
          <c:order val="1"/>
          <c:tx>
            <c:strRef>
              <c:f>'15.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'15. Exports, imports, BOT'!$O$4:$P$58</c:f>
              <c:multiLvlStrCache>
                <c:ptCount val="55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  <c:pt idx="23">
                    <c:v> Q4 </c:v>
                  </c:pt>
                  <c:pt idx="24">
                    <c:v> Q1 </c:v>
                  </c:pt>
                  <c:pt idx="25">
                    <c:v> Q2 </c:v>
                  </c:pt>
                  <c:pt idx="26">
                    <c:v> Q3 </c:v>
                  </c:pt>
                  <c:pt idx="27">
                    <c:v> Q4 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</c:lvl>
              </c:multiLvlStrCache>
            </c:multiLvlStrRef>
          </c:cat>
          <c:val>
            <c:numRef>
              <c:f>'15. Exports, imports, BOT'!$R$4:$R$58</c:f>
              <c:numCache>
                <c:formatCode>_ * #\ ##0_ ;_ * \-#\ ##0_ ;_ * "-"??_ ;_ @_ </c:formatCode>
                <c:ptCount val="55"/>
                <c:pt idx="0">
                  <c:v>18.512025675675677</c:v>
                </c:pt>
                <c:pt idx="1">
                  <c:v>18.87739473684211</c:v>
                </c:pt>
                <c:pt idx="2">
                  <c:v>22.073549295774651</c:v>
                </c:pt>
                <c:pt idx="3">
                  <c:v>21.822573529411763</c:v>
                </c:pt>
                <c:pt idx="4">
                  <c:v>23.411391304347827</c:v>
                </c:pt>
                <c:pt idx="5">
                  <c:v>24.579852941176473</c:v>
                </c:pt>
                <c:pt idx="6">
                  <c:v>25.386146666666665</c:v>
                </c:pt>
                <c:pt idx="7">
                  <c:v>25.063646341463414</c:v>
                </c:pt>
                <c:pt idx="8">
                  <c:v>26.061421052631584</c:v>
                </c:pt>
                <c:pt idx="9">
                  <c:v>23.948892857142855</c:v>
                </c:pt>
                <c:pt idx="10">
                  <c:v>25.819084337349398</c:v>
                </c:pt>
                <c:pt idx="11">
                  <c:v>25.465232558139537</c:v>
                </c:pt>
                <c:pt idx="12">
                  <c:v>24.075489130434782</c:v>
                </c:pt>
                <c:pt idx="13">
                  <c:v>23.574379999999998</c:v>
                </c:pt>
                <c:pt idx="14">
                  <c:v>26.751590000000004</c:v>
                </c:pt>
                <c:pt idx="15">
                  <c:v>24.507865384615382</c:v>
                </c:pt>
                <c:pt idx="16">
                  <c:v>25.065971962616828</c:v>
                </c:pt>
                <c:pt idx="17">
                  <c:v>23.884906542056076</c:v>
                </c:pt>
                <c:pt idx="18">
                  <c:v>25.405409090909089</c:v>
                </c:pt>
                <c:pt idx="19">
                  <c:v>24.387426086956516</c:v>
                </c:pt>
                <c:pt idx="20">
                  <c:v>22.104181818181825</c:v>
                </c:pt>
                <c:pt idx="21">
                  <c:v>20.714650406504063</c:v>
                </c:pt>
                <c:pt idx="22">
                  <c:v>20.950463235294116</c:v>
                </c:pt>
                <c:pt idx="23">
                  <c:v>18.598245033112583</c:v>
                </c:pt>
                <c:pt idx="24">
                  <c:v>17.812649350649348</c:v>
                </c:pt>
                <c:pt idx="25">
                  <c:v>17.935337748344374</c:v>
                </c:pt>
                <c:pt idx="26">
                  <c:v>20.104700000000005</c:v>
                </c:pt>
                <c:pt idx="27">
                  <c:v>19.710035971223022</c:v>
                </c:pt>
                <c:pt idx="28">
                  <c:v>19.929626214839551</c:v>
                </c:pt>
                <c:pt idx="29">
                  <c:v>20.668772767476618</c:v>
                </c:pt>
                <c:pt idx="30">
                  <c:v>21.18028114106923</c:v>
                </c:pt>
                <c:pt idx="31">
                  <c:v>21.373532954909216</c:v>
                </c:pt>
                <c:pt idx="32">
                  <c:v>24.042973422899642</c:v>
                </c:pt>
                <c:pt idx="33">
                  <c:v>22.523507521773553</c:v>
                </c:pt>
                <c:pt idx="34">
                  <c:v>23.894738335792937</c:v>
                </c:pt>
                <c:pt idx="35">
                  <c:v>22.923141654978963</c:v>
                </c:pt>
                <c:pt idx="36">
                  <c:v>21.150463954318344</c:v>
                </c:pt>
                <c:pt idx="37">
                  <c:v>22.306000926784062</c:v>
                </c:pt>
                <c:pt idx="38">
                  <c:v>22.940395095367847</c:v>
                </c:pt>
                <c:pt idx="39">
                  <c:v>21.687771739130437</c:v>
                </c:pt>
                <c:pt idx="40">
                  <c:v>19.113754889178619</c:v>
                </c:pt>
                <c:pt idx="41">
                  <c:v>13.565403899721449</c:v>
                </c:pt>
                <c:pt idx="42">
                  <c:v>16.469544648137198</c:v>
                </c:pt>
                <c:pt idx="43">
                  <c:v>19.71787994891443</c:v>
                </c:pt>
                <c:pt idx="44">
                  <c:v>20.888970588235296</c:v>
                </c:pt>
                <c:pt idx="45">
                  <c:v>23.168741159830269</c:v>
                </c:pt>
                <c:pt idx="46">
                  <c:v>24.532196115416685</c:v>
                </c:pt>
                <c:pt idx="47">
                  <c:v>24.741160675665153</c:v>
                </c:pt>
                <c:pt idx="48">
                  <c:v>26.062631960582209</c:v>
                </c:pt>
                <c:pt idx="49">
                  <c:v>28.773790397477502</c:v>
                </c:pt>
                <c:pt idx="50">
                  <c:v>28.903156743022052</c:v>
                </c:pt>
                <c:pt idx="51">
                  <c:v>27.645017704537722</c:v>
                </c:pt>
                <c:pt idx="52">
                  <c:v>27.496326896917619</c:v>
                </c:pt>
                <c:pt idx="53">
                  <c:v>27.046247957365406</c:v>
                </c:pt>
                <c:pt idx="54">
                  <c:v>26.144971148974196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1F-4ECB-A7DC-E3A5F9C99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>
            <c:manualLayout>
              <c:xMode val="edge"/>
              <c:yMode val="edge"/>
              <c:x val="1.7579661853882933E-2"/>
              <c:y val="0.2053475707876424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'16_17 imports exports by sector'!$B$4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85-4C05-9E2E-CED939B2B79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85-4C05-9E2E-CED939B2B79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85-4C05-9E2E-CED939B2B79B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85-4C05-9E2E-CED939B2B79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85-4C05-9E2E-CED939B2B79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85-4C05-9E2E-CED939B2B79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85-4C05-9E2E-CED939B2B79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85-4C05-9E2E-CED939B2B79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85-4C05-9E2E-CED939B2B79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85-4C05-9E2E-CED939B2B79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D85-4C05-9E2E-CED939B2B79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D85-4C05-9E2E-CED939B2B79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D85-4C05-9E2E-CED939B2B79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D85-4C05-9E2E-CED939B2B79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D85-4C05-9E2E-CED939B2B79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D85-4C05-9E2E-CED939B2B79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D85-4C05-9E2E-CED939B2B79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4D85-4C05-9E2E-CED939B2B79B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4D85-4C05-9E2E-CED939B2B79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4D85-4C05-9E2E-CED939B2B79B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4D85-4C05-9E2E-CED939B2B79B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4D85-4C05-9E2E-CED939B2B79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4D85-4C05-9E2E-CED939B2B79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4D85-4C05-9E2E-CED939B2B79B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4D85-4C05-9E2E-CED939B2B79B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4D85-4C05-9E2E-CED939B2B79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4D85-4C05-9E2E-CED939B2B79B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4D85-4C05-9E2E-CED939B2B79B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4D85-4C05-9E2E-CED939B2B79B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4D85-4C05-9E2E-CED939B2B79B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4D85-4C05-9E2E-CED939B2B79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4D85-4C05-9E2E-CED939B2B79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4D85-4C05-9E2E-CED939B2B79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4D85-4C05-9E2E-CED939B2B79B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4D85-4C05-9E2E-CED939B2B79B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4D85-4C05-9E2E-CED939B2B79B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4D85-4C05-9E2E-CED939B2B79B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4D85-4C05-9E2E-CED939B2B79B}"/>
              </c:ext>
            </c:extLst>
          </c:dPt>
          <c:cat>
            <c:multiLvlStrRef>
              <c:f>'16_17 imports exports by sector'!$C$2:$AV$3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'16_17 imports exports by sector'!$C$4:$AV$4</c:f>
              <c:numCache>
                <c:formatCode>_ * #\ ##0_ ;_ * \-#\ ##0_ ;_ * "-"??_ ;_ @_ </c:formatCode>
                <c:ptCount val="46"/>
                <c:pt idx="0">
                  <c:v>16.809190040768783</c:v>
                </c:pt>
                <c:pt idx="1">
                  <c:v>17.580885919381558</c:v>
                </c:pt>
                <c:pt idx="2">
                  <c:v>17.459892433000526</c:v>
                </c:pt>
                <c:pt idx="3">
                  <c:v>23.9232023255814</c:v>
                </c:pt>
                <c:pt idx="4">
                  <c:v>27.676127234636873</c:v>
                </c:pt>
                <c:pt idx="5">
                  <c:v>29.656586400000005</c:v>
                </c:pt>
                <c:pt idx="6">
                  <c:v>31.536329697986581</c:v>
                </c:pt>
                <c:pt idx="7">
                  <c:v>33.502999279711894</c:v>
                </c:pt>
                <c:pt idx="8">
                  <c:v>35.790342378048784</c:v>
                </c:pt>
                <c:pt idx="9">
                  <c:v>34.898766178623724</c:v>
                </c:pt>
                <c:pt idx="10">
                  <c:v>41.778386789772725</c:v>
                </c:pt>
                <c:pt idx="11">
                  <c:v>38.863111073484596</c:v>
                </c:pt>
                <c:pt idx="12">
                  <c:v>45.429701761560253</c:v>
                </c:pt>
                <c:pt idx="13">
                  <c:v>50.415599999999998</c:v>
                </c:pt>
                <c:pt idx="16">
                  <c:v>144.70977268491558</c:v>
                </c:pt>
                <c:pt idx="17">
                  <c:v>172.44550960795138</c:v>
                </c:pt>
                <c:pt idx="18">
                  <c:v>150.91762238570678</c:v>
                </c:pt>
                <c:pt idx="19">
                  <c:v>169.37446279069766</c:v>
                </c:pt>
                <c:pt idx="20">
                  <c:v>138.11420437616385</c:v>
                </c:pt>
                <c:pt idx="21">
                  <c:v>154.83650337777777</c:v>
                </c:pt>
                <c:pt idx="22">
                  <c:v>145.68160612416108</c:v>
                </c:pt>
                <c:pt idx="23">
                  <c:v>159.19212581032411</c:v>
                </c:pt>
                <c:pt idx="24">
                  <c:v>170.5837774390244</c:v>
                </c:pt>
                <c:pt idx="25">
                  <c:v>165.67496559297217</c:v>
                </c:pt>
                <c:pt idx="26">
                  <c:v>211.38662585227274</c:v>
                </c:pt>
                <c:pt idx="27">
                  <c:v>275.35922786996275</c:v>
                </c:pt>
                <c:pt idx="28">
                  <c:v>273.72710849323693</c:v>
                </c:pt>
                <c:pt idx="29">
                  <c:v>219.5564</c:v>
                </c:pt>
                <c:pt idx="30" formatCode="0%">
                  <c:v>-0.19790041545912629</c:v>
                </c:pt>
                <c:pt idx="32">
                  <c:v>144.96029062317999</c:v>
                </c:pt>
                <c:pt idx="33">
                  <c:v>151.35791761457756</c:v>
                </c:pt>
                <c:pt idx="34">
                  <c:v>150.112568943773</c:v>
                </c:pt>
                <c:pt idx="35">
                  <c:v>175.13025116279073</c:v>
                </c:pt>
                <c:pt idx="36">
                  <c:v>214.29008454376165</c:v>
                </c:pt>
                <c:pt idx="37">
                  <c:v>220.08642164444444</c:v>
                </c:pt>
                <c:pt idx="38">
                  <c:v>221.5392867449664</c:v>
                </c:pt>
                <c:pt idx="39">
                  <c:v>206.1498182873149</c:v>
                </c:pt>
                <c:pt idx="40">
                  <c:v>222.58387709603662</c:v>
                </c:pt>
                <c:pt idx="41">
                  <c:v>217.85626486090774</c:v>
                </c:pt>
                <c:pt idx="42">
                  <c:v>206.31500205965901</c:v>
                </c:pt>
                <c:pt idx="43">
                  <c:v>205.80023694547918</c:v>
                </c:pt>
                <c:pt idx="44">
                  <c:v>251.53348672538536</c:v>
                </c:pt>
                <c:pt idx="45">
                  <c:v>258.63440000000003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4D85-4C05-9E2E-CED939B2B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Exports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'16_17 imports exports by sector'!$B$8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5F-4855-889C-640E37812B1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5F-4855-889C-640E37812B1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5F-4855-889C-640E37812B1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5F-4855-889C-640E37812B1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5F-4855-889C-640E37812B1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5F-4855-889C-640E37812B1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5F-4855-889C-640E37812B1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15F-4855-889C-640E37812B1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15F-4855-889C-640E37812B1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15F-4855-889C-640E37812B1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15F-4855-889C-640E37812B1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15F-4855-889C-640E37812B1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15F-4855-889C-640E37812B1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15F-4855-889C-640E37812B1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15F-4855-889C-640E37812B1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15F-4855-889C-640E37812B1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15F-4855-889C-640E37812B15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515F-4855-889C-640E37812B15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515F-4855-889C-640E37812B15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15F-4855-889C-640E37812B15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15F-4855-889C-640E37812B15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15F-4855-889C-640E37812B1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515F-4855-889C-640E37812B1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515F-4855-889C-640E37812B1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515F-4855-889C-640E37812B1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515F-4855-889C-640E37812B1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515F-4855-889C-640E37812B15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515F-4855-889C-640E37812B1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515F-4855-889C-640E37812B1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515F-4855-889C-640E37812B15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515F-4855-889C-640E37812B1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515F-4855-889C-640E37812B1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515F-4855-889C-640E37812B1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515F-4855-889C-640E37812B15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515F-4855-889C-640E37812B15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515F-4855-889C-640E37812B15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515F-4855-889C-640E37812B15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515F-4855-889C-640E37812B15}"/>
              </c:ext>
            </c:extLst>
          </c:dPt>
          <c:cat>
            <c:multiLvlStrRef>
              <c:f>'16_17 imports exports by sector'!$C$6:$AV$7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Mining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'16_17 imports exports by sector'!$C$8:$AV$8</c:f>
              <c:numCache>
                <c:formatCode>_ * #\ ##0_ ;_ * \-#\ ##0_ ;_ * "-"??_ ;_ @_ </c:formatCode>
                <c:ptCount val="46"/>
                <c:pt idx="0">
                  <c:v>1.1785910253384273</c:v>
                </c:pt>
                <c:pt idx="1">
                  <c:v>1.3474423691181578</c:v>
                </c:pt>
                <c:pt idx="2">
                  <c:v>1.2046315656327795</c:v>
                </c:pt>
                <c:pt idx="3">
                  <c:v>1.4506134479290558</c:v>
                </c:pt>
                <c:pt idx="4">
                  <c:v>1.6568763907973858</c:v>
                </c:pt>
                <c:pt idx="5">
                  <c:v>1.5439120217696276</c:v>
                </c:pt>
                <c:pt idx="6">
                  <c:v>1.6028562585083446</c:v>
                </c:pt>
                <c:pt idx="7">
                  <c:v>1.904844052939813</c:v>
                </c:pt>
                <c:pt idx="8">
                  <c:v>2.005471159021059</c:v>
                </c:pt>
                <c:pt idx="9">
                  <c:v>1.9482351087164442</c:v>
                </c:pt>
                <c:pt idx="10">
                  <c:v>2.0849456010372278</c:v>
                </c:pt>
                <c:pt idx="11">
                  <c:v>2.349852023745171</c:v>
                </c:pt>
                <c:pt idx="12">
                  <c:v>2.5438853433296416</c:v>
                </c:pt>
                <c:pt idx="13">
                  <c:v>2.7050385328336786</c:v>
                </c:pt>
                <c:pt idx="16">
                  <c:v>10.164084290563908</c:v>
                </c:pt>
                <c:pt idx="17">
                  <c:v>13.103085812653596</c:v>
                </c:pt>
                <c:pt idx="18">
                  <c:v>10.412005843760028</c:v>
                </c:pt>
                <c:pt idx="19">
                  <c:v>10.271395619516236</c:v>
                </c:pt>
                <c:pt idx="20">
                  <c:v>8.2490007591766705</c:v>
                </c:pt>
                <c:pt idx="21">
                  <c:v>8.0483978226789858</c:v>
                </c:pt>
                <c:pt idx="22">
                  <c:v>7.3944359479742561</c:v>
                </c:pt>
                <c:pt idx="23">
                  <c:v>9.0513240087483773</c:v>
                </c:pt>
                <c:pt idx="24">
                  <c:v>9.5183820656646354</c:v>
                </c:pt>
                <c:pt idx="25">
                  <c:v>9.2393237329960645</c:v>
                </c:pt>
                <c:pt idx="26">
                  <c:v>10.548768523081886</c:v>
                </c:pt>
                <c:pt idx="27">
                  <c:v>16.652540898550374</c:v>
                </c:pt>
                <c:pt idx="28">
                  <c:v>15.308163731646923</c:v>
                </c:pt>
                <c:pt idx="29">
                  <c:v>11.77997834688901</c:v>
                </c:pt>
                <c:pt idx="32">
                  <c:v>10.175122511535699</c:v>
                </c:pt>
                <c:pt idx="33">
                  <c:v>11.517577591390923</c:v>
                </c:pt>
                <c:pt idx="34">
                  <c:v>10.355584858237874</c:v>
                </c:pt>
                <c:pt idx="35">
                  <c:v>10.615587232238518</c:v>
                </c:pt>
                <c:pt idx="36">
                  <c:v>12.811326278394732</c:v>
                </c:pt>
                <c:pt idx="37">
                  <c:v>11.432920590307944</c:v>
                </c:pt>
                <c:pt idx="38">
                  <c:v>11.256274879818337</c:v>
                </c:pt>
                <c:pt idx="39">
                  <c:v>11.721986824122238</c:v>
                </c:pt>
                <c:pt idx="40">
                  <c:v>12.421354213978471</c:v>
                </c:pt>
                <c:pt idx="41">
                  <c:v>12.159645515804185</c:v>
                </c:pt>
                <c:pt idx="42">
                  <c:v>10.29980987575278</c:v>
                </c:pt>
                <c:pt idx="43">
                  <c:v>12.443084319776432</c:v>
                </c:pt>
                <c:pt idx="44">
                  <c:v>14.055799578238943</c:v>
                </c:pt>
                <c:pt idx="45">
                  <c:v>13.873194733501059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515F-4855-889C-640E37812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 Quarterly GDP in R trns'!$C$4</c:f>
              <c:strCache>
                <c:ptCount val="1"/>
                <c:pt idx="0">
                  <c:v>GDP  in constant (2023) R trns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A3-428F-9BAA-1B5697F7A5FC}"/>
              </c:ext>
            </c:extLst>
          </c:dPt>
          <c:dPt>
            <c:idx val="4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A3-428F-9BAA-1B5697F7A5FC}"/>
              </c:ext>
            </c:extLst>
          </c:dPt>
          <c:dPt>
            <c:idx val="4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A3-428F-9BAA-1B5697F7A5FC}"/>
              </c:ext>
            </c:extLst>
          </c:dPt>
          <c:dPt>
            <c:idx val="4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A3-428F-9BAA-1B5697F7A5FC}"/>
              </c:ext>
            </c:extLst>
          </c:dPt>
          <c:dPt>
            <c:idx val="4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A3-428F-9BAA-1B5697F7A5FC}"/>
              </c:ext>
            </c:extLst>
          </c:dPt>
          <c:dPt>
            <c:idx val="46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A3-428F-9BAA-1B5697F7A5FC}"/>
              </c:ext>
            </c:extLst>
          </c:dPt>
          <c:dPt>
            <c:idx val="4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A3-428F-9BAA-1B5697F7A5FC}"/>
              </c:ext>
            </c:extLst>
          </c:dPt>
          <c:dPt>
            <c:idx val="4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A3-428F-9BAA-1B5697F7A5FC}"/>
              </c:ext>
            </c:extLst>
          </c:dPt>
          <c:dPt>
            <c:idx val="4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8A3-428F-9BAA-1B5697F7A5FC}"/>
              </c:ext>
            </c:extLst>
          </c:dPt>
          <c:dPt>
            <c:idx val="5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8A3-428F-9BAA-1B5697F7A5FC}"/>
              </c:ext>
            </c:extLst>
          </c:dPt>
          <c:dPt>
            <c:idx val="5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8A3-428F-9BAA-1B5697F7A5FC}"/>
              </c:ext>
            </c:extLst>
          </c:dPt>
          <c:dPt>
            <c:idx val="52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8A3-428F-9BAA-1B5697F7A5FC}"/>
              </c:ext>
            </c:extLst>
          </c:dPt>
          <c:dPt>
            <c:idx val="5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8A3-428F-9BAA-1B5697F7A5FC}"/>
              </c:ext>
            </c:extLst>
          </c:dPt>
          <c:dPt>
            <c:idx val="54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25A-45BE-80B5-9AA085B50B33}"/>
              </c:ext>
            </c:extLst>
          </c:dPt>
          <c:cat>
            <c:multiLvlStrRef>
              <c:f>'2. Quarterly GDP in R trns'!$A$5:$B$59</c:f>
              <c:multiLvlStrCache>
                <c:ptCount val="5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'23</c:v>
                  </c:pt>
                </c:lvl>
              </c:multiLvlStrCache>
            </c:multiLvlStrRef>
          </c:cat>
          <c:val>
            <c:numRef>
              <c:f>'2. Quarterly GDP in R trns'!$C$5:$C$59</c:f>
              <c:numCache>
                <c:formatCode>_(* #,##0.00_);_(* \(#,##0.00\);_(* "-"??_);_(@_)</c:formatCode>
                <c:ptCount val="55"/>
                <c:pt idx="0">
                  <c:v>5.9559403006741691</c:v>
                </c:pt>
                <c:pt idx="1">
                  <c:v>6.0059351770262532</c:v>
                </c:pt>
                <c:pt idx="2">
                  <c:v>6.0594027932148613</c:v>
                </c:pt>
                <c:pt idx="3">
                  <c:v>6.1158025839396331</c:v>
                </c:pt>
                <c:pt idx="4">
                  <c:v>6.1760311112770152</c:v>
                </c:pt>
                <c:pt idx="5">
                  <c:v>6.2105965980604774</c:v>
                </c:pt>
                <c:pt idx="6">
                  <c:v>6.2362942529328365</c:v>
                </c:pt>
                <c:pt idx="7">
                  <c:v>6.2789558835516406</c:v>
                </c:pt>
                <c:pt idx="8">
                  <c:v>6.3145477213644883</c:v>
                </c:pt>
                <c:pt idx="9">
                  <c:v>6.3672573678792856</c:v>
                </c:pt>
                <c:pt idx="10">
                  <c:v>6.3931439888832848</c:v>
                </c:pt>
                <c:pt idx="11">
                  <c:v>6.4236356289599206</c:v>
                </c:pt>
                <c:pt idx="12">
                  <c:v>6.4734846290391355</c:v>
                </c:pt>
                <c:pt idx="13">
                  <c:v>6.5205713698386445</c:v>
                </c:pt>
                <c:pt idx="14">
                  <c:v>6.5515088465144977</c:v>
                </c:pt>
                <c:pt idx="15">
                  <c:v>6.5867790273281281</c:v>
                </c:pt>
                <c:pt idx="16">
                  <c:v>6.5776935569357287</c:v>
                </c:pt>
                <c:pt idx="17">
                  <c:v>6.603653516424469</c:v>
                </c:pt>
                <c:pt idx="18">
                  <c:v>6.6353893053661173</c:v>
                </c:pt>
                <c:pt idx="19">
                  <c:v>6.6850734839942829</c:v>
                </c:pt>
                <c:pt idx="20">
                  <c:v>6.7333632581927549</c:v>
                </c:pt>
                <c:pt idx="21">
                  <c:v>6.6765159884698431</c:v>
                </c:pt>
                <c:pt idx="22">
                  <c:v>6.7065886194977047</c:v>
                </c:pt>
                <c:pt idx="23">
                  <c:v>6.7356594132836651</c:v>
                </c:pt>
                <c:pt idx="24">
                  <c:v>6.7517485298343285</c:v>
                </c:pt>
                <c:pt idx="25">
                  <c:v>6.7582446472043918</c:v>
                </c:pt>
                <c:pt idx="26">
                  <c:v>6.7574212833969192</c:v>
                </c:pt>
                <c:pt idx="27">
                  <c:v>6.763159250552544</c:v>
                </c:pt>
                <c:pt idx="28">
                  <c:v>6.7950898635840646</c:v>
                </c:pt>
                <c:pt idx="29">
                  <c:v>6.8321436863063107</c:v>
                </c:pt>
                <c:pt idx="30">
                  <c:v>6.8447077238530589</c:v>
                </c:pt>
                <c:pt idx="31">
                  <c:v>6.8716321414085577</c:v>
                </c:pt>
                <c:pt idx="32">
                  <c:v>6.907984760213016</c:v>
                </c:pt>
                <c:pt idx="33">
                  <c:v>6.8908076612715865</c:v>
                </c:pt>
                <c:pt idx="34">
                  <c:v>6.9755522620076826</c:v>
                </c:pt>
                <c:pt idx="35">
                  <c:v>6.9949090656491473</c:v>
                </c:pt>
                <c:pt idx="36">
                  <c:v>6.9338131179106837</c:v>
                </c:pt>
                <c:pt idx="37">
                  <c:v>6.9651685703274904</c:v>
                </c:pt>
                <c:pt idx="38">
                  <c:v>6.972489553682415</c:v>
                </c:pt>
                <c:pt idx="39">
                  <c:v>6.9699646772019364</c:v>
                </c:pt>
                <c:pt idx="40">
                  <c:v>6.9864088875903976</c:v>
                </c:pt>
                <c:pt idx="41">
                  <c:v>5.8064088068976423</c:v>
                </c:pt>
                <c:pt idx="42">
                  <c:v>6.6036309931185997</c:v>
                </c:pt>
                <c:pt idx="43">
                  <c:v>6.7847026844127951</c:v>
                </c:pt>
                <c:pt idx="44">
                  <c:v>6.8282086760221086</c:v>
                </c:pt>
                <c:pt idx="45">
                  <c:v>6.9168293523861921</c:v>
                </c:pt>
                <c:pt idx="46">
                  <c:v>6.78712135840839</c:v>
                </c:pt>
                <c:pt idx="47">
                  <c:v>6.8803077832711041</c:v>
                </c:pt>
                <c:pt idx="48">
                  <c:v>6.985719375087946</c:v>
                </c:pt>
                <c:pt idx="49">
                  <c:v>6.9272655244330066</c:v>
                </c:pt>
                <c:pt idx="50">
                  <c:v>7.0501524458038354</c:v>
                </c:pt>
                <c:pt idx="51">
                  <c:v>6.9730192887598541</c:v>
                </c:pt>
                <c:pt idx="52">
                  <c:v>7.0013728823205641</c:v>
                </c:pt>
                <c:pt idx="53">
                  <c:v>7.0333926411029113</c:v>
                </c:pt>
                <c:pt idx="54">
                  <c:v>7.0159818419930149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8A3-428F-9BAA-1B5697F7A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'16_17 imports exports by sector'!$B$12</c:f>
              <c:strCache>
                <c:ptCount val="1"/>
                <c:pt idx="0">
                  <c:v>constant 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63-4A74-97C6-345EDBC10CC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63-4A74-97C6-345EDBC10CC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63-4A74-97C6-345EDBC10CCB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63-4A74-97C6-345EDBC10CC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63-4A74-97C6-345EDBC10CC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63-4A74-97C6-345EDBC10CC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63-4A74-97C6-345EDBC10CC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163-4A74-97C6-345EDBC10CC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163-4A74-97C6-345EDBC10CC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163-4A74-97C6-345EDBC10CC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163-4A74-97C6-345EDBC10CC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163-4A74-97C6-345EDBC10CC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163-4A74-97C6-345EDBC10C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163-4A74-97C6-345EDBC10CC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163-4A74-97C6-345EDBC10CCB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163-4A74-97C6-345EDBC10CCB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163-4A74-97C6-345EDBC10CCB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163-4A74-97C6-345EDBC10CCB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163-4A74-97C6-345EDBC10CCB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163-4A74-97C6-345EDBC10CCB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163-4A74-97C6-345EDBC10CCB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163-4A74-97C6-345EDBC10CC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163-4A74-97C6-345EDBC10CCB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B163-4A74-97C6-345EDBC10CCB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163-4A74-97C6-345EDBC10CCB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B163-4A74-97C6-345EDBC10CC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B163-4A74-97C6-345EDBC10CCB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B163-4A74-97C6-345EDBC10CCB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B163-4A74-97C6-345EDBC10CCB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B163-4A74-97C6-345EDBC10CCB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B163-4A74-97C6-345EDBC10CCB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B163-4A74-97C6-345EDBC10CCB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B163-4A74-97C6-345EDBC10CCB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B163-4A74-97C6-345EDBC10CCB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B163-4A74-97C6-345EDBC10CCB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B163-4A74-97C6-345EDBC10CCB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B163-4A74-97C6-345EDBC10CCB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B163-4A74-97C6-345EDBC10CCB}"/>
              </c:ext>
            </c:extLst>
          </c:dPt>
          <c:cat>
            <c:multiLvlStrRef>
              <c:f>'16_17 imports exports by sector'!$C$10:$AV$11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Extractive (mostly petroleum)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'16_17 imports exports by sector'!$C$12:$AV$12</c:f>
              <c:numCache>
                <c:formatCode>_ * #\ ##0_ ;_ * \-#\ ##0_ ;_ * "-"??_ ;_ @_ </c:formatCode>
                <c:ptCount val="46"/>
                <c:pt idx="0">
                  <c:v>7.1548234129295301</c:v>
                </c:pt>
                <c:pt idx="1">
                  <c:v>9.352628879072336</c:v>
                </c:pt>
                <c:pt idx="2">
                  <c:v>11.355619863373621</c:v>
                </c:pt>
                <c:pt idx="3">
                  <c:v>12.946932558139535</c:v>
                </c:pt>
                <c:pt idx="4">
                  <c:v>14.824016620111731</c:v>
                </c:pt>
                <c:pt idx="5">
                  <c:v>16.074403155555554</c:v>
                </c:pt>
                <c:pt idx="6">
                  <c:v>18.789101677852347</c:v>
                </c:pt>
                <c:pt idx="7">
                  <c:v>16.342086194477794</c:v>
                </c:pt>
                <c:pt idx="8">
                  <c:v>14.878645274390248</c:v>
                </c:pt>
                <c:pt idx="9">
                  <c:v>16.318931588579794</c:v>
                </c:pt>
                <c:pt idx="10">
                  <c:v>15.778227130681818</c:v>
                </c:pt>
                <c:pt idx="11">
                  <c:v>14.468996952251947</c:v>
                </c:pt>
                <c:pt idx="12">
                  <c:v>15.246489525007869</c:v>
                </c:pt>
                <c:pt idx="13">
                  <c:v>15.779500000000001</c:v>
                </c:pt>
                <c:pt idx="16">
                  <c:v>63.288138788584753</c:v>
                </c:pt>
                <c:pt idx="17">
                  <c:v>77.072907178354512</c:v>
                </c:pt>
                <c:pt idx="18">
                  <c:v>84.958301523909611</c:v>
                </c:pt>
                <c:pt idx="19">
                  <c:v>96.986165116279082</c:v>
                </c:pt>
                <c:pt idx="20">
                  <c:v>100.02160367783983</c:v>
                </c:pt>
                <c:pt idx="21">
                  <c:v>66.326953555555562</c:v>
                </c:pt>
                <c:pt idx="22">
                  <c:v>62.617741191275165</c:v>
                </c:pt>
                <c:pt idx="23">
                  <c:v>55.077859343737501</c:v>
                </c:pt>
                <c:pt idx="24">
                  <c:v>89.527233536585371</c:v>
                </c:pt>
                <c:pt idx="25">
                  <c:v>62.896220607613472</c:v>
                </c:pt>
                <c:pt idx="26">
                  <c:v>51.159670241477272</c:v>
                </c:pt>
                <c:pt idx="27">
                  <c:v>80.48226999661361</c:v>
                </c:pt>
                <c:pt idx="28">
                  <c:v>126.36470563070151</c:v>
                </c:pt>
                <c:pt idx="29">
                  <c:v>101.1451</c:v>
                </c:pt>
                <c:pt idx="32">
                  <c:v>234.14759190448459</c:v>
                </c:pt>
                <c:pt idx="33">
                  <c:v>264.40372164549973</c:v>
                </c:pt>
                <c:pt idx="34">
                  <c:v>279.46840168155535</c:v>
                </c:pt>
                <c:pt idx="35">
                  <c:v>331.77920232558148</c:v>
                </c:pt>
                <c:pt idx="36">
                  <c:v>319.3053813314711</c:v>
                </c:pt>
                <c:pt idx="37">
                  <c:v>340.1760046666667</c:v>
                </c:pt>
                <c:pt idx="38">
                  <c:v>312.57443842281873</c:v>
                </c:pt>
                <c:pt idx="39">
                  <c:v>301.00073833533412</c:v>
                </c:pt>
                <c:pt idx="40">
                  <c:v>323.88726154725612</c:v>
                </c:pt>
                <c:pt idx="41">
                  <c:v>332.68021182284048</c:v>
                </c:pt>
                <c:pt idx="42">
                  <c:v>263.08879559659084</c:v>
                </c:pt>
                <c:pt idx="43">
                  <c:v>310.68102820860139</c:v>
                </c:pt>
                <c:pt idx="44">
                  <c:v>369.06075825731369</c:v>
                </c:pt>
                <c:pt idx="45">
                  <c:v>370.51749999999998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B163-4A74-97C6-345EDBC10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constant (2023) rand</a:t>
                </a:r>
                <a:endParaRPr lang="en-ZA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Imports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9956449349649"/>
          <c:y val="0.10925709840528978"/>
          <c:w val="0.85494161740862729"/>
          <c:h val="0.70734540621162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'16_17 imports exports by sector'!$B$16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AA-4319-A66B-17D0F5A4BBF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AA-4319-A66B-17D0F5A4BBFD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AA-4319-A66B-17D0F5A4BBFD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AA-4319-A66B-17D0F5A4BBF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AA-4319-A66B-17D0F5A4BBF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AA-4319-A66B-17D0F5A4BBF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DAA-4319-A66B-17D0F5A4BBF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DAA-4319-A66B-17D0F5A4BBFD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DAA-4319-A66B-17D0F5A4BBF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DAA-4319-A66B-17D0F5A4BBF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DAA-4319-A66B-17D0F5A4BBF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DAA-4319-A66B-17D0F5A4BBF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DAA-4319-A66B-17D0F5A4BBF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DAA-4319-A66B-17D0F5A4BBF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DAA-4319-A66B-17D0F5A4BBFD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DAA-4319-A66B-17D0F5A4BBF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DAA-4319-A66B-17D0F5A4BBFD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DAA-4319-A66B-17D0F5A4BBFD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DAA-4319-A66B-17D0F5A4BBFD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DAA-4319-A66B-17D0F5A4BBFD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DAA-4319-A66B-17D0F5A4BBFD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DAA-4319-A66B-17D0F5A4BBFD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AA-4319-A66B-17D0F5A4BBFD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DAA-4319-A66B-17D0F5A4BBFD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DAA-4319-A66B-17D0F5A4BBFD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DAA-4319-A66B-17D0F5A4BBF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DAA-4319-A66B-17D0F5A4BBFD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DAA-4319-A66B-17D0F5A4BBFD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DAA-4319-A66B-17D0F5A4BBFD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DAA-4319-A66B-17D0F5A4BBFD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DAA-4319-A66B-17D0F5A4BBFD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DAA-4319-A66B-17D0F5A4BBFD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DAA-4319-A66B-17D0F5A4BBFD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DAA-4319-A66B-17D0F5A4BBFD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DAA-4319-A66B-17D0F5A4BBFD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DAA-4319-A66B-17D0F5A4BBFD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DAA-4319-A66B-17D0F5A4BBFD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1DAA-4319-A66B-17D0F5A4BBFD}"/>
              </c:ext>
            </c:extLst>
          </c:dPt>
          <c:cat>
            <c:multiLvlStrRef>
              <c:f>'16_17 imports exports by sector'!$C$14:$AV$15</c:f>
              <c:multiLvlStrCache>
                <c:ptCount val="4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2023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2014</c:v>
                  </c:pt>
                  <c:pt idx="21">
                    <c:v>2015</c:v>
                  </c:pt>
                  <c:pt idx="22">
                    <c:v>2016</c:v>
                  </c:pt>
                  <c:pt idx="23">
                    <c:v>2017</c:v>
                  </c:pt>
                  <c:pt idx="24">
                    <c:v>2018</c:v>
                  </c:pt>
                  <c:pt idx="25">
                    <c:v>2019</c:v>
                  </c:pt>
                  <c:pt idx="26">
                    <c:v>2020</c:v>
                  </c:pt>
                  <c:pt idx="27">
                    <c:v>2021</c:v>
                  </c:pt>
                  <c:pt idx="28">
                    <c:v>2022</c:v>
                  </c:pt>
                  <c:pt idx="29">
                    <c:v>2023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  <c:pt idx="37">
                    <c:v>2015</c:v>
                  </c:pt>
                  <c:pt idx="38">
                    <c:v>2016</c:v>
                  </c:pt>
                  <c:pt idx="39">
                    <c:v>2017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</c:lvl>
                <c:lvl>
                  <c:pt idx="0">
                    <c:v>Agriculture</c:v>
                  </c:pt>
                  <c:pt idx="16">
                    <c:v>Extractive (mostly petroleum)</c:v>
                  </c:pt>
                  <c:pt idx="32">
                    <c:v>Manufacturing</c:v>
                  </c:pt>
                </c:lvl>
              </c:multiLvlStrCache>
            </c:multiLvlStrRef>
          </c:cat>
          <c:val>
            <c:numRef>
              <c:f>'16_17 imports exports by sector'!$C$16:$AV$16</c:f>
              <c:numCache>
                <c:formatCode>_ * #\ ##0_ ;_ * \-#\ ##0_ ;_ * "-"??_ ;_ @_ </c:formatCode>
                <c:ptCount val="46"/>
                <c:pt idx="0">
                  <c:v>0.50251514257203966</c:v>
                </c:pt>
                <c:pt idx="1">
                  <c:v>0.71258657322885421</c:v>
                </c:pt>
                <c:pt idx="2">
                  <c:v>0.78332053469094098</c:v>
                </c:pt>
                <c:pt idx="3">
                  <c:v>0.78529327121429904</c:v>
                </c:pt>
                <c:pt idx="4">
                  <c:v>0.88439071394440838</c:v>
                </c:pt>
                <c:pt idx="5">
                  <c:v>0.83107327604905368</c:v>
                </c:pt>
                <c:pt idx="6">
                  <c:v>0.95615312261833796</c:v>
                </c:pt>
                <c:pt idx="7">
                  <c:v>0.9296071072222053</c:v>
                </c:pt>
                <c:pt idx="8">
                  <c:v>0.8352774728253235</c:v>
                </c:pt>
                <c:pt idx="9">
                  <c:v>0.90867354487570473</c:v>
                </c:pt>
                <c:pt idx="10">
                  <c:v>0.78698884730424201</c:v>
                </c:pt>
                <c:pt idx="11">
                  <c:v>0.8756914008360156</c:v>
                </c:pt>
                <c:pt idx="12">
                  <c:v>0.85237605484658274</c:v>
                </c:pt>
                <c:pt idx="13">
                  <c:v>0.84673622793185055</c:v>
                </c:pt>
                <c:pt idx="16">
                  <c:v>4.4384109445411672</c:v>
                </c:pt>
                <c:pt idx="17">
                  <c:v>5.885012673371306</c:v>
                </c:pt>
                <c:pt idx="18">
                  <c:v>5.8598628319969173</c:v>
                </c:pt>
                <c:pt idx="19">
                  <c:v>5.8767005556176022</c:v>
                </c:pt>
                <c:pt idx="20">
                  <c:v>5.9822113237166619</c:v>
                </c:pt>
                <c:pt idx="21">
                  <c:v>3.4574672134839868</c:v>
                </c:pt>
                <c:pt idx="22">
                  <c:v>3.1896081756238694</c:v>
                </c:pt>
                <c:pt idx="23">
                  <c:v>3.1309941686606746</c:v>
                </c:pt>
                <c:pt idx="24">
                  <c:v>4.9951482154071858</c:v>
                </c:pt>
                <c:pt idx="25">
                  <c:v>3.5203434520035546</c:v>
                </c:pt>
                <c:pt idx="26">
                  <c:v>2.5545476278155896</c:v>
                </c:pt>
                <c:pt idx="27">
                  <c:v>4.8718341510893621</c:v>
                </c:pt>
                <c:pt idx="28">
                  <c:v>7.07369594144137</c:v>
                </c:pt>
                <c:pt idx="29">
                  <c:v>5.4246283339211381</c:v>
                </c:pt>
                <c:pt idx="32">
                  <c:v>16.441842301920186</c:v>
                </c:pt>
                <c:pt idx="33">
                  <c:v>20.14011046240924</c:v>
                </c:pt>
                <c:pt idx="34">
                  <c:v>19.279397299271306</c:v>
                </c:pt>
                <c:pt idx="35">
                  <c:v>20.11247101507427</c:v>
                </c:pt>
                <c:pt idx="36">
                  <c:v>19.106664322033797</c:v>
                </c:pt>
                <c:pt idx="37">
                  <c:v>17.676039932076726</c:v>
                </c:pt>
                <c:pt idx="38">
                  <c:v>15.888030915408885</c:v>
                </c:pt>
                <c:pt idx="39">
                  <c:v>17.114587745309766</c:v>
                </c:pt>
                <c:pt idx="40">
                  <c:v>18.086777588460095</c:v>
                </c:pt>
                <c:pt idx="41">
                  <c:v>18.578145798975065</c:v>
                </c:pt>
                <c:pt idx="42">
                  <c:v>13.134791633368092</c:v>
                </c:pt>
                <c:pt idx="43">
                  <c:v>18.788106608438149</c:v>
                </c:pt>
                <c:pt idx="44">
                  <c:v>20.647175398946018</c:v>
                </c:pt>
                <c:pt idx="45">
                  <c:v>19.875028643305306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1DAA-4319-A66B-17D0F5A4B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4"/>
        <c:axId val="1034697807"/>
        <c:axId val="1034679503"/>
      </c:barChart>
      <c:catAx>
        <c:axId val="103469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79503"/>
        <c:crosses val="autoZero"/>
        <c:auto val="1"/>
        <c:lblAlgn val="ctr"/>
        <c:lblOffset val="100"/>
        <c:noMultiLvlLbl val="0"/>
      </c:catAx>
      <c:valAx>
        <c:axId val="103467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69780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'18. Investment rate'!$D$7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'18. Investment rate'!$A$8:$C$27</c:f>
              <c:multiLvlStrCache>
                <c:ptCount val="20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'18. Investment rate'!$D$8:$D$27</c:f>
              <c:numCache>
                <c:formatCode>_-* #\ ##0_-;\-* #\ ##0_-;_-* "-"??_-;_-@_-</c:formatCode>
                <c:ptCount val="20"/>
                <c:pt idx="0">
                  <c:v>114.7877744093938</c:v>
                </c:pt>
                <c:pt idx="1">
                  <c:v>137.3797491375627</c:v>
                </c:pt>
                <c:pt idx="2">
                  <c:v>189.64237213494374</c:v>
                </c:pt>
                <c:pt idx="3">
                  <c:v>235.37259639277275</c:v>
                </c:pt>
                <c:pt idx="4">
                  <c:v>190.37801069701285</c:v>
                </c:pt>
                <c:pt idx="5">
                  <c:v>171.46793090981458</c:v>
                </c:pt>
                <c:pt idx="6">
                  <c:v>173.53677034409273</c:v>
                </c:pt>
                <c:pt idx="7">
                  <c:v>178.83793133713439</c:v>
                </c:pt>
                <c:pt idx="8">
                  <c:v>185.08525795932752</c:v>
                </c:pt>
                <c:pt idx="9">
                  <c:v>183.50259029263299</c:v>
                </c:pt>
                <c:pt idx="10">
                  <c:v>178.54258692360798</c:v>
                </c:pt>
                <c:pt idx="11">
                  <c:v>171.42418230336983</c:v>
                </c:pt>
                <c:pt idx="12">
                  <c:v>169.75696862967271</c:v>
                </c:pt>
                <c:pt idx="13">
                  <c:v>174.16037826897349</c:v>
                </c:pt>
                <c:pt idx="14">
                  <c:v>174.39715728219281</c:v>
                </c:pt>
                <c:pt idx="15">
                  <c:v>179.8344111759219</c:v>
                </c:pt>
                <c:pt idx="16">
                  <c:v>181.67506537395883</c:v>
                </c:pt>
                <c:pt idx="17">
                  <c:v>194.8401553941255</c:v>
                </c:pt>
                <c:pt idx="18">
                  <c:v>189.20417406870806</c:v>
                </c:pt>
                <c:pt idx="19">
                  <c:v>180.63302611515218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C-473A-96F3-42C374D076E1}"/>
            </c:ext>
          </c:extLst>
        </c:ser>
        <c:ser>
          <c:idx val="1"/>
          <c:order val="1"/>
          <c:tx>
            <c:strRef>
              <c:f>'18. Investment rate'!$E$7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'18. Investment rate'!$A$8:$C$27</c:f>
              <c:multiLvlStrCache>
                <c:ptCount val="20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'18. Investment rate'!$E$8:$E$27</c:f>
              <c:numCache>
                <c:formatCode>_-* #\ ##0_-;\-* #\ ##0_-;_-* "-"??_-;_-@_-</c:formatCode>
                <c:ptCount val="20"/>
                <c:pt idx="0">
                  <c:v>49.821310054273255</c:v>
                </c:pt>
                <c:pt idx="1">
                  <c:v>77.673289451371019</c:v>
                </c:pt>
                <c:pt idx="2">
                  <c:v>171.21473213364152</c:v>
                </c:pt>
                <c:pt idx="3">
                  <c:v>203.13245969091074</c:v>
                </c:pt>
                <c:pt idx="4">
                  <c:v>128.28196080165307</c:v>
                </c:pt>
                <c:pt idx="5">
                  <c:v>115.86116489101492</c:v>
                </c:pt>
                <c:pt idx="6">
                  <c:v>86.76254071365048</c:v>
                </c:pt>
                <c:pt idx="7">
                  <c:v>96.016655206148329</c:v>
                </c:pt>
                <c:pt idx="8">
                  <c:v>99.421356482055614</c:v>
                </c:pt>
                <c:pt idx="9">
                  <c:v>102.68585487113906</c:v>
                </c:pt>
                <c:pt idx="10">
                  <c:v>102.36525714564105</c:v>
                </c:pt>
                <c:pt idx="11">
                  <c:v>103.13175737294065</c:v>
                </c:pt>
                <c:pt idx="12">
                  <c:v>105.46494924454902</c:v>
                </c:pt>
                <c:pt idx="13">
                  <c:v>109.12375880027324</c:v>
                </c:pt>
                <c:pt idx="14">
                  <c:v>111.01099385773149</c:v>
                </c:pt>
                <c:pt idx="15">
                  <c:v>113.55278338375248</c:v>
                </c:pt>
                <c:pt idx="16">
                  <c:v>113.76876950050898</c:v>
                </c:pt>
                <c:pt idx="17">
                  <c:v>114.64596763710627</c:v>
                </c:pt>
                <c:pt idx="18">
                  <c:v>119.49114342428352</c:v>
                </c:pt>
                <c:pt idx="19">
                  <c:v>114.63011999693758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C-473A-96F3-42C374D076E1}"/>
            </c:ext>
          </c:extLst>
        </c:ser>
        <c:ser>
          <c:idx val="2"/>
          <c:order val="2"/>
          <c:tx>
            <c:strRef>
              <c:f>'18. Investment rate'!$F$7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'18. Investment rate'!$A$8:$C$27</c:f>
              <c:multiLvlStrCache>
                <c:ptCount val="20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'18. Investment rate'!$F$8:$F$27</c:f>
              <c:numCache>
                <c:formatCode>_-* #\ ##0_-;\-* #\ ##0_-;_-* "-"??_-;_-@_-</c:formatCode>
                <c:ptCount val="20"/>
                <c:pt idx="0">
                  <c:v>412.83227036730455</c:v>
                </c:pt>
                <c:pt idx="1">
                  <c:v>632.73202100971719</c:v>
                </c:pt>
                <c:pt idx="2">
                  <c:v>705.83394768755863</c:v>
                </c:pt>
                <c:pt idx="3">
                  <c:v>782.71680713733087</c:v>
                </c:pt>
                <c:pt idx="4">
                  <c:v>824.65751837135792</c:v>
                </c:pt>
                <c:pt idx="5">
                  <c:v>799.97571397811009</c:v>
                </c:pt>
                <c:pt idx="6">
                  <c:v>586.58338509190696</c:v>
                </c:pt>
                <c:pt idx="7">
                  <c:v>687.92416274946345</c:v>
                </c:pt>
                <c:pt idx="8">
                  <c:v>724.21609335040512</c:v>
                </c:pt>
                <c:pt idx="9">
                  <c:v>694.63008099723913</c:v>
                </c:pt>
                <c:pt idx="10">
                  <c:v>698.12873714073146</c:v>
                </c:pt>
                <c:pt idx="11">
                  <c:v>703.18335261495338</c:v>
                </c:pt>
                <c:pt idx="12">
                  <c:v>717.22247117946711</c:v>
                </c:pt>
                <c:pt idx="13">
                  <c:v>737.62532198098756</c:v>
                </c:pt>
                <c:pt idx="14">
                  <c:v>739.23509131499702</c:v>
                </c:pt>
                <c:pt idx="15">
                  <c:v>735.242921297664</c:v>
                </c:pt>
                <c:pt idx="16">
                  <c:v>748.49144978992888</c:v>
                </c:pt>
                <c:pt idx="17">
                  <c:v>753.48909147045799</c:v>
                </c:pt>
                <c:pt idx="18">
                  <c:v>794.55230367580714</c:v>
                </c:pt>
                <c:pt idx="19">
                  <c:v>770.20551050036818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8C-473A-96F3-42C374D0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'18. Investment rate'!$G$7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2"/>
            <c:spPr>
              <a:solidFill>
                <a:srgbClr val="C0504D">
                  <a:lumMod val="20000"/>
                  <a:lumOff val="80000"/>
                </a:srgbClr>
              </a:solidFill>
              <a:ln w="9525">
                <a:solidFill>
                  <a:sysClr val="windowText" lastClr="000000">
                    <a:lumMod val="95000"/>
                    <a:lumOff val="5000"/>
                  </a:sys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'18. Investment rate'!$A$8:$C$27</c:f>
              <c:multiLvlStrCache>
                <c:ptCount val="20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'18. Investment rate'!$G$8:$G$27</c:f>
              <c:numCache>
                <c:formatCode>0.0%</c:formatCode>
                <c:ptCount val="20"/>
                <c:pt idx="0">
                  <c:v>0.14410222380192023</c:v>
                </c:pt>
                <c:pt idx="1">
                  <c:v>0.16480572399132482</c:v>
                </c:pt>
                <c:pt idx="2">
                  <c:v>0.17717559858972184</c:v>
                </c:pt>
                <c:pt idx="3">
                  <c:v>0.18008952805835612</c:v>
                </c:pt>
                <c:pt idx="4">
                  <c:v>0.15468989660589361</c:v>
                </c:pt>
                <c:pt idx="5">
                  <c:v>0.14358646760226398</c:v>
                </c:pt>
                <c:pt idx="6">
                  <c:v>0.13304467734503095</c:v>
                </c:pt>
                <c:pt idx="7">
                  <c:v>0.13585162591082275</c:v>
                </c:pt>
                <c:pt idx="8">
                  <c:v>0.13896447045870164</c:v>
                </c:pt>
                <c:pt idx="9">
                  <c:v>0.13107406432512669</c:v>
                </c:pt>
                <c:pt idx="10">
                  <c:v>0.12798974331013491</c:v>
                </c:pt>
                <c:pt idx="11">
                  <c:v>0.1320292804587396</c:v>
                </c:pt>
                <c:pt idx="12">
                  <c:v>0.13438317312668582</c:v>
                </c:pt>
                <c:pt idx="13">
                  <c:v>0.13760335538209087</c:v>
                </c:pt>
                <c:pt idx="14">
                  <c:v>0.1416892396078471</c:v>
                </c:pt>
                <c:pt idx="15">
                  <c:v>0.14093218283838121</c:v>
                </c:pt>
                <c:pt idx="16">
                  <c:v>0.14786099894060636</c:v>
                </c:pt>
                <c:pt idx="17">
                  <c:v>0.14844189842758856</c:v>
                </c:pt>
                <c:pt idx="18">
                  <c:v>0.15407351416506138</c:v>
                </c:pt>
                <c:pt idx="19">
                  <c:v>0.15076584375906804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48C-473A-96F3-42C374D0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187600"/>
        <c:axId val="80717428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(2023)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100"/>
      </c:valAx>
      <c:valAx>
        <c:axId val="807174288"/>
        <c:scaling>
          <c:orientation val="minMax"/>
          <c:max val="0.30000000000000004"/>
        </c:scaling>
        <c:delete val="0"/>
        <c:axPos val="r"/>
        <c:numFmt formatCode="0.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187600"/>
        <c:crosses val="max"/>
        <c:crossBetween val="between"/>
      </c:valAx>
      <c:catAx>
        <c:axId val="80718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717428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Returns on assets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'19. Return on assets'!$B$4</c:f>
              <c:strCache>
                <c:ptCount val="1"/>
                <c:pt idx="0">
                  <c:v>mining</c:v>
                </c:pt>
              </c:strCache>
            </c:strRef>
          </c:tx>
          <c:spPr>
            <a:ln w="22225">
              <a:solidFill>
                <a:srgbClr val="1F497D">
                  <a:lumMod val="50000"/>
                </a:srgbClr>
              </a:solidFill>
            </a:ln>
          </c:spPr>
          <c:marker>
            <c:symbol val="circle"/>
            <c:size val="5"/>
          </c:marker>
          <c:cat>
            <c:numRef>
              <c:f>'19. Return on assets'!$A$5:$A$15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assets'!$B$5:$B$15</c:f>
              <c:numCache>
                <c:formatCode>0.0%</c:formatCode>
                <c:ptCount val="11"/>
                <c:pt idx="0">
                  <c:v>1.408548542032184E-2</c:v>
                </c:pt>
                <c:pt idx="1">
                  <c:v>2.0343846938204783E-2</c:v>
                </c:pt>
                <c:pt idx="2">
                  <c:v>-2.3141481917620287E-2</c:v>
                </c:pt>
                <c:pt idx="3">
                  <c:v>2.2104576730164083E-2</c:v>
                </c:pt>
                <c:pt idx="4">
                  <c:v>-2.0897905513290127E-2</c:v>
                </c:pt>
                <c:pt idx="5">
                  <c:v>-1.39073998956945E-2</c:v>
                </c:pt>
                <c:pt idx="6">
                  <c:v>4.482056201683185E-2</c:v>
                </c:pt>
                <c:pt idx="7">
                  <c:v>4.1530481032210805E-2</c:v>
                </c:pt>
                <c:pt idx="8">
                  <c:v>0.17719889440006059</c:v>
                </c:pt>
                <c:pt idx="9">
                  <c:v>0.14589825075806553</c:v>
                </c:pt>
                <c:pt idx="10">
                  <c:v>6.614755041666949E-2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34-446E-8748-69369D88F8E9}"/>
            </c:ext>
          </c:extLst>
        </c:ser>
        <c:ser>
          <c:idx val="3"/>
          <c:order val="1"/>
          <c:tx>
            <c:strRef>
              <c:f>'19. Return on assets'!$C$4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'19. Return on assets'!$A$5:$A$15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assets'!$C$5:$C$15</c:f>
              <c:numCache>
                <c:formatCode>0.0%</c:formatCode>
                <c:ptCount val="11"/>
                <c:pt idx="0">
                  <c:v>8.9338591738768305E-2</c:v>
                </c:pt>
                <c:pt idx="1">
                  <c:v>7.9227718649844125E-2</c:v>
                </c:pt>
                <c:pt idx="2">
                  <c:v>0.10210479279679754</c:v>
                </c:pt>
                <c:pt idx="3">
                  <c:v>8.671178179321587E-2</c:v>
                </c:pt>
                <c:pt idx="4">
                  <c:v>9.8603724253637601E-2</c:v>
                </c:pt>
                <c:pt idx="5">
                  <c:v>5.9351503661604861E-2</c:v>
                </c:pt>
                <c:pt idx="6">
                  <c:v>6.5055871776765237E-2</c:v>
                </c:pt>
                <c:pt idx="7">
                  <c:v>-7.9234167318980482E-3</c:v>
                </c:pt>
                <c:pt idx="8">
                  <c:v>8.9083724418582796E-2</c:v>
                </c:pt>
                <c:pt idx="9">
                  <c:v>0.1113894342517997</c:v>
                </c:pt>
                <c:pt idx="10">
                  <c:v>9.3974762708486967E-2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34-446E-8748-69369D88F8E9}"/>
            </c:ext>
          </c:extLst>
        </c:ser>
        <c:ser>
          <c:idx val="0"/>
          <c:order val="2"/>
          <c:tx>
            <c:strRef>
              <c:f>'19. Return on assets'!$D$4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marker>
            <c:symbol val="square"/>
            <c:size val="7"/>
          </c:marker>
          <c:cat>
            <c:numRef>
              <c:f>'19. Return on assets'!$A$5:$A$15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assets'!$D$5:$D$15</c:f>
              <c:numCache>
                <c:formatCode>0.0%</c:formatCode>
                <c:ptCount val="11"/>
                <c:pt idx="0">
                  <c:v>0.2112632474665429</c:v>
                </c:pt>
                <c:pt idx="1">
                  <c:v>7.8575331238901786E-2</c:v>
                </c:pt>
                <c:pt idx="2">
                  <c:v>0.13246065139473273</c:v>
                </c:pt>
                <c:pt idx="3">
                  <c:v>2.2898637648873274E-2</c:v>
                </c:pt>
                <c:pt idx="4">
                  <c:v>2.3756678997122894E-2</c:v>
                </c:pt>
                <c:pt idx="5">
                  <c:v>5.533596837944664E-2</c:v>
                </c:pt>
                <c:pt idx="6">
                  <c:v>7.9575335261635557E-2</c:v>
                </c:pt>
                <c:pt idx="7">
                  <c:v>6.3494401885680618E-2</c:v>
                </c:pt>
                <c:pt idx="8">
                  <c:v>6.321230725803606E-2</c:v>
                </c:pt>
                <c:pt idx="9">
                  <c:v>-6.5125240847784205E-2</c:v>
                </c:pt>
                <c:pt idx="10">
                  <c:v>0.14154406094815089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34-446E-8748-69369D88F8E9}"/>
            </c:ext>
          </c:extLst>
        </c:ser>
        <c:ser>
          <c:idx val="1"/>
          <c:order val="3"/>
          <c:tx>
            <c:strRef>
              <c:f>'19. Return on assets'!$E$4</c:f>
              <c:strCache>
                <c:ptCount val="1"/>
                <c:pt idx="0">
                  <c:v>other</c:v>
                </c:pt>
              </c:strCache>
            </c:strRef>
          </c:tx>
          <c:spPr>
            <a:ln w="22225"/>
          </c:spPr>
          <c:marker>
            <c:symbol val="triangle"/>
            <c:size val="6"/>
          </c:marker>
          <c:cat>
            <c:numRef>
              <c:f>'19. Return on assets'!$A$5:$A$15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'19. Return on assets'!$E$5:$E$15</c:f>
              <c:numCache>
                <c:formatCode>0.0%</c:formatCode>
                <c:ptCount val="11"/>
                <c:pt idx="0">
                  <c:v>7.2685100908705294E-2</c:v>
                </c:pt>
                <c:pt idx="1">
                  <c:v>6.8901598852213516E-2</c:v>
                </c:pt>
                <c:pt idx="2">
                  <c:v>5.4120223511683656E-2</c:v>
                </c:pt>
                <c:pt idx="3">
                  <c:v>5.4577408457357472E-2</c:v>
                </c:pt>
                <c:pt idx="4">
                  <c:v>0.1091071395608281</c:v>
                </c:pt>
                <c:pt idx="5">
                  <c:v>3.9445764814969503E-2</c:v>
                </c:pt>
                <c:pt idx="6">
                  <c:v>4.5589603178097279E-2</c:v>
                </c:pt>
                <c:pt idx="7">
                  <c:v>7.01954394192837E-3</c:v>
                </c:pt>
                <c:pt idx="8">
                  <c:v>4.5166437177746682E-2</c:v>
                </c:pt>
                <c:pt idx="9">
                  <c:v>5.3757281735588663E-2</c:v>
                </c:pt>
                <c:pt idx="10">
                  <c:v>4.8230765249577479E-2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34-446E-8748-69369D88F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632"/>
        <c:axId val="150071168"/>
      </c:lineChart>
      <c:catAx>
        <c:axId val="1500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0071168"/>
        <c:crosses val="autoZero"/>
        <c:auto val="1"/>
        <c:lblAlgn val="ctr"/>
        <c:lblOffset val="100"/>
        <c:noMultiLvlLbl val="0"/>
      </c:catAx>
      <c:valAx>
        <c:axId val="1500711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crossAx val="15006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20470431025414"/>
          <c:y val="0.34946190135819183"/>
          <c:w val="0.19874943541474241"/>
          <c:h val="0.490267712729727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'20. Mining and mfg profits'!$C$3</c:f>
              <c:strCache>
                <c:ptCount val="1"/>
                <c:pt idx="0">
                  <c:v> Mining 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</c:spPr>
          <c:invertIfNegative val="0"/>
          <c:cat>
            <c:multiLvlStrRef>
              <c:f>'20. Mining and mfg profits'!$A$4:$B$25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'20. Mining and mfg profits'!$C$4:$C$25</c:f>
              <c:numCache>
                <c:formatCode>_ * #\ ##0_ ;_ * \-#\ ##0_ ;_ * "-"??_ ;_ @_ </c:formatCode>
                <c:ptCount val="22"/>
                <c:pt idx="0">
                  <c:v>22.197865203761754</c:v>
                </c:pt>
                <c:pt idx="1">
                  <c:v>-8.2231725202624464</c:v>
                </c:pt>
                <c:pt idx="2">
                  <c:v>30.148353658536589</c:v>
                </c:pt>
                <c:pt idx="3">
                  <c:v>11.112544629349472</c:v>
                </c:pt>
                <c:pt idx="4">
                  <c:v>26.07647386235427</c:v>
                </c:pt>
                <c:pt idx="5">
                  <c:v>26.227450110864744</c:v>
                </c:pt>
                <c:pt idx="6">
                  <c:v>21.605481698389458</c:v>
                </c:pt>
                <c:pt idx="7">
                  <c:v>24.333357637623042</c:v>
                </c:pt>
                <c:pt idx="8">
                  <c:v>41.11775377969763</c:v>
                </c:pt>
                <c:pt idx="9">
                  <c:v>24.756705882352936</c:v>
                </c:pt>
                <c:pt idx="10">
                  <c:v>68.81447727272726</c:v>
                </c:pt>
                <c:pt idx="11">
                  <c:v>80.406122968197877</c:v>
                </c:pt>
                <c:pt idx="12">
                  <c:v>104.0962654558156</c:v>
                </c:pt>
                <c:pt idx="13">
                  <c:v>111.23739759036144</c:v>
                </c:pt>
                <c:pt idx="14">
                  <c:v>58.798748391466304</c:v>
                </c:pt>
                <c:pt idx="15">
                  <c:v>37.159689008042903</c:v>
                </c:pt>
                <c:pt idx="16">
                  <c:v>98.826768824306455</c:v>
                </c:pt>
                <c:pt idx="17">
                  <c:v>85.052714239586678</c:v>
                </c:pt>
                <c:pt idx="18">
                  <c:v>79.268829191569679</c:v>
                </c:pt>
                <c:pt idx="19">
                  <c:v>73.794825585023403</c:v>
                </c:pt>
                <c:pt idx="20">
                  <c:v>49.995866666666672</c:v>
                </c:pt>
                <c:pt idx="21">
                  <c:v>39.085000000000001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D-42DB-AD69-5A2C625538F7}"/>
            </c:ext>
          </c:extLst>
        </c:ser>
        <c:ser>
          <c:idx val="0"/>
          <c:order val="1"/>
          <c:tx>
            <c:strRef>
              <c:f>'20. Mining and mfg profits'!$D$3</c:f>
              <c:strCache>
                <c:ptCount val="1"/>
                <c:pt idx="0">
                  <c:v> Manufacturing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</c:spPr>
          <c:invertIfNegative val="0"/>
          <c:cat>
            <c:multiLvlStrRef>
              <c:f>'20. Mining and mfg profits'!$A$4:$B$25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'20. Mining and mfg profits'!$D$4:$D$25</c:f>
              <c:numCache>
                <c:formatCode>_ * #\ ##0_ ;_ * \-#\ ##0_ ;_ * "-"??_ ;_ @_ </c:formatCode>
                <c:ptCount val="22"/>
                <c:pt idx="0">
                  <c:v>39.801291536050158</c:v>
                </c:pt>
                <c:pt idx="1">
                  <c:v>36.192111153994595</c:v>
                </c:pt>
                <c:pt idx="2">
                  <c:v>64.993134146341475</c:v>
                </c:pt>
                <c:pt idx="3">
                  <c:v>50.752593040847202</c:v>
                </c:pt>
                <c:pt idx="4">
                  <c:v>39.023205716434752</c:v>
                </c:pt>
                <c:pt idx="5">
                  <c:v>38.843600886917955</c:v>
                </c:pt>
                <c:pt idx="6">
                  <c:v>37.289674963396777</c:v>
                </c:pt>
                <c:pt idx="7">
                  <c:v>28.175151294203427</c:v>
                </c:pt>
                <c:pt idx="8">
                  <c:v>15.665935205183587</c:v>
                </c:pt>
                <c:pt idx="9">
                  <c:v>-4.8163089137495483</c:v>
                </c:pt>
                <c:pt idx="10">
                  <c:v>48.425607954545448</c:v>
                </c:pt>
                <c:pt idx="11">
                  <c:v>60.324924381625436</c:v>
                </c:pt>
                <c:pt idx="12">
                  <c:v>37.272804750261969</c:v>
                </c:pt>
                <c:pt idx="13">
                  <c:v>59.018751118760754</c:v>
                </c:pt>
                <c:pt idx="14">
                  <c:v>57.794421943785977</c:v>
                </c:pt>
                <c:pt idx="15">
                  <c:v>50.519943699731904</c:v>
                </c:pt>
                <c:pt idx="16">
                  <c:v>66.161770145310442</c:v>
                </c:pt>
                <c:pt idx="17">
                  <c:v>62.884990636099445</c:v>
                </c:pt>
                <c:pt idx="18">
                  <c:v>55.525725070776978</c:v>
                </c:pt>
                <c:pt idx="19">
                  <c:v>49.087121372854909</c:v>
                </c:pt>
                <c:pt idx="20">
                  <c:v>51.275548148148147</c:v>
                </c:pt>
                <c:pt idx="21">
                  <c:v>55.177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D-42DB-AD69-5A2C6255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39"/>
        <c:axId val="164388224"/>
        <c:axId val="164390016"/>
      </c:barChart>
      <c:catAx>
        <c:axId val="164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4390016"/>
        <c:crosses val="autoZero"/>
        <c:auto val="1"/>
        <c:lblAlgn val="ctr"/>
        <c:lblOffset val="100"/>
        <c:noMultiLvlLbl val="0"/>
      </c:catAx>
      <c:valAx>
        <c:axId val="164390016"/>
        <c:scaling>
          <c:orientation val="minMax"/>
          <c:max val="12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4388224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'21. AMSA sales volumes'!$A$4</c:f>
              <c:strCache>
                <c:ptCount val="1"/>
                <c:pt idx="0">
                  <c:v> Local sales (MT)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'21. AMSA sales volumes'!$B$3:$S$3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'21. AMSA sales volumes'!$B$4:$S$4</c:f>
              <c:numCache>
                <c:formatCode>_-* #\ ##0.0_-;\-* #\ ##0.0_-;_-* "-"??_-;_-@_-</c:formatCode>
                <c:ptCount val="18"/>
                <c:pt idx="0">
                  <c:v>3.4849999999999999</c:v>
                </c:pt>
                <c:pt idx="1">
                  <c:v>4.4000000000000004</c:v>
                </c:pt>
                <c:pt idx="2">
                  <c:v>4.4210000000000003</c:v>
                </c:pt>
                <c:pt idx="3">
                  <c:v>4.375</c:v>
                </c:pt>
                <c:pt idx="4">
                  <c:v>3.0720000000000001</c:v>
                </c:pt>
                <c:pt idx="5">
                  <c:v>4.0469999999999997</c:v>
                </c:pt>
                <c:pt idx="6">
                  <c:v>4.2519999999999998</c:v>
                </c:pt>
                <c:pt idx="7">
                  <c:v>3.8039999999999998</c:v>
                </c:pt>
                <c:pt idx="8">
                  <c:v>3.1259999999999999</c:v>
                </c:pt>
                <c:pt idx="9">
                  <c:v>3.0019999999999998</c:v>
                </c:pt>
                <c:pt idx="10">
                  <c:v>3.0390000000000001</c:v>
                </c:pt>
                <c:pt idx="11">
                  <c:v>4.0970000000000004</c:v>
                </c:pt>
                <c:pt idx="12">
                  <c:v>4.2569999999999997</c:v>
                </c:pt>
                <c:pt idx="13">
                  <c:v>3.3370000000000002</c:v>
                </c:pt>
                <c:pt idx="14">
                  <c:v>2.9670000000000001</c:v>
                </c:pt>
                <c:pt idx="15">
                  <c:v>1.871</c:v>
                </c:pt>
                <c:pt idx="16">
                  <c:v>2.1709999999999998</c:v>
                </c:pt>
                <c:pt idx="17">
                  <c:v>1.8720000000000001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B90-A769-DDEE38B2470F}"/>
            </c:ext>
          </c:extLst>
        </c:ser>
        <c:ser>
          <c:idx val="1"/>
          <c:order val="1"/>
          <c:tx>
            <c:strRef>
              <c:f>'21. AMSA sales volumes'!$A$5</c:f>
              <c:strCache>
                <c:ptCount val="1"/>
                <c:pt idx="0">
                  <c:v>Exports (MT)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'21. AMSA sales volumes'!$B$3:$S$3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'21. AMSA sales volumes'!$B$5:$S$5</c:f>
              <c:numCache>
                <c:formatCode>_-* #\ ##0.0_-;\-* #\ ##0.0_-;_-* "-"??_-;_-@_-</c:formatCode>
                <c:ptCount val="18"/>
                <c:pt idx="0">
                  <c:v>2.7450000000000001</c:v>
                </c:pt>
                <c:pt idx="1">
                  <c:v>1.794</c:v>
                </c:pt>
                <c:pt idx="2">
                  <c:v>1.4079999999999999</c:v>
                </c:pt>
                <c:pt idx="3">
                  <c:v>0.71399999999999997</c:v>
                </c:pt>
                <c:pt idx="4">
                  <c:v>1.401</c:v>
                </c:pt>
                <c:pt idx="5">
                  <c:v>1.627</c:v>
                </c:pt>
                <c:pt idx="6">
                  <c:v>1.2010000000000001</c:v>
                </c:pt>
                <c:pt idx="7">
                  <c:v>1.286</c:v>
                </c:pt>
                <c:pt idx="8">
                  <c:v>1.1040000000000001</c:v>
                </c:pt>
                <c:pt idx="9">
                  <c:v>1.238</c:v>
                </c:pt>
                <c:pt idx="10">
                  <c:v>1.0920000000000001</c:v>
                </c:pt>
                <c:pt idx="11">
                  <c:v>0.81200000000000006</c:v>
                </c:pt>
                <c:pt idx="12">
                  <c:v>0.95499999999999996</c:v>
                </c:pt>
                <c:pt idx="13">
                  <c:v>1.1539999999999999</c:v>
                </c:pt>
                <c:pt idx="14">
                  <c:v>1.145</c:v>
                </c:pt>
                <c:pt idx="15">
                  <c:v>0.318</c:v>
                </c:pt>
                <c:pt idx="16">
                  <c:v>0.30199999999999999</c:v>
                </c:pt>
                <c:pt idx="17">
                  <c:v>0.28899999999999998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B90-A769-DDEE38B24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2"/>
          <c:order val="2"/>
          <c:tx>
            <c:strRef>
              <c:f>'21. AMSA sales volumes'!$A$6</c:f>
              <c:strCache>
                <c:ptCount val="1"/>
                <c:pt idx="0">
                  <c:v>Capacity utilisation (right axis)</c:v>
                </c:pt>
              </c:strCache>
            </c:strRef>
          </c:tx>
          <c:spPr>
            <a:ln w="28575" cap="rnd">
              <a:solidFill>
                <a:srgbClr val="C0504D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'21. AMSA sales volumes'!$B$3:$S$3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'21. AMSA sales volumes'!$B$6:$S$6</c:f>
              <c:numCache>
                <c:formatCode>0%</c:formatCode>
                <c:ptCount val="18"/>
                <c:pt idx="0">
                  <c:v>0.90799999999999992</c:v>
                </c:pt>
                <c:pt idx="1">
                  <c:v>0.88200000000000001</c:v>
                </c:pt>
                <c:pt idx="2">
                  <c:v>0.87599999999999989</c:v>
                </c:pt>
                <c:pt idx="3">
                  <c:v>0.79299999999999993</c:v>
                </c:pt>
                <c:pt idx="4">
                  <c:v>0.72900000000000009</c:v>
                </c:pt>
                <c:pt idx="5">
                  <c:v>0.78</c:v>
                </c:pt>
                <c:pt idx="6">
                  <c:v>0.75</c:v>
                </c:pt>
                <c:pt idx="7">
                  <c:v>0.7</c:v>
                </c:pt>
                <c:pt idx="8">
                  <c:v>0.76400000000000001</c:v>
                </c:pt>
                <c:pt idx="9">
                  <c:v>0.69499999999999995</c:v>
                </c:pt>
                <c:pt idx="10">
                  <c:v>0.74</c:v>
                </c:pt>
                <c:pt idx="11">
                  <c:v>0.78200000000000003</c:v>
                </c:pt>
                <c:pt idx="12">
                  <c:v>0.81</c:v>
                </c:pt>
                <c:pt idx="13">
                  <c:v>0.83499999999999996</c:v>
                </c:pt>
                <c:pt idx="14">
                  <c:v>0.67900000000000005</c:v>
                </c:pt>
                <c:pt idx="15">
                  <c:v>0.35499999999999998</c:v>
                </c:pt>
                <c:pt idx="16">
                  <c:v>0.6</c:v>
                </c:pt>
                <c:pt idx="17">
                  <c:v>0.47200000000000003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BD4-4B90-A769-DDEE38B24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15248"/>
        <c:axId val="1686088112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valAx>
        <c:axId val="16860881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315248"/>
        <c:crosses val="max"/>
        <c:crossBetween val="between"/>
      </c:valAx>
      <c:catAx>
        <c:axId val="39331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8608811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 Agric comp rest of economy'!$B$3</c:f>
              <c:strCache>
                <c:ptCount val="1"/>
                <c:pt idx="0">
                  <c:v>non-agricultural GDP</c:v>
                </c:pt>
              </c:strCache>
            </c:strRef>
          </c:tx>
          <c:spPr>
            <a:ln w="38100"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'3. Agric comp rest of economy'!$A$4:$A$98</c:f>
              <c:numCache>
                <c:formatCode>General</c:formatCode>
                <c:ptCount val="95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  <c:pt idx="80">
                  <c:v>2020</c:v>
                </c:pt>
                <c:pt idx="84">
                  <c:v>2021</c:v>
                </c:pt>
                <c:pt idx="88">
                  <c:v>2022</c:v>
                </c:pt>
                <c:pt idx="92">
                  <c:v>2023</c:v>
                </c:pt>
              </c:numCache>
            </c:numRef>
          </c:cat>
          <c:val>
            <c:numRef>
              <c:f>'3. Agric comp rest of economy'!$B$4:$B$98</c:f>
              <c:numCache>
                <c:formatCode>0.0%</c:formatCode>
                <c:ptCount val="95"/>
                <c:pt idx="0">
                  <c:v>1.1661274152693801E-2</c:v>
                </c:pt>
                <c:pt idx="1">
                  <c:v>9.2525341435749642E-3</c:v>
                </c:pt>
                <c:pt idx="2">
                  <c:v>1.0122991844680351E-2</c:v>
                </c:pt>
                <c:pt idx="3">
                  <c:v>9.0877790552368332E-3</c:v>
                </c:pt>
                <c:pt idx="4">
                  <c:v>6.7644770711214885E-3</c:v>
                </c:pt>
                <c:pt idx="5">
                  <c:v>5.263937862071133E-3</c:v>
                </c:pt>
                <c:pt idx="6">
                  <c:v>2.7844322482570849E-3</c:v>
                </c:pt>
                <c:pt idx="7">
                  <c:v>7.8874008254836703E-3</c:v>
                </c:pt>
                <c:pt idx="8">
                  <c:v>1.0453981879995355E-2</c:v>
                </c:pt>
                <c:pt idx="9">
                  <c:v>1.2199603993293895E-2</c:v>
                </c:pt>
                <c:pt idx="10">
                  <c:v>1.1080104087280551E-2</c:v>
                </c:pt>
                <c:pt idx="11">
                  <c:v>8.2024427450615445E-3</c:v>
                </c:pt>
                <c:pt idx="12">
                  <c:v>6.4773464112217738E-3</c:v>
                </c:pt>
                <c:pt idx="13">
                  <c:v>5.2167935422580136E-3</c:v>
                </c:pt>
                <c:pt idx="14">
                  <c:v>6.2484273350753572E-3</c:v>
                </c:pt>
                <c:pt idx="15">
                  <c:v>6.0529897224028684E-3</c:v>
                </c:pt>
                <c:pt idx="16">
                  <c:v>1.5361701594700738E-2</c:v>
                </c:pt>
                <c:pt idx="17">
                  <c:v>1.4078500831662621E-2</c:v>
                </c:pt>
                <c:pt idx="18">
                  <c:v>1.6224984330956982E-2</c:v>
                </c:pt>
                <c:pt idx="19">
                  <c:v>1.0318306930764187E-2</c:v>
                </c:pt>
                <c:pt idx="20">
                  <c:v>1.0531526327482998E-2</c:v>
                </c:pt>
                <c:pt idx="21">
                  <c:v>1.8397457019122099E-2</c:v>
                </c:pt>
                <c:pt idx="22">
                  <c:v>1.388914779653061E-2</c:v>
                </c:pt>
                <c:pt idx="23">
                  <c:v>6.7639979342744017E-3</c:v>
                </c:pt>
                <c:pt idx="24">
                  <c:v>1.7441615917808129E-2</c:v>
                </c:pt>
                <c:pt idx="25">
                  <c:v>1.6343341839077041E-2</c:v>
                </c:pt>
                <c:pt idx="26">
                  <c:v>1.479116050766649E-2</c:v>
                </c:pt>
                <c:pt idx="27">
                  <c:v>1.4269649408623408E-2</c:v>
                </c:pt>
                <c:pt idx="28">
                  <c:v>1.5944270967872542E-2</c:v>
                </c:pt>
                <c:pt idx="29">
                  <c:v>7.6720117499746721E-3</c:v>
                </c:pt>
                <c:pt idx="30">
                  <c:v>1.1648980173535328E-2</c:v>
                </c:pt>
                <c:pt idx="31">
                  <c:v>1.3580687766478805E-2</c:v>
                </c:pt>
                <c:pt idx="32">
                  <c:v>3.0651744123673108E-3</c:v>
                </c:pt>
                <c:pt idx="33">
                  <c:v>1.1604958878962179E-2</c:v>
                </c:pt>
                <c:pt idx="34">
                  <c:v>9.3602803964998316E-4</c:v>
                </c:pt>
                <c:pt idx="35">
                  <c:v>-6.4137439959414122E-3</c:v>
                </c:pt>
                <c:pt idx="36">
                  <c:v>-1.5470259096843852E-2</c:v>
                </c:pt>
                <c:pt idx="37">
                  <c:v>-2.3989266905644069E-3</c:v>
                </c:pt>
                <c:pt idx="38">
                  <c:v>3.2165226026894533E-3</c:v>
                </c:pt>
                <c:pt idx="39">
                  <c:v>7.4124838890332612E-3</c:v>
                </c:pt>
                <c:pt idx="40">
                  <c:v>1.1736763659198957E-2</c:v>
                </c:pt>
                <c:pt idx="41">
                  <c:v>8.0386754525239024E-3</c:v>
                </c:pt>
                <c:pt idx="42">
                  <c:v>8.379030283638178E-3</c:v>
                </c:pt>
                <c:pt idx="43">
                  <c:v>9.0503057836182066E-3</c:v>
                </c:pt>
                <c:pt idx="44">
                  <c:v>1.0100297931181501E-2</c:v>
                </c:pt>
                <c:pt idx="45">
                  <c:v>6.1115129948940972E-3</c:v>
                </c:pt>
                <c:pt idx="46">
                  <c:v>4.3505310211904291E-3</c:v>
                </c:pt>
                <c:pt idx="47">
                  <c:v>7.0122370016305613E-3</c:v>
                </c:pt>
                <c:pt idx="48">
                  <c:v>5.6849845896060902E-3</c:v>
                </c:pt>
                <c:pt idx="49">
                  <c:v>8.2024827052806781E-3</c:v>
                </c:pt>
                <c:pt idx="50">
                  <c:v>3.9287201278157546E-3</c:v>
                </c:pt>
                <c:pt idx="51">
                  <c:v>4.5076380453352716E-3</c:v>
                </c:pt>
                <c:pt idx="52">
                  <c:v>7.4739946322674999E-3</c:v>
                </c:pt>
                <c:pt idx="53">
                  <c:v>7.2666352280164048E-3</c:v>
                </c:pt>
                <c:pt idx="54">
                  <c:v>5.3704874655993162E-3</c:v>
                </c:pt>
                <c:pt idx="55">
                  <c:v>4.8087950645814281E-3</c:v>
                </c:pt>
                <c:pt idx="56">
                  <c:v>-1.0170231518753514E-3</c:v>
                </c:pt>
                <c:pt idx="57">
                  <c:v>1.1167849808779717E-3</c:v>
                </c:pt>
                <c:pt idx="58">
                  <c:v>3.483177898215839E-3</c:v>
                </c:pt>
                <c:pt idx="59">
                  <c:v>9.3863881186457832E-3</c:v>
                </c:pt>
                <c:pt idx="60">
                  <c:v>6.91995971860071E-3</c:v>
                </c:pt>
                <c:pt idx="61">
                  <c:v>-6.9393484929511917E-3</c:v>
                </c:pt>
                <c:pt idx="62">
                  <c:v>5.8708303448629096E-3</c:v>
                </c:pt>
                <c:pt idx="63">
                  <c:v>2.778411657962776E-3</c:v>
                </c:pt>
                <c:pt idx="64">
                  <c:v>2.0311617759454226E-3</c:v>
                </c:pt>
                <c:pt idx="65">
                  <c:v>4.2013778103233701E-3</c:v>
                </c:pt>
                <c:pt idx="66">
                  <c:v>8.5162609934874567E-4</c:v>
                </c:pt>
                <c:pt idx="67">
                  <c:v>-3.6732813424339428E-3</c:v>
                </c:pt>
                <c:pt idx="68">
                  <c:v>3.7669601057119806E-3</c:v>
                </c:pt>
                <c:pt idx="69">
                  <c:v>2.2106958127727783E-3</c:v>
                </c:pt>
                <c:pt idx="70">
                  <c:v>4.2906561350612993E-3</c:v>
                </c:pt>
                <c:pt idx="71">
                  <c:v>5.683825436360701E-3</c:v>
                </c:pt>
                <c:pt idx="72">
                  <c:v>4.5183392316228144E-3</c:v>
                </c:pt>
                <c:pt idx="73">
                  <c:v>-2.7975431099341863E-3</c:v>
                </c:pt>
                <c:pt idx="74">
                  <c:v>9.7940671185035022E-3</c:v>
                </c:pt>
                <c:pt idx="75">
                  <c:v>5.946523896362077E-3</c:v>
                </c:pt>
                <c:pt idx="76">
                  <c:v>-6.1884597094423732E-3</c:v>
                </c:pt>
                <c:pt idx="77">
                  <c:v>2.8873653273733257E-3</c:v>
                </c:pt>
                <c:pt idx="78">
                  <c:v>-2.855580276157621E-4</c:v>
                </c:pt>
                <c:pt idx="79">
                  <c:v>-4.7498344025431738E-4</c:v>
                </c:pt>
                <c:pt idx="80">
                  <c:v>-3.922147901090911E-4</c:v>
                </c:pt>
                <c:pt idx="81">
                  <c:v>-0.17276629109404951</c:v>
                </c:pt>
                <c:pt idx="82">
                  <c:v>0.14124568589122033</c:v>
                </c:pt>
                <c:pt idx="83">
                  <c:v>2.588726853161849E-2</c:v>
                </c:pt>
                <c:pt idx="84">
                  <c:v>5.0887360079023836E-3</c:v>
                </c:pt>
                <c:pt idx="85">
                  <c:v>1.0196595279890142E-2</c:v>
                </c:pt>
                <c:pt idx="86">
                  <c:v>-1.0546238318416501E-2</c:v>
                </c:pt>
                <c:pt idx="87">
                  <c:v>1.0150442360036482E-2</c:v>
                </c:pt>
                <c:pt idx="88">
                  <c:v>1.604044871809629E-2</c:v>
                </c:pt>
                <c:pt idx="89">
                  <c:v>-5.2167852328403042E-3</c:v>
                </c:pt>
                <c:pt idx="90">
                  <c:v>1.0204943466091798E-2</c:v>
                </c:pt>
                <c:pt idx="91">
                  <c:v>-1.0519225413965549E-2</c:v>
                </c:pt>
                <c:pt idx="92">
                  <c:v>8.0794580692378215E-3</c:v>
                </c:pt>
                <c:pt idx="93">
                  <c:v>3.9058985096156462E-3</c:v>
                </c:pt>
                <c:pt idx="94">
                  <c:v>2.6532328835271457E-4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0422-4126-8347-B20E1C88613E}"/>
            </c:ext>
          </c:extLst>
        </c:ser>
        <c:ser>
          <c:idx val="1"/>
          <c:order val="1"/>
          <c:tx>
            <c:strRef>
              <c:f>'3. Agric comp rest of economy'!$C$3</c:f>
              <c:strCache>
                <c:ptCount val="1"/>
                <c:pt idx="0">
                  <c:v>agriculture</c:v>
                </c:pt>
              </c:strCache>
            </c:strRef>
          </c:tx>
          <c:spPr>
            <a:ln w="12700">
              <a:solidFill>
                <a:srgbClr val="9BBB59">
                  <a:lumMod val="75000"/>
                </a:srgbClr>
              </a:solidFill>
            </a:ln>
          </c:spPr>
          <c:marker>
            <c:symbol val="circle"/>
            <c:size val="5"/>
            <c:spPr>
              <a:solidFill>
                <a:srgbClr val="9BBB59">
                  <a:lumMod val="75000"/>
                </a:srgbClr>
              </a:solidFill>
              <a:ln>
                <a:solidFill>
                  <a:srgbClr val="9BBB59">
                    <a:lumMod val="75000"/>
                  </a:srgbClr>
                </a:solidFill>
              </a:ln>
            </c:spPr>
          </c:marker>
          <c:cat>
            <c:numRef>
              <c:f>'3. Agric comp rest of economy'!$A$4:$A$98</c:f>
              <c:numCache>
                <c:formatCode>General</c:formatCode>
                <c:ptCount val="95"/>
                <c:pt idx="0">
                  <c:v>2000</c:v>
                </c:pt>
                <c:pt idx="4">
                  <c:v>2001</c:v>
                </c:pt>
                <c:pt idx="8">
                  <c:v>2002</c:v>
                </c:pt>
                <c:pt idx="12">
                  <c:v>2003</c:v>
                </c:pt>
                <c:pt idx="16">
                  <c:v>2004</c:v>
                </c:pt>
                <c:pt idx="20">
                  <c:v>2005</c:v>
                </c:pt>
                <c:pt idx="24">
                  <c:v>2006</c:v>
                </c:pt>
                <c:pt idx="28">
                  <c:v>2007</c:v>
                </c:pt>
                <c:pt idx="32">
                  <c:v>2008</c:v>
                </c:pt>
                <c:pt idx="36">
                  <c:v>2009</c:v>
                </c:pt>
                <c:pt idx="40">
                  <c:v>2010</c:v>
                </c:pt>
                <c:pt idx="44">
                  <c:v>2011</c:v>
                </c:pt>
                <c:pt idx="48">
                  <c:v>2012</c:v>
                </c:pt>
                <c:pt idx="52">
                  <c:v>2013</c:v>
                </c:pt>
                <c:pt idx="56">
                  <c:v>2014</c:v>
                </c:pt>
                <c:pt idx="60">
                  <c:v>2015</c:v>
                </c:pt>
                <c:pt idx="64">
                  <c:v>2016</c:v>
                </c:pt>
                <c:pt idx="68">
                  <c:v>2017</c:v>
                </c:pt>
                <c:pt idx="72">
                  <c:v>2018</c:v>
                </c:pt>
                <c:pt idx="76">
                  <c:v>2019</c:v>
                </c:pt>
                <c:pt idx="80">
                  <c:v>2020</c:v>
                </c:pt>
                <c:pt idx="84">
                  <c:v>2021</c:v>
                </c:pt>
                <c:pt idx="88">
                  <c:v>2022</c:v>
                </c:pt>
                <c:pt idx="92">
                  <c:v>2023</c:v>
                </c:pt>
              </c:numCache>
            </c:numRef>
          </c:cat>
          <c:val>
            <c:numRef>
              <c:f>'3. Agric comp rest of economy'!$C$4:$C$98</c:f>
              <c:numCache>
                <c:formatCode>0.0%</c:formatCode>
                <c:ptCount val="95"/>
                <c:pt idx="0">
                  <c:v>1.2750254541074257E-2</c:v>
                </c:pt>
                <c:pt idx="1">
                  <c:v>7.1420346027522008E-3</c:v>
                </c:pt>
                <c:pt idx="2">
                  <c:v>1.3204108912399093E-3</c:v>
                </c:pt>
                <c:pt idx="3">
                  <c:v>-1.4347935525413025E-2</c:v>
                </c:pt>
                <c:pt idx="4">
                  <c:v>-1.8920215337177138E-2</c:v>
                </c:pt>
                <c:pt idx="5">
                  <c:v>-6.0868728040170961E-3</c:v>
                </c:pt>
                <c:pt idx="6">
                  <c:v>-2.6749967582234691E-3</c:v>
                </c:pt>
                <c:pt idx="7">
                  <c:v>-5.0733176834427685E-4</c:v>
                </c:pt>
                <c:pt idx="8">
                  <c:v>2.8155537300914135E-2</c:v>
                </c:pt>
                <c:pt idx="9">
                  <c:v>3.3155189055799505E-2</c:v>
                </c:pt>
                <c:pt idx="10">
                  <c:v>2.1085565040989129E-2</c:v>
                </c:pt>
                <c:pt idx="11">
                  <c:v>1.3088595189302499E-2</c:v>
                </c:pt>
                <c:pt idx="12">
                  <c:v>1.1057074520943733E-3</c:v>
                </c:pt>
                <c:pt idx="13">
                  <c:v>-8.6485221277855517E-3</c:v>
                </c:pt>
                <c:pt idx="14">
                  <c:v>-2.8414386271486736E-2</c:v>
                </c:pt>
                <c:pt idx="15">
                  <c:v>-6.3332165840370713E-3</c:v>
                </c:pt>
                <c:pt idx="16">
                  <c:v>5.4671144170979069E-3</c:v>
                </c:pt>
                <c:pt idx="17">
                  <c:v>9.4379551622378877E-3</c:v>
                </c:pt>
                <c:pt idx="18">
                  <c:v>2.1881115614431845E-2</c:v>
                </c:pt>
                <c:pt idx="19">
                  <c:v>2.6410677303604579E-2</c:v>
                </c:pt>
                <c:pt idx="20">
                  <c:v>-5.5132555935951677E-3</c:v>
                </c:pt>
                <c:pt idx="21">
                  <c:v>-1.7520683766258927E-3</c:v>
                </c:pt>
                <c:pt idx="22">
                  <c:v>2.3878206614218467E-3</c:v>
                </c:pt>
                <c:pt idx="23">
                  <c:v>3.5255192106116162E-3</c:v>
                </c:pt>
                <c:pt idx="24">
                  <c:v>2.3440617604224112E-2</c:v>
                </c:pt>
                <c:pt idx="25">
                  <c:v>-8.1833050398420926E-2</c:v>
                </c:pt>
                <c:pt idx="26">
                  <c:v>-3.4830919150825035E-2</c:v>
                </c:pt>
                <c:pt idx="27">
                  <c:v>-9.219524427938941E-3</c:v>
                </c:pt>
                <c:pt idx="28">
                  <c:v>3.1866488357075839E-2</c:v>
                </c:pt>
                <c:pt idx="29">
                  <c:v>3.5745600278356493E-2</c:v>
                </c:pt>
                <c:pt idx="30">
                  <c:v>1.5321922825167977E-2</c:v>
                </c:pt>
                <c:pt idx="31">
                  <c:v>4.4271278102098188E-2</c:v>
                </c:pt>
                <c:pt idx="32">
                  <c:v>6.0386959406397711E-2</c:v>
                </c:pt>
                <c:pt idx="33">
                  <c:v>4.0491817193760271E-2</c:v>
                </c:pt>
                <c:pt idx="34">
                  <c:v>6.8562177002562841E-2</c:v>
                </c:pt>
                <c:pt idx="35">
                  <c:v>2.5069935899229456E-2</c:v>
                </c:pt>
                <c:pt idx="36">
                  <c:v>-1.9076314120623605E-2</c:v>
                </c:pt>
                <c:pt idx="37">
                  <c:v>-4.6302170544238908E-2</c:v>
                </c:pt>
                <c:pt idx="38">
                  <c:v>-3.6633109425696864E-2</c:v>
                </c:pt>
                <c:pt idx="39">
                  <c:v>-2.6902254476713905E-2</c:v>
                </c:pt>
                <c:pt idx="40">
                  <c:v>8.4144965602379607E-3</c:v>
                </c:pt>
                <c:pt idx="41">
                  <c:v>2.5080998165780688E-2</c:v>
                </c:pt>
                <c:pt idx="42">
                  <c:v>3.3067276357529041E-2</c:v>
                </c:pt>
                <c:pt idx="43">
                  <c:v>2.0911816886000079E-2</c:v>
                </c:pt>
                <c:pt idx="44">
                  <c:v>-1.3883744983265167E-3</c:v>
                </c:pt>
                <c:pt idx="45">
                  <c:v>-1.7595750167000768E-2</c:v>
                </c:pt>
                <c:pt idx="46">
                  <c:v>-5.6815365646432081E-3</c:v>
                </c:pt>
                <c:pt idx="47">
                  <c:v>-1.1459308013301861E-3</c:v>
                </c:pt>
                <c:pt idx="48">
                  <c:v>4.8907353869556136E-3</c:v>
                </c:pt>
                <c:pt idx="49">
                  <c:v>1.5158599113492821E-2</c:v>
                </c:pt>
                <c:pt idx="50">
                  <c:v>1.0457117475355826E-2</c:v>
                </c:pt>
                <c:pt idx="51">
                  <c:v>1.691599565154478E-2</c:v>
                </c:pt>
                <c:pt idx="52">
                  <c:v>2.0879770013059185E-2</c:v>
                </c:pt>
                <c:pt idx="53">
                  <c:v>7.5972088328521981E-3</c:v>
                </c:pt>
                <c:pt idx="54">
                  <c:v>-2.3555278752802056E-2</c:v>
                </c:pt>
                <c:pt idx="55">
                  <c:v>3.2139705697330267E-2</c:v>
                </c:pt>
                <c:pt idx="56">
                  <c:v>-1.7800697399111942E-2</c:v>
                </c:pt>
                <c:pt idx="57">
                  <c:v>0.13439409399663549</c:v>
                </c:pt>
                <c:pt idx="58">
                  <c:v>5.8610647421838191E-2</c:v>
                </c:pt>
                <c:pt idx="59">
                  <c:v>-6.5727688515407778E-2</c:v>
                </c:pt>
                <c:pt idx="60">
                  <c:v>1.9870695725642706E-2</c:v>
                </c:pt>
                <c:pt idx="61">
                  <c:v>-7.0277719248308723E-2</c:v>
                </c:pt>
                <c:pt idx="62">
                  <c:v>-5.5537963713603644E-2</c:v>
                </c:pt>
                <c:pt idx="63">
                  <c:v>7.715545951393743E-2</c:v>
                </c:pt>
                <c:pt idx="64">
                  <c:v>1.7961257449252477E-2</c:v>
                </c:pt>
                <c:pt idx="65">
                  <c:v>-0.13793574031725142</c:v>
                </c:pt>
                <c:pt idx="66">
                  <c:v>-4.8745819407370772E-2</c:v>
                </c:pt>
                <c:pt idx="67">
                  <c:v>0.23852083868237672</c:v>
                </c:pt>
                <c:pt idx="68">
                  <c:v>4.5066176268904412E-2</c:v>
                </c:pt>
                <c:pt idx="69">
                  <c:v>0.13711249639186107</c:v>
                </c:pt>
                <c:pt idx="70">
                  <c:v>-8.590489687321734E-2</c:v>
                </c:pt>
                <c:pt idx="71">
                  <c:v>-6.4885545183873461E-2</c:v>
                </c:pt>
                <c:pt idx="72">
                  <c:v>3.7932425681093562E-2</c:v>
                </c:pt>
                <c:pt idx="73">
                  <c:v>1.0240978983054649E-2</c:v>
                </c:pt>
                <c:pt idx="74">
                  <c:v>0.11346106009736734</c:v>
                </c:pt>
                <c:pt idx="75">
                  <c:v>-0.11342197711583779</c:v>
                </c:pt>
                <c:pt idx="76">
                  <c:v>-0.1145662071681528</c:v>
                </c:pt>
                <c:pt idx="77">
                  <c:v>8.0795841553424008E-2</c:v>
                </c:pt>
                <c:pt idx="78">
                  <c:v>5.8920550654836923E-2</c:v>
                </c:pt>
                <c:pt idx="79">
                  <c:v>4.2510638313744131E-3</c:v>
                </c:pt>
                <c:pt idx="80">
                  <c:v>0.11429516287399699</c:v>
                </c:pt>
                <c:pt idx="81">
                  <c:v>-2.7778131125771321E-2</c:v>
                </c:pt>
                <c:pt idx="82">
                  <c:v>1.4790829747825862E-2</c:v>
                </c:pt>
                <c:pt idx="83">
                  <c:v>8.0945983692595425E-2</c:v>
                </c:pt>
                <c:pt idx="84">
                  <c:v>5.0281075360236516E-2</c:v>
                </c:pt>
                <c:pt idx="85">
                  <c:v>0.10121490294441093</c:v>
                </c:pt>
                <c:pt idx="86">
                  <c:v>-0.25751590542532898</c:v>
                </c:pt>
                <c:pt idx="87">
                  <c:v>0.15251583234764254</c:v>
                </c:pt>
                <c:pt idx="88">
                  <c:v>-9.1365739224195108E-3</c:v>
                </c:pt>
                <c:pt idx="89">
                  <c:v>-0.1181649175088918</c:v>
                </c:pt>
                <c:pt idx="90">
                  <c:v>0.31392964804253376</c:v>
                </c:pt>
                <c:pt idx="91">
                  <c:v>-2.367715120639835E-2</c:v>
                </c:pt>
                <c:pt idx="92">
                  <c:v>-0.11886352786724574</c:v>
                </c:pt>
                <c:pt idx="93">
                  <c:v>2.7963469630964743E-2</c:v>
                </c:pt>
                <c:pt idx="94">
                  <c:v>-9.6274405110509997E-2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22-4126-8347-B20E1C886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  <c:extLst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  <c:min val="-0.2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Growth by sector 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Growth by sector '!$A$6:$A$12</c:f>
              <c:strCache>
                <c:ptCount val="7"/>
                <c:pt idx="0">
                  <c:v>Mining (5%)</c:v>
                </c:pt>
                <c:pt idx="1">
                  <c:v>Manufacturing (12%)</c:v>
                </c:pt>
                <c:pt idx="2">
                  <c:v>Construction (3%)</c:v>
                </c:pt>
                <c:pt idx="3">
                  <c:v>Retail &amp; accommoda-
tion (12%)</c:v>
                </c:pt>
                <c:pt idx="4">
                  <c:v>Logistics &amp; 
utilities (11%)</c:v>
                </c:pt>
                <c:pt idx="5">
                  <c:v>Business &amp; 
personal 
services (36%)</c:v>
                </c:pt>
                <c:pt idx="6">
                  <c:v>Government &amp; 
social services (8%)</c:v>
                </c:pt>
              </c:strCache>
            </c:strRef>
          </c:cat>
          <c:val>
            <c:numRef>
              <c:f>'4. Growth by sector '!$B$6:$B$12</c:f>
              <c:numCache>
                <c:formatCode>0%</c:formatCode>
                <c:ptCount val="7"/>
                <c:pt idx="0">
                  <c:v>5.7348468181972478E-4</c:v>
                </c:pt>
                <c:pt idx="1">
                  <c:v>-1.8139902022891841E-2</c:v>
                </c:pt>
                <c:pt idx="2">
                  <c:v>-4.1992405653863862E-2</c:v>
                </c:pt>
                <c:pt idx="3">
                  <c:v>-2.9128087182792584E-3</c:v>
                </c:pt>
                <c:pt idx="4">
                  <c:v>-2.0997032885133105E-2</c:v>
                </c:pt>
                <c:pt idx="5">
                  <c:v>1.8900120977652479E-2</c:v>
                </c:pt>
                <c:pt idx="6">
                  <c:v>1.3877662751164976E-2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E-4FA7-8F06-353D9723341B}"/>
            </c:ext>
          </c:extLst>
        </c:ser>
        <c:ser>
          <c:idx val="1"/>
          <c:order val="1"/>
          <c:tx>
            <c:strRef>
              <c:f>'4. Growth by sector 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Growth by sector '!$A$6:$A$12</c:f>
              <c:strCache>
                <c:ptCount val="7"/>
                <c:pt idx="0">
                  <c:v>Mining (5%)</c:v>
                </c:pt>
                <c:pt idx="1">
                  <c:v>Manufacturing (12%)</c:v>
                </c:pt>
                <c:pt idx="2">
                  <c:v>Construction (3%)</c:v>
                </c:pt>
                <c:pt idx="3">
                  <c:v>Retail &amp; accommoda-
tion (12%)</c:v>
                </c:pt>
                <c:pt idx="4">
                  <c:v>Logistics &amp; 
utilities (11%)</c:v>
                </c:pt>
                <c:pt idx="5">
                  <c:v>Business &amp; 
personal 
services (36%)</c:v>
                </c:pt>
                <c:pt idx="6">
                  <c:v>Government &amp; 
social services (8%)</c:v>
                </c:pt>
              </c:strCache>
            </c:strRef>
          </c:cat>
          <c:val>
            <c:numRef>
              <c:f>'4. Growth by sector '!$C$6:$C$12</c:f>
              <c:numCache>
                <c:formatCode>0%</c:formatCode>
                <c:ptCount val="7"/>
                <c:pt idx="0">
                  <c:v>-3.8150617153926425E-2</c:v>
                </c:pt>
                <c:pt idx="1">
                  <c:v>-8.0640340844645775E-2</c:v>
                </c:pt>
                <c:pt idx="2">
                  <c:v>-0.19057554686624756</c:v>
                </c:pt>
                <c:pt idx="3">
                  <c:v>-9.6810240782388757E-2</c:v>
                </c:pt>
                <c:pt idx="4">
                  <c:v>-0.13812845070460367</c:v>
                </c:pt>
                <c:pt idx="5">
                  <c:v>-7.4475888418723546E-3</c:v>
                </c:pt>
                <c:pt idx="6">
                  <c:v>6.7782283491559792E-3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E-4FA7-8F06-353D9723341B}"/>
            </c:ext>
          </c:extLst>
        </c:ser>
        <c:ser>
          <c:idx val="2"/>
          <c:order val="2"/>
          <c:tx>
            <c:strRef>
              <c:f>'4. Growth by sector 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'4. Growth by sector '!$A$6:$A$12</c:f>
              <c:strCache>
                <c:ptCount val="7"/>
                <c:pt idx="0">
                  <c:v>Mining (5%)</c:v>
                </c:pt>
                <c:pt idx="1">
                  <c:v>Manufacturing (12%)</c:v>
                </c:pt>
                <c:pt idx="2">
                  <c:v>Construction (3%)</c:v>
                </c:pt>
                <c:pt idx="3">
                  <c:v>Retail &amp; accommoda-
tion (12%)</c:v>
                </c:pt>
                <c:pt idx="4">
                  <c:v>Logistics &amp; 
utilities (11%)</c:v>
                </c:pt>
                <c:pt idx="5">
                  <c:v>Business &amp; 
personal 
services (36%)</c:v>
                </c:pt>
                <c:pt idx="6">
                  <c:v>Government &amp; 
social services (8%)</c:v>
                </c:pt>
              </c:strCache>
            </c:strRef>
          </c:cat>
          <c:val>
            <c:numRef>
              <c:f>'4. Growth by sector '!$D$6:$D$12</c:f>
              <c:numCache>
                <c:formatCode>0%</c:formatCode>
                <c:ptCount val="7"/>
                <c:pt idx="0">
                  <c:v>3.541801694647817E-2</c:v>
                </c:pt>
                <c:pt idx="1">
                  <c:v>3.5167718894946187E-3</c:v>
                </c:pt>
                <c:pt idx="2">
                  <c:v>-2.026574503598555E-3</c:v>
                </c:pt>
                <c:pt idx="3">
                  <c:v>6.3130609394133064E-3</c:v>
                </c:pt>
                <c:pt idx="4">
                  <c:v>5.4450991354525247E-2</c:v>
                </c:pt>
                <c:pt idx="5">
                  <c:v>4.1540788003081586E-2</c:v>
                </c:pt>
                <c:pt idx="6">
                  <c:v>4.1689427838309534E-4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E-4FA7-8F06-353D9723341B}"/>
            </c:ext>
          </c:extLst>
        </c:ser>
        <c:ser>
          <c:idx val="3"/>
          <c:order val="3"/>
          <c:tx>
            <c:strRef>
              <c:f>'4. Growth by sector 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Growth by sector '!$A$6:$A$12</c:f>
              <c:strCache>
                <c:ptCount val="7"/>
                <c:pt idx="0">
                  <c:v>Mining (5%)</c:v>
                </c:pt>
                <c:pt idx="1">
                  <c:v>Manufacturing (12%)</c:v>
                </c:pt>
                <c:pt idx="2">
                  <c:v>Construction (3%)</c:v>
                </c:pt>
                <c:pt idx="3">
                  <c:v>Retail &amp; accommoda-
tion (12%)</c:v>
                </c:pt>
                <c:pt idx="4">
                  <c:v>Logistics &amp; 
utilities (11%)</c:v>
                </c:pt>
                <c:pt idx="5">
                  <c:v>Business &amp; 
personal 
services (36%)</c:v>
                </c:pt>
                <c:pt idx="6">
                  <c:v>Government &amp; 
social services (8%)</c:v>
                </c:pt>
              </c:strCache>
            </c:strRef>
          </c:cat>
          <c:val>
            <c:numRef>
              <c:f>'4. Growth by sector '!$E$6:$E$12</c:f>
              <c:numCache>
                <c:formatCode>0%</c:formatCode>
                <c:ptCount val="7"/>
                <c:pt idx="0">
                  <c:v>-6.9813149658342288E-2</c:v>
                </c:pt>
                <c:pt idx="1">
                  <c:v>1.9853770040538565E-2</c:v>
                </c:pt>
                <c:pt idx="2">
                  <c:v>-1.9697193113849099E-2</c:v>
                </c:pt>
                <c:pt idx="3">
                  <c:v>7.0487892349024195E-2</c:v>
                </c:pt>
                <c:pt idx="4">
                  <c:v>6.8430689540282419E-2</c:v>
                </c:pt>
                <c:pt idx="5">
                  <c:v>3.6460309743715502E-2</c:v>
                </c:pt>
                <c:pt idx="6">
                  <c:v>-2.8805138445209266E-4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E-4FA7-8F06-353D9723341B}"/>
            </c:ext>
          </c:extLst>
        </c:ser>
        <c:ser>
          <c:idx val="4"/>
          <c:order val="4"/>
          <c:tx>
            <c:strRef>
              <c:f>'4. Growth by sector '!$F$5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'4. Growth by sector '!$A$6:$A$12</c:f>
              <c:strCache>
                <c:ptCount val="7"/>
                <c:pt idx="0">
                  <c:v>Mining (5%)</c:v>
                </c:pt>
                <c:pt idx="1">
                  <c:v>Manufacturing (12%)</c:v>
                </c:pt>
                <c:pt idx="2">
                  <c:v>Construction (3%)</c:v>
                </c:pt>
                <c:pt idx="3">
                  <c:v>Retail &amp; accommoda-
tion (12%)</c:v>
                </c:pt>
                <c:pt idx="4">
                  <c:v>Logistics &amp; 
utilities (11%)</c:v>
                </c:pt>
                <c:pt idx="5">
                  <c:v>Business &amp; 
personal 
services (36%)</c:v>
                </c:pt>
                <c:pt idx="6">
                  <c:v>Government &amp; 
social services (8%)</c:v>
                </c:pt>
              </c:strCache>
            </c:strRef>
          </c:cat>
          <c:val>
            <c:numRef>
              <c:f>'4. Growth by sector '!$F$6:$F$12</c:f>
              <c:numCache>
                <c:formatCode>0%</c:formatCode>
                <c:ptCount val="7"/>
                <c:pt idx="0">
                  <c:v>-1.9101013996268956E-2</c:v>
                </c:pt>
                <c:pt idx="1">
                  <c:v>1.0755943449174854E-2</c:v>
                </c:pt>
                <c:pt idx="2">
                  <c:v>-1.4829394966945575E-2</c:v>
                </c:pt>
                <c:pt idx="3">
                  <c:v>-1.9681939466904219E-2</c:v>
                </c:pt>
                <c:pt idx="4">
                  <c:v>9.6613513291798903E-4</c:v>
                </c:pt>
                <c:pt idx="5">
                  <c:v>7.6369673059653032E-3</c:v>
                </c:pt>
                <c:pt idx="6">
                  <c:v>4.0562387272382594E-3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E-4FA7-8F06-353D9723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Ref>
              <c:f>'5. Total manufacturing sales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'5. Total manufacturing sales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'5. Total manufacturing sales 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C4-4899-A96A-CF66602F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/>
          <a:lstStyle/>
          <a:p>
            <a:pPr>
              <a:defRPr/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Total manufacturing sales '!$B$3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8-4311-8549-4B79556FBB9C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8-4311-8549-4B79556FBB9C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8-4311-8549-4B79556FBB9C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8-4311-8549-4B79556FBB9C}"/>
              </c:ext>
            </c:extLst>
          </c:dPt>
          <c:cat>
            <c:numRef>
              <c:f>'5. Total manufacturing sales '!$A$4:$A$48</c:f>
              <c:numCache>
                <c:formatCode>mmm\-yy</c:formatCode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'5. Total manufacturing sales '!$B$4:$B$48</c:f>
              <c:numCache>
                <c:formatCode>0.0</c:formatCode>
                <c:ptCount val="45"/>
                <c:pt idx="0">
                  <c:v>258.41807472905327</c:v>
                </c:pt>
                <c:pt idx="1">
                  <c:v>260.68137704094829</c:v>
                </c:pt>
                <c:pt idx="2">
                  <c:v>238.80670456283568</c:v>
                </c:pt>
                <c:pt idx="3">
                  <c:v>126.98683593736502</c:v>
                </c:pt>
                <c:pt idx="4">
                  <c:v>178.97965876304346</c:v>
                </c:pt>
                <c:pt idx="5">
                  <c:v>212.62874208216215</c:v>
                </c:pt>
                <c:pt idx="6">
                  <c:v>225.68081157737461</c:v>
                </c:pt>
                <c:pt idx="7">
                  <c:v>234.78577930990411</c:v>
                </c:pt>
                <c:pt idx="8">
                  <c:v>244.7667241085106</c:v>
                </c:pt>
                <c:pt idx="9">
                  <c:v>253.05734616755035</c:v>
                </c:pt>
                <c:pt idx="10">
                  <c:v>254.59359672534464</c:v>
                </c:pt>
                <c:pt idx="11">
                  <c:v>253.43995294491523</c:v>
                </c:pt>
                <c:pt idx="12">
                  <c:v>250.41957227426158</c:v>
                </c:pt>
                <c:pt idx="13">
                  <c:v>259.03230992452831</c:v>
                </c:pt>
                <c:pt idx="14">
                  <c:v>268.67929914047869</c:v>
                </c:pt>
                <c:pt idx="15">
                  <c:v>266.39352760703201</c:v>
                </c:pt>
                <c:pt idx="16">
                  <c:v>261.56531541528926</c:v>
                </c:pt>
                <c:pt idx="17">
                  <c:v>260.02202074020619</c:v>
                </c:pt>
                <c:pt idx="18">
                  <c:v>225.93689921508667</c:v>
                </c:pt>
                <c:pt idx="19">
                  <c:v>246.19114564873095</c:v>
                </c:pt>
                <c:pt idx="20">
                  <c:v>253.11292775278619</c:v>
                </c:pt>
                <c:pt idx="21">
                  <c:v>241.11156036565654</c:v>
                </c:pt>
                <c:pt idx="22">
                  <c:v>259.14354935412473</c:v>
                </c:pt>
                <c:pt idx="23">
                  <c:v>261.90402719000002</c:v>
                </c:pt>
                <c:pt idx="24">
                  <c:v>270.0787512395209</c:v>
                </c:pt>
                <c:pt idx="25">
                  <c:v>273.56998935912696</c:v>
                </c:pt>
                <c:pt idx="26">
                  <c:v>274.4806643202358</c:v>
                </c:pt>
                <c:pt idx="27">
                  <c:v>262.72836776367183</c:v>
                </c:pt>
                <c:pt idx="28">
                  <c:v>272.28015444228907</c:v>
                </c:pt>
                <c:pt idx="29">
                  <c:v>267.00420627255278</c:v>
                </c:pt>
                <c:pt idx="30">
                  <c:v>262.53842467674855</c:v>
                </c:pt>
                <c:pt idx="31">
                  <c:v>264.74287778679246</c:v>
                </c:pt>
                <c:pt idx="32">
                  <c:v>275.53152781149856</c:v>
                </c:pt>
                <c:pt idx="33">
                  <c:v>261.76732221784033</c:v>
                </c:pt>
                <c:pt idx="34">
                  <c:v>268.52630868539325</c:v>
                </c:pt>
                <c:pt idx="35">
                  <c:v>273.08412234514924</c:v>
                </c:pt>
                <c:pt idx="36">
                  <c:v>273.69406524183006</c:v>
                </c:pt>
                <c:pt idx="37">
                  <c:v>277.34574869879515</c:v>
                </c:pt>
                <c:pt idx="38">
                  <c:v>285.0575851798165</c:v>
                </c:pt>
                <c:pt idx="39">
                  <c:v>283.13170036745885</c:v>
                </c:pt>
                <c:pt idx="40">
                  <c:v>275.09308575729932</c:v>
                </c:pt>
                <c:pt idx="41">
                  <c:v>273.75125723679417</c:v>
                </c:pt>
                <c:pt idx="42">
                  <c:v>275.64266388808664</c:v>
                </c:pt>
                <c:pt idx="43">
                  <c:v>281.29639354455446</c:v>
                </c:pt>
                <c:pt idx="44">
                  <c:v>280.439054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08-4311-8549-4B79556F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25"/>
        <c:axId val="2102045503"/>
        <c:axId val="2102050079"/>
      </c:barChart>
      <c:dateAx>
        <c:axId val="21020455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Offset val="100"/>
        <c:baseTimeUnit val="months"/>
      </c:date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 Mfg sales by industry'!$B$3</c:f>
              <c:strCache>
                <c:ptCount val="1"/>
                <c:pt idx="0">
                  <c:v>Q3 2020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industry'!$A$4:$A$17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wood/paper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industry'!$B$4:$B$17</c:f>
              <c:numCache>
                <c:formatCode>0</c:formatCode>
                <c:ptCount val="14"/>
                <c:pt idx="0">
                  <c:v>170.09775421022727</c:v>
                </c:pt>
                <c:pt idx="1">
                  <c:v>115.60333786576703</c:v>
                </c:pt>
                <c:pt idx="2">
                  <c:v>99.805712052556814</c:v>
                </c:pt>
                <c:pt idx="3">
                  <c:v>99.779555234019881</c:v>
                </c:pt>
                <c:pt idx="4">
                  <c:v>34.355021727272728</c:v>
                </c:pt>
                <c:pt idx="5">
                  <c:v>37.46469689737215</c:v>
                </c:pt>
                <c:pt idx="6">
                  <c:v>47.885466514204538</c:v>
                </c:pt>
                <c:pt idx="7">
                  <c:v>20.853492471946019</c:v>
                </c:pt>
                <c:pt idx="8">
                  <c:v>17.760931276988636</c:v>
                </c:pt>
                <c:pt idx="9">
                  <c:v>18.381814729403406</c:v>
                </c:pt>
                <c:pt idx="10">
                  <c:v>17.38128116619318</c:v>
                </c:pt>
                <c:pt idx="11">
                  <c:v>11.214265793323863</c:v>
                </c:pt>
                <c:pt idx="12">
                  <c:v>7.1827005276988629</c:v>
                </c:pt>
                <c:pt idx="13">
                  <c:v>3.9229421235795447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E-4457-B2D8-4422F088537B}"/>
            </c:ext>
          </c:extLst>
        </c:ser>
        <c:ser>
          <c:idx val="1"/>
          <c:order val="1"/>
          <c:tx>
            <c:strRef>
              <c:f>'6. Mfg sales by industry'!$C$3</c:f>
              <c:strCache>
                <c:ptCount val="1"/>
                <c:pt idx="0">
                  <c:v> Q3 2021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industry'!$A$4:$A$17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wood/paper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industry'!$C$4:$C$17</c:f>
              <c:numCache>
                <c:formatCode>0</c:formatCode>
                <c:ptCount val="14"/>
                <c:pt idx="0">
                  <c:v>180.57868920894006</c:v>
                </c:pt>
                <c:pt idx="1">
                  <c:v>142.81217984354893</c:v>
                </c:pt>
                <c:pt idx="2">
                  <c:v>99.296728011513707</c:v>
                </c:pt>
                <c:pt idx="3">
                  <c:v>76.344745958347445</c:v>
                </c:pt>
                <c:pt idx="4">
                  <c:v>33.484015108364375</c:v>
                </c:pt>
                <c:pt idx="5">
                  <c:v>39.475646634947516</c:v>
                </c:pt>
                <c:pt idx="6">
                  <c:v>42.637895414493741</c:v>
                </c:pt>
                <c:pt idx="7">
                  <c:v>21.451674537419571</c:v>
                </c:pt>
                <c:pt idx="8">
                  <c:v>17.287388956992892</c:v>
                </c:pt>
                <c:pt idx="9">
                  <c:v>24.472397451743991</c:v>
                </c:pt>
                <c:pt idx="10">
                  <c:v>18.227812736877752</c:v>
                </c:pt>
                <c:pt idx="11">
                  <c:v>14.007959834744328</c:v>
                </c:pt>
                <c:pt idx="12">
                  <c:v>6.7918075133762272</c:v>
                </c:pt>
                <c:pt idx="13">
                  <c:v>4.7829911452759903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E-4457-B2D8-4422F088537B}"/>
            </c:ext>
          </c:extLst>
        </c:ser>
        <c:ser>
          <c:idx val="2"/>
          <c:order val="2"/>
          <c:tx>
            <c:strRef>
              <c:f>'6. Mfg sales by industry'!$D$3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'6. Mfg sales by industry'!$A$4:$A$17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wood/paper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industry'!$D$4:$D$17</c:f>
              <c:numCache>
                <c:formatCode>0</c:formatCode>
                <c:ptCount val="14"/>
                <c:pt idx="0">
                  <c:v>194.63492324787674</c:v>
                </c:pt>
                <c:pt idx="1">
                  <c:v>138.46798048757475</c:v>
                </c:pt>
                <c:pt idx="2">
                  <c:v>113.00705467820072</c:v>
                </c:pt>
                <c:pt idx="3">
                  <c:v>115.4821209094055</c:v>
                </c:pt>
                <c:pt idx="4">
                  <c:v>36.757672224284377</c:v>
                </c:pt>
                <c:pt idx="5">
                  <c:v>42.982684595155717</c:v>
                </c:pt>
                <c:pt idx="6">
                  <c:v>45.668415352941189</c:v>
                </c:pt>
                <c:pt idx="7">
                  <c:v>22.551815494809691</c:v>
                </c:pt>
                <c:pt idx="8">
                  <c:v>18.194202599874178</c:v>
                </c:pt>
                <c:pt idx="9">
                  <c:v>25.395698428751185</c:v>
                </c:pt>
                <c:pt idx="10">
                  <c:v>18.913406402013216</c:v>
                </c:pt>
                <c:pt idx="11">
                  <c:v>14.630480794589495</c:v>
                </c:pt>
                <c:pt idx="12">
                  <c:v>7.7625285602390699</c:v>
                </c:pt>
                <c:pt idx="13">
                  <c:v>4.3116811211072674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E-4457-B2D8-4422F088537B}"/>
            </c:ext>
          </c:extLst>
        </c:ser>
        <c:ser>
          <c:idx val="3"/>
          <c:order val="3"/>
          <c:tx>
            <c:strRef>
              <c:f>'6. Mfg sales by industry'!$E$3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industry'!$A$4:$A$17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wood/paper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industry'!$E$4:$E$17</c:f>
              <c:numCache>
                <c:formatCode>0</c:formatCode>
                <c:ptCount val="14"/>
                <c:pt idx="0">
                  <c:v>199.50852582147206</c:v>
                </c:pt>
                <c:pt idx="1">
                  <c:v>130.45695912804138</c:v>
                </c:pt>
                <c:pt idx="2">
                  <c:v>111.18522694647204</c:v>
                </c:pt>
                <c:pt idx="3">
                  <c:v>126.6795816928224</c:v>
                </c:pt>
                <c:pt idx="4">
                  <c:v>37.735646488442825</c:v>
                </c:pt>
                <c:pt idx="5">
                  <c:v>47.117513393856456</c:v>
                </c:pt>
                <c:pt idx="6">
                  <c:v>56.399238837287115</c:v>
                </c:pt>
                <c:pt idx="7">
                  <c:v>22.227143998783458</c:v>
                </c:pt>
                <c:pt idx="8">
                  <c:v>19.221024599148418</c:v>
                </c:pt>
                <c:pt idx="9">
                  <c:v>27.023439065389297</c:v>
                </c:pt>
                <c:pt idx="10">
                  <c:v>22.358476464720198</c:v>
                </c:pt>
                <c:pt idx="11">
                  <c:v>15.087865926399029</c:v>
                </c:pt>
                <c:pt idx="12">
                  <c:v>7.5328705240267642</c:v>
                </c:pt>
                <c:pt idx="13">
                  <c:v>5.2085668020072999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E-4457-B2D8-4422F088537B}"/>
            </c:ext>
          </c:extLst>
        </c:ser>
        <c:ser>
          <c:idx val="4"/>
          <c:order val="4"/>
          <c:tx>
            <c:strRef>
              <c:f>'6. Mfg sales by industry'!$F$3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Mfg sales by industry'!$A$4:$A$17</c:f>
              <c:strCache>
                <c:ptCount val="14"/>
                <c:pt idx="0">
                  <c:v> food/
beverages </c:v>
                </c:pt>
                <c:pt idx="1">
                  <c:v> metals </c:v>
                </c:pt>
                <c:pt idx="2">
                  <c:v> chemicals/
plastics </c:v>
                </c:pt>
                <c:pt idx="3">
                  <c:v> transport 
equipment </c:v>
                </c:pt>
                <c:pt idx="4">
                  <c:v> wood/paper </c:v>
                </c:pt>
                <c:pt idx="5">
                  <c:v> machinery </c:v>
                </c:pt>
                <c:pt idx="6">
                  <c:v> petroleum 
refineries </c:v>
                </c:pt>
                <c:pt idx="7">
                  <c:v> Glass/non-
metallic mineral </c:v>
                </c:pt>
                <c:pt idx="8">
                  <c:v> Clothing/textiles/
leather/footwear </c:v>
                </c:pt>
                <c:pt idx="9">
                  <c:v> Other manu-
facturing </c:v>
                </c:pt>
                <c:pt idx="10">
                  <c:v> electrical 
machinery </c:v>
                </c:pt>
                <c:pt idx="11">
                  <c:v> publishing  </c:v>
                </c:pt>
                <c:pt idx="12">
                  <c:v> ICT </c:v>
                </c:pt>
                <c:pt idx="13">
                  <c:v> Furniture </c:v>
                </c:pt>
              </c:strCache>
            </c:strRef>
          </c:cat>
          <c:val>
            <c:numRef>
              <c:f>'6. Mfg sales by industry'!$F$4:$F$17</c:f>
              <c:numCache>
                <c:formatCode>0</c:formatCode>
                <c:ptCount val="14"/>
                <c:pt idx="0">
                  <c:v>189.67871400000001</c:v>
                </c:pt>
                <c:pt idx="1">
                  <c:v>126.78905200000001</c:v>
                </c:pt>
                <c:pt idx="2">
                  <c:v>112.83576599999999</c:v>
                </c:pt>
                <c:pt idx="3">
                  <c:v>133.35315900000001</c:v>
                </c:pt>
                <c:pt idx="4">
                  <c:v>38.786341</c:v>
                </c:pt>
                <c:pt idx="5">
                  <c:v>49.241087</c:v>
                </c:pt>
                <c:pt idx="6">
                  <c:v>65.021291000000005</c:v>
                </c:pt>
                <c:pt idx="7">
                  <c:v>22.103483000000001</c:v>
                </c:pt>
                <c:pt idx="8">
                  <c:v>19.073399999999999</c:v>
                </c:pt>
                <c:pt idx="9">
                  <c:v>26.968532</c:v>
                </c:pt>
                <c:pt idx="10">
                  <c:v>21.860949000000002</c:v>
                </c:pt>
                <c:pt idx="11">
                  <c:v>15.211930000000001</c:v>
                </c:pt>
                <c:pt idx="12">
                  <c:v>7.1940369999999998</c:v>
                </c:pt>
                <c:pt idx="13">
                  <c:v>5.0336270000000001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E-4457-B2D8-4422F088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World mining prices'!$B$5</c:f>
              <c:strCache>
                <c:ptCount val="1"/>
                <c:pt idx="0">
                  <c:v>3 Feb 2020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prices'!$B$6:$B$10</c:f>
              <c:numCache>
                <c:formatCode>_-* #\ ##0_-;\-* #\ ##0_-;_-* "-"??_-;_-@_-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E-41EA-9940-FC70E3E16DF4}"/>
            </c:ext>
          </c:extLst>
        </c:ser>
        <c:ser>
          <c:idx val="1"/>
          <c:order val="1"/>
          <c:tx>
            <c:strRef>
              <c:f>'7. World mining prices'!$C$5</c:f>
              <c:strCache>
                <c:ptCount val="1"/>
                <c:pt idx="0">
                  <c:v>7 June 2021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prices'!$C$6:$C$10</c:f>
              <c:numCache>
                <c:formatCode>_-* #\ ##0_-;\-* #\ ##0_-;_-* "-"??_-;_-@_-</c:formatCode>
                <c:ptCount val="5"/>
                <c:pt idx="0">
                  <c:v>245.78313253012047</c:v>
                </c:pt>
                <c:pt idx="1">
                  <c:v>120.11385199240988</c:v>
                </c:pt>
                <c:pt idx="2">
                  <c:v>121.55440414507773</c:v>
                </c:pt>
                <c:pt idx="3">
                  <c:v>174.28571428571428</c:v>
                </c:pt>
                <c:pt idx="4">
                  <c:v>135.84905660377359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E-41EA-9940-FC70E3E16DF4}"/>
            </c:ext>
          </c:extLst>
        </c:ser>
        <c:ser>
          <c:idx val="3"/>
          <c:order val="3"/>
          <c:tx>
            <c:strRef>
              <c:f>'7. World mining prices'!$E$5</c:f>
              <c:strCache>
                <c:ptCount val="1"/>
                <c:pt idx="0">
                  <c:v>30 Dec 2021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prices'!$E$6:$E$10</c:f>
              <c:numCache>
                <c:formatCode>_-* #\ ##0_-;\-* #\ ##0_-;_-* "-"??_-;_-@_-</c:formatCode>
                <c:ptCount val="5"/>
                <c:pt idx="0">
                  <c:v>120.48192771084338</c:v>
                </c:pt>
                <c:pt idx="1">
                  <c:v>115.62302340290955</c:v>
                </c:pt>
                <c:pt idx="2">
                  <c:v>100</c:v>
                </c:pt>
                <c:pt idx="3">
                  <c:v>240</c:v>
                </c:pt>
                <c:pt idx="4">
                  <c:v>149.0566037735849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E-41EA-9940-FC70E3E16DF4}"/>
            </c:ext>
          </c:extLst>
        </c:ser>
        <c:ser>
          <c:idx val="4"/>
          <c:order val="4"/>
          <c:tx>
            <c:strRef>
              <c:f>'7. World mining prices'!$F$5</c:f>
              <c:strCache>
                <c:ptCount val="1"/>
                <c:pt idx="0">
                  <c:v>30 Jan 2022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prices'!$F$6:$F$10</c:f>
              <c:numCache>
                <c:formatCode>_-* #\ ##0_-;\-* #\ ##0_-;_-* "-"??_-;_-@_-</c:formatCode>
                <c:ptCount val="5"/>
                <c:pt idx="0">
                  <c:v>170.84337349397592</c:v>
                </c:pt>
                <c:pt idx="1">
                  <c:v>113.34598355471222</c:v>
                </c:pt>
                <c:pt idx="2">
                  <c:v>105.07772020725388</c:v>
                </c:pt>
                <c:pt idx="3">
                  <c:v>318.42857142857144</c:v>
                </c:pt>
                <c:pt idx="4">
                  <c:v>167.9245283018868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91FE-41EA-9940-FC70E3E16DF4}"/>
            </c:ext>
          </c:extLst>
        </c:ser>
        <c:ser>
          <c:idx val="5"/>
          <c:order val="5"/>
          <c:tx>
            <c:strRef>
              <c:f>'7. World mining prices'!$G$5</c:f>
              <c:strCache>
                <c:ptCount val="1"/>
                <c:pt idx="0">
                  <c:v>9 March 2022</c:v>
                </c:pt>
              </c:strCache>
            </c:strRef>
          </c:tx>
          <c:spPr>
            <a:solidFill>
              <a:srgbClr val="ED7D31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prices'!$G$6:$G$10</c:f>
              <c:numCache>
                <c:formatCode>_-* #\ ##0_-;\-* #\ ##0_-;_-* "-"??_-;_-@_-</c:formatCode>
                <c:ptCount val="5"/>
                <c:pt idx="0">
                  <c:v>188.55421686746988</c:v>
                </c:pt>
                <c:pt idx="1">
                  <c:v>130.04427577482608</c:v>
                </c:pt>
                <c:pt idx="2">
                  <c:v>121.34715025906735</c:v>
                </c:pt>
                <c:pt idx="3">
                  <c:v>578.57142857142856</c:v>
                </c:pt>
                <c:pt idx="4">
                  <c:v>201.88679245283021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FE-41EA-9940-FC70E3E16DF4}"/>
            </c:ext>
          </c:extLst>
        </c:ser>
        <c:ser>
          <c:idx val="8"/>
          <c:order val="8"/>
          <c:tx>
            <c:strRef>
              <c:f>'7. World mining prices'!$J$5</c:f>
              <c:strCache>
                <c:ptCount val="1"/>
                <c:pt idx="0">
                  <c:v>6 Dec 2022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prices'!$J$6:$J$10</c:f>
              <c:numCache>
                <c:formatCode>_-* #\ ##0_-;\-* #\ ##0_-;_-* "-"??_-;_-@_-</c:formatCode>
                <c:ptCount val="5"/>
                <c:pt idx="0">
                  <c:v>131.92771084337349</c:v>
                </c:pt>
                <c:pt idx="1">
                  <c:v>112.12144212523721</c:v>
                </c:pt>
                <c:pt idx="2">
                  <c:v>102.47150259067357</c:v>
                </c:pt>
                <c:pt idx="3">
                  <c:v>572.14285714285711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FE-41EA-9940-FC70E3E16DF4}"/>
            </c:ext>
          </c:extLst>
        </c:ser>
        <c:ser>
          <c:idx val="9"/>
          <c:order val="9"/>
          <c:tx>
            <c:strRef>
              <c:f>'7. World mining prices'!$K$5</c:f>
              <c:strCache>
                <c:ptCount val="1"/>
                <c:pt idx="0">
                  <c:v>7 March 2023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prices'!$K$6:$K$10</c:f>
              <c:numCache>
                <c:formatCode>_-* #\ ##0_-;\-* #\ ##0_-;_-* "-"??_-;_-@_-</c:formatCode>
                <c:ptCount val="5"/>
                <c:pt idx="0">
                  <c:v>140.55555555555554</c:v>
                </c:pt>
                <c:pt idx="1">
                  <c:v>116.34980988593155</c:v>
                </c:pt>
                <c:pt idx="2">
                  <c:v>97.338792221084958</c:v>
                </c:pt>
                <c:pt idx="3">
                  <c:v>258.57142857142861</c:v>
                </c:pt>
                <c:pt idx="4">
                  <c:v>150.9433962264151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1FE-41EA-9940-FC70E3E16DF4}"/>
            </c:ext>
          </c:extLst>
        </c:ser>
        <c:ser>
          <c:idx val="10"/>
          <c:order val="10"/>
          <c:tx>
            <c:strRef>
              <c:f>'7. World mining prices'!$L$5</c:f>
              <c:strCache>
                <c:ptCount val="1"/>
                <c:pt idx="0">
                  <c:v>1 Sept 2023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prices'!$L$6:$L$10</c:f>
              <c:numCache>
                <c:formatCode>_-* #\ ##0_-;\-* #\ ##0_-;_-* "-"??_-;_-@_-</c:formatCode>
                <c:ptCount val="5"/>
                <c:pt idx="0">
                  <c:v>130.55555555555557</c:v>
                </c:pt>
                <c:pt idx="1">
                  <c:v>122.90240811153359</c:v>
                </c:pt>
                <c:pt idx="2">
                  <c:v>97.297850562947801</c:v>
                </c:pt>
                <c:pt idx="3">
                  <c:v>222.85714285714286</c:v>
                </c:pt>
                <c:pt idx="4">
                  <c:v>161.88679245283018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FE-41EA-9940-FC70E3E16DF4}"/>
            </c:ext>
          </c:extLst>
        </c:ser>
        <c:ser>
          <c:idx val="11"/>
          <c:order val="11"/>
          <c:tx>
            <c:strRef>
              <c:f>'7. World mining prices'!$M$5</c:f>
              <c:strCache>
                <c:ptCount val="1"/>
                <c:pt idx="0">
                  <c:v>1 Dec 2023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'7. World mining prices'!$A$6:$A$10</c:f>
              <c:strCache>
                <c:ptCount val="5"/>
                <c:pt idx="0">
                  <c:v> iron ore </c:v>
                </c:pt>
                <c:pt idx="1">
                  <c:v> gold </c:v>
                </c:pt>
                <c:pt idx="2">
                  <c:v> platinum </c:v>
                </c:pt>
                <c:pt idx="3">
                  <c:v> coal </c:v>
                </c:pt>
                <c:pt idx="4">
                  <c:v> petroleum </c:v>
                </c:pt>
              </c:strCache>
            </c:strRef>
          </c:cat>
          <c:val>
            <c:numRef>
              <c:f>'7. World mining prices'!$M$6:$M$10</c:f>
              <c:numCache>
                <c:formatCode>_-* #\ ##0_-;\-* #\ ##0_-;_-* "-"??_-;_-@_-</c:formatCode>
                <c:ptCount val="5"/>
                <c:pt idx="0">
                  <c:v>148.33333333333334</c:v>
                </c:pt>
                <c:pt idx="1">
                  <c:v>128.96070975918886</c:v>
                </c:pt>
                <c:pt idx="2">
                  <c:v>95.035823950870011</c:v>
                </c:pt>
                <c:pt idx="3">
                  <c:v>184.28571428571428</c:v>
                </c:pt>
                <c:pt idx="4">
                  <c:v>143.39622641509433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FE-41EA-9940-FC70E3E16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'7. World mining prices'!$D$5</c15:sqref>
                        </c15:formulaRef>
                      </c:ext>
                    </c:extLst>
                    <c:strCache>
                      <c:ptCount val="1"/>
                      <c:pt idx="0">
                        <c:v>30 Sept 2021</c:v>
                      </c:pt>
                    </c:strCache>
                  </c:strRef>
                </c:tx>
                <c:spPr>
                  <a:solidFill>
                    <a:srgbClr val="4F81BD">
                      <a:lumMod val="60000"/>
                      <a:lumOff val="40000"/>
                    </a:srgbClr>
                  </a:solidFill>
                  <a:ln w="3175"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'7.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 iron ore </c:v>
                      </c:pt>
                      <c:pt idx="1">
                        <c:v> gold </c:v>
                      </c:pt>
                      <c:pt idx="2">
                        <c:v> platinum </c:v>
                      </c:pt>
                      <c:pt idx="3">
                        <c:v> coal </c:v>
                      </c:pt>
                      <c:pt idx="4">
                        <c:v> petroleum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'7. World mining prices'!$D$6:$D$10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137.34939759036143</c:v>
                      </c:pt>
                      <c:pt idx="1">
                        <c:v>109.42441492726122</c:v>
                      </c:pt>
                      <c:pt idx="2">
                        <c:v>99.170984455958546</c:v>
                      </c:pt>
                      <c:pt idx="3">
                        <c:v>311.42857142857144</c:v>
                      </c:pt>
                      <c:pt idx="4">
                        <c:v>147.16981132075472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1FE-41EA-9940-FC70E3E16DF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prices'!$H$5</c15:sqref>
                        </c15:formulaRef>
                      </c:ext>
                    </c:extLst>
                    <c:strCache>
                      <c:ptCount val="1"/>
                      <c:pt idx="0">
                        <c:v>7 June 2022</c:v>
                      </c:pt>
                    </c:strCache>
                  </c:strRef>
                </c:tx>
                <c:spPr>
                  <a:solidFill>
                    <a:srgbClr val="ED7D31">
                      <a:lumMod val="60000"/>
                      <a:lumOff val="40000"/>
                    </a:srgb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 iron ore </c:v>
                      </c:pt>
                      <c:pt idx="1">
                        <c:v> gold </c:v>
                      </c:pt>
                      <c:pt idx="2">
                        <c:v> platinum </c:v>
                      </c:pt>
                      <c:pt idx="3">
                        <c:v> coal </c:v>
                      </c:pt>
                      <c:pt idx="4">
                        <c:v> petroleum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prices'!$H$6:$H$10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175.90361445783131</c:v>
                      </c:pt>
                      <c:pt idx="1">
                        <c:v>117.14104996837445</c:v>
                      </c:pt>
                      <c:pt idx="2">
                        <c:v>104.76683937823834</c:v>
                      </c:pt>
                      <c:pt idx="3">
                        <c:v>575.71428571428567</c:v>
                      </c:pt>
                      <c:pt idx="4">
                        <c:v>228.30188679245285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FE-41EA-9940-FC70E3E16D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prices'!$I$5</c15:sqref>
                        </c15:formulaRef>
                      </c:ext>
                    </c:extLst>
                    <c:strCache>
                      <c:ptCount val="1"/>
                      <c:pt idx="0">
                        <c:v>7 Sept 2022</c:v>
                      </c:pt>
                    </c:strCache>
                  </c:strRef>
                </c:tx>
                <c:spPr>
                  <a:solidFill>
                    <a:srgbClr val="F79646">
                      <a:lumMod val="60000"/>
                      <a:lumOff val="40000"/>
                    </a:srgbClr>
                  </a:solidFill>
                  <a:ln>
                    <a:solidFill>
                      <a:sysClr val="windowText" lastClr="000000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prices'!$A$6:$A$10</c15:sqref>
                        </c15:formulaRef>
                      </c:ext>
                    </c:extLst>
                    <c:strCache>
                      <c:ptCount val="5"/>
                      <c:pt idx="0">
                        <c:v> iron ore </c:v>
                      </c:pt>
                      <c:pt idx="1">
                        <c:v> gold </c:v>
                      </c:pt>
                      <c:pt idx="2">
                        <c:v> platinum </c:v>
                      </c:pt>
                      <c:pt idx="3">
                        <c:v> coal </c:v>
                      </c:pt>
                      <c:pt idx="4">
                        <c:v> petroleum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'7. World mining prices'!$I$6:$I$10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5"/>
                      <c:pt idx="0">
                        <c:v>118.67469879518073</c:v>
                      </c:pt>
                      <c:pt idx="1">
                        <c:v>108.96268184693231</c:v>
                      </c:pt>
                      <c:pt idx="2">
                        <c:v>90.362694300518129</c:v>
                      </c:pt>
                      <c:pt idx="3">
                        <c:v>627.14285714285711</c:v>
                      </c:pt>
                      <c:pt idx="4">
                        <c:v>166.98113207547169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1FE-41EA-9940-FC70E3E16DF4}"/>
                  </c:ext>
                </c:extLst>
              </c15:ser>
            </c15:filteredBarSeries>
          </c:ext>
        </c:extLst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3 February 2020 = 100</a:t>
                </a:r>
              </a:p>
            </c:rich>
          </c:tx>
          <c:layout>
            <c:manualLayout>
              <c:xMode val="edge"/>
              <c:yMode val="edge"/>
              <c:x val="1.2296015768161044E-2"/>
              <c:y val="0.331184590844110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 Expenditure on GDP'!$B$6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GDP'!$B$7:$B$12</c:f>
              <c:numCache>
                <c:formatCode>_-* #\ ##0.0_-;\-* #\ ##0.0_-;_-* "-"??_-;_-@_-</c:formatCode>
                <c:ptCount val="6"/>
                <c:pt idx="0">
                  <c:v>4.4526661065639335</c:v>
                </c:pt>
                <c:pt idx="1">
                  <c:v>1.329358168828803</c:v>
                </c:pt>
                <c:pt idx="2">
                  <c:v>1.1637299042582017</c:v>
                </c:pt>
                <c:pt idx="3">
                  <c:v>1.3362014248807876E-2</c:v>
                </c:pt>
                <c:pt idx="4">
                  <c:v>2.1265278902196836</c:v>
                </c:pt>
                <c:pt idx="5">
                  <c:v>2.1276515028321272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6-4D38-80FD-DF144B014333}"/>
            </c:ext>
          </c:extLst>
        </c:ser>
        <c:ser>
          <c:idx val="1"/>
          <c:order val="1"/>
          <c:tx>
            <c:strRef>
              <c:f>'8. Expenditure on GDP'!$C$6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GDP'!$C$7:$C$12</c:f>
              <c:numCache>
                <c:formatCode>_-* #\ ##0.0_-;\-* #\ ##0.0_-;_-* "-"??_-;_-@_-</c:formatCode>
                <c:ptCount val="6"/>
                <c:pt idx="0">
                  <c:v>4.2183317941542251</c:v>
                </c:pt>
                <c:pt idx="1">
                  <c:v>1.3320167641067502</c:v>
                </c:pt>
                <c:pt idx="2">
                  <c:v>0.96261097843621146</c:v>
                </c:pt>
                <c:pt idx="3">
                  <c:v>-0.10178022059589661</c:v>
                </c:pt>
                <c:pt idx="4">
                  <c:v>1.900778294476797</c:v>
                </c:pt>
                <c:pt idx="5">
                  <c:v>1.5993096490971674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6-4D38-80FD-DF144B014333}"/>
            </c:ext>
          </c:extLst>
        </c:ser>
        <c:ser>
          <c:idx val="2"/>
          <c:order val="2"/>
          <c:tx>
            <c:strRef>
              <c:f>'8. Expenditure on GDP'!$D$6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GDP'!$D$7:$D$12</c:f>
              <c:numCache>
                <c:formatCode>_-* #\ ##0.0_-;\-* #\ ##0.0_-;_-* "-"??_-;_-@_-</c:formatCode>
                <c:ptCount val="6"/>
                <c:pt idx="0">
                  <c:v>4.3317176086335385</c:v>
                </c:pt>
                <c:pt idx="1">
                  <c:v>1.3453560562597007</c:v>
                </c:pt>
                <c:pt idx="2">
                  <c:v>0.97772176504138597</c:v>
                </c:pt>
                <c:pt idx="3">
                  <c:v>5.4315979151660799E-3</c:v>
                </c:pt>
                <c:pt idx="4">
                  <c:v>1.9491442592587078</c:v>
                </c:pt>
                <c:pt idx="5">
                  <c:v>1.8364403067578354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6-4D38-80FD-DF144B014333}"/>
            </c:ext>
          </c:extLst>
        </c:ser>
        <c:ser>
          <c:idx val="3"/>
          <c:order val="3"/>
          <c:tx>
            <c:strRef>
              <c:f>'8. Expenditure on GDP'!$E$6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GDP'!$E$7:$E$12</c:f>
              <c:numCache>
                <c:formatCode>_-* #\ ##0.0_-;\-* #\ ##0.0_-;_-* "-"??_-;_-@_-</c:formatCode>
                <c:ptCount val="6"/>
                <c:pt idx="0">
                  <c:v>4.5099238045487722</c:v>
                </c:pt>
                <c:pt idx="1">
                  <c:v>1.3557046786450171</c:v>
                </c:pt>
                <c:pt idx="2">
                  <c:v>1.028921328893881</c:v>
                </c:pt>
                <c:pt idx="3">
                  <c:v>6.1176811296894076E-2</c:v>
                </c:pt>
                <c:pt idx="4">
                  <c:v>2.237477912890574</c:v>
                </c:pt>
                <c:pt idx="5">
                  <c:v>2.2221505517122955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46-4D38-80FD-DF144B014333}"/>
            </c:ext>
          </c:extLst>
        </c:ser>
        <c:ser>
          <c:idx val="4"/>
          <c:order val="4"/>
          <c:tx>
            <c:strRef>
              <c:f>'8. Expenditure on GDP'!$F$6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GDP'!$F$7:$F$12</c:f>
              <c:numCache>
                <c:formatCode>_-* #\ ##0.0_-;\-* #\ ##0.0_-;_-* "-"??_-;_-@_-</c:formatCode>
                <c:ptCount val="6"/>
                <c:pt idx="0">
                  <c:v>4.5477385527129339</c:v>
                </c:pt>
                <c:pt idx="1">
                  <c:v>1.3888176530073881</c:v>
                </c:pt>
                <c:pt idx="2">
                  <c:v>1.1033412057137464</c:v>
                </c:pt>
                <c:pt idx="3">
                  <c:v>4.3612544679734938E-2</c:v>
                </c:pt>
                <c:pt idx="4">
                  <c:v>2.2714345381564724</c:v>
                </c:pt>
                <c:pt idx="5">
                  <c:v>2.3850508886264206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6-4D38-80FD-DF144B014333}"/>
            </c:ext>
          </c:extLst>
        </c:ser>
        <c:ser>
          <c:idx val="5"/>
          <c:order val="5"/>
          <c:tx>
            <c:strRef>
              <c:f>'8. Expenditure on GDP'!$G$6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F79646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Expenditure on GDP'!$A$7:$A$12</c:f>
              <c:strCache>
                <c:ptCount val="6"/>
                <c:pt idx="0">
                  <c:v>Household consumption</c:v>
                </c:pt>
                <c:pt idx="1">
                  <c:v>Government consumption</c:v>
                </c:pt>
                <c:pt idx="2">
                  <c:v>Investment</c:v>
                </c:pt>
                <c:pt idx="3">
                  <c:v>Inventories</c:v>
                </c:pt>
                <c:pt idx="4">
                  <c:v>Exports</c:v>
                </c:pt>
                <c:pt idx="5">
                  <c:v>Less: Imports</c:v>
                </c:pt>
              </c:strCache>
            </c:strRef>
          </c:cat>
          <c:val>
            <c:numRef>
              <c:f>'8. Expenditure on GDP'!$G$7:$G$12</c:f>
              <c:numCache>
                <c:formatCode>_-* #\ ##0.0_-;\-* #\ ##0.0_-;_-* "-"??_-;_-@_-</c:formatCode>
                <c:ptCount val="6"/>
                <c:pt idx="0">
                  <c:v>4.5339190900588404</c:v>
                </c:pt>
                <c:pt idx="1">
                  <c:v>1.3932209881462003</c:v>
                </c:pt>
                <c:pt idx="2">
                  <c:v>1.0654686566124583</c:v>
                </c:pt>
                <c:pt idx="3">
                  <c:v>-3.1309189672721074E-2</c:v>
                </c:pt>
                <c:pt idx="4">
                  <c:v>2.2857465554908165</c:v>
                </c:pt>
                <c:pt idx="5">
                  <c:v>2.180003393567711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46-4D38-80FD-DF144B01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_-;\-* #\ 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41259" y="1047452"/>
    <xdr:ext cx="12750800" cy="6929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4B507F-64B9-42A8-B389-0943955691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4206" y="2983493"/>
    <xdr:ext cx="9307015" cy="53723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942C86-E681-4D53-A594-73C4C18C16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70556</xdr:colOff>
      <xdr:row>19</xdr:row>
      <xdr:rowOff>50396</xdr:rowOff>
    </xdr:from>
    <xdr:to>
      <xdr:col>9</xdr:col>
      <xdr:colOff>554365</xdr:colOff>
      <xdr:row>45</xdr:row>
      <xdr:rowOff>110872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02E8A7E-7F70-4016-B8DB-A32EC945121C}"/>
            </a:ext>
          </a:extLst>
        </xdr:cNvPr>
        <xdr:cNvSpPr/>
      </xdr:nvSpPr>
      <xdr:spPr>
        <a:xfrm>
          <a:off x="7715956" y="3695296"/>
          <a:ext cx="483809" cy="4848376"/>
        </a:xfrm>
        <a:prstGeom prst="rect">
          <a:avLst/>
        </a:prstGeom>
        <a:solidFill>
          <a:schemeClr val="accent1">
            <a:alpha val="2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2195593"/>
    <xdr:ext cx="11349281" cy="50046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BEDFEB-F4B1-45F7-A8DB-E81CBB4036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0.81887</cdr:x>
      <cdr:y>0.12473</cdr:y>
    </cdr:from>
    <cdr:to>
      <cdr:x>0.86534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293603" y="624231"/>
          <a:ext cx="527374" cy="438043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6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3874577"/>
    <xdr:ext cx="9305192" cy="526296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B2D55C-37F5-4EEB-B7E2-8FAD21D151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3115233" y="858220"/>
    <xdr:ext cx="10152531" cy="50033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56A3CD-A819-48E5-9A92-6107C036B4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582082" y="2847398"/>
    <xdr:ext cx="9295694" cy="50453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0FBFA-AAC2-474E-BA13-F5640708A6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264035" y="11938605"/>
    <xdr:ext cx="7994785" cy="4199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C3937-F2EB-47B5-90EC-7F584EA09AD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526785" y="11921056"/>
    <xdr:ext cx="7946683" cy="42226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23A296-0663-45EF-BCFE-2098739789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</xdr:colOff>
      <xdr:row>16</xdr:row>
      <xdr:rowOff>173355</xdr:rowOff>
    </xdr:from>
    <xdr:to>
      <xdr:col>12</xdr:col>
      <xdr:colOff>245745</xdr:colOff>
      <xdr:row>37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295A9B-8A3A-492C-9FC5-40C1947C9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9524</xdr:colOff>
      <xdr:row>17</xdr:row>
      <xdr:rowOff>15241</xdr:rowOff>
    </xdr:from>
    <xdr:to>
      <xdr:col>29</xdr:col>
      <xdr:colOff>559594</xdr:colOff>
      <xdr:row>37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348534-F520-41A2-8149-FE77025C0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F85DF4-F578-46AF-9A27-919072CC2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22859</xdr:colOff>
      <xdr:row>40</xdr:row>
      <xdr:rowOff>7620</xdr:rowOff>
    </xdr:from>
    <xdr:to>
      <xdr:col>29</xdr:col>
      <xdr:colOff>595313</xdr:colOff>
      <xdr:row>61</xdr:row>
      <xdr:rowOff>23812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8FC9BE-F5A9-4389-A40E-1C1924180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5179383" y="1552221"/>
    <xdr:ext cx="9305494" cy="53017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342594-3BEA-4464-8C03-DAE5BE8151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122903</xdr:colOff>
      <xdr:row>15</xdr:row>
      <xdr:rowOff>183227</xdr:rowOff>
    </xdr:from>
    <xdr:to>
      <xdr:col>18</xdr:col>
      <xdr:colOff>288412</xdr:colOff>
      <xdr:row>35</xdr:row>
      <xdr:rowOff>2048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EE68FA-2BBB-4624-918B-B6DFBC633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515098" y="2902449"/>
    <xdr:ext cx="9400492" cy="45158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9B85BF-4830-45AB-ABFB-C349B20E87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2892777" y="696283"/>
    <xdr:ext cx="9307015" cy="49783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DFCB8A-D851-465F-9E10-99246C6F60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3301597" y="1864682"/>
    <xdr:ext cx="9299937" cy="60767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17739C-C608-4A1B-B299-A1F012A6D9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940050" y="844550"/>
    <xdr:ext cx="9307015" cy="5597627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F5D28E-6F15-46E5-A5B1-A4873D28E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3473824"/>
    <xdr:ext cx="9299937" cy="535392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BF3FF9-0D84-4272-81E3-F54A884353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85724</xdr:colOff>
      <xdr:row>2</xdr:row>
      <xdr:rowOff>101600</xdr:rowOff>
    </xdr:from>
    <xdr:to>
      <xdr:col>33</xdr:col>
      <xdr:colOff>927100</xdr:colOff>
      <xdr:row>24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6A5B72-6390-445B-AA8A-1A036E7A7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2047630" y="1125903"/>
    <xdr:ext cx="8630140" cy="5341327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9435C7-9019-4B73-8077-462A6E6E6C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3314700"/>
    <xdr:ext cx="9299937" cy="48326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FF9509-A28C-4169-B835-FEB7F3BE10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814916" y="2796016"/>
    <xdr:ext cx="9295694" cy="45055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778F3D-AC69-42F2-B33F-8CDF734048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6299200" y="215901"/>
    <xdr:ext cx="9307015" cy="5029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DADC43-7A9D-4C6E-9C8E-C513F660F4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882900" y="965200"/>
    <xdr:ext cx="9299937" cy="48895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3CB03A-EB24-42DE-9C0F-798CA75436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Documents%20and%20Settings/ndivhuwog.000/Desktop/Malera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NA/Publication/2014-05/SUT/SUT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ipssouthafrica-my.sharepoint.com/personal/lesego_tips_org_za/Documents/Downloads/Data_for_The_Real_Economy_Bulletin_Q3_2022_(compiled_in_December__2022)%20(2).xlsx" TargetMode="External"/><Relationship Id="rId1" Type="http://schemas.openxmlformats.org/officeDocument/2006/relationships/externalLinkPath" Target="https://tipssouthafrica-my.sharepoint.com/personal/lesego_tips_org_za/Documents/Downloads/Data_for_The_Real_Economy_Bulletin_Q3_2022_(compiled_in_December__2022)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3%202023\REB%20Q3%202023%20-%20trade%20data%20for%20display%20Nokwanda%2020112023.xlsx" TargetMode="External"/><Relationship Id="rId1" Type="http://schemas.openxmlformats.org/officeDocument/2006/relationships/externalLinkPath" Target="REB%20Q3%202023%20-%20trade%20data%20for%20display%20Nokwanda%202011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va\AppData\Local\Microsoft\Windows\INetCache\Content.Outlook\235KC1JR\QFS_Data%20for_Q22023_Lesego.xlsx" TargetMode="External"/><Relationship Id="rId1" Type="http://schemas.openxmlformats.org/officeDocument/2006/relationships/externalLinkPath" Target="/Users/Neva/AppData/Local/Microsoft/Windows/INetCache/Content.Outlook/235KC1JR/QFS_Data%20for_Q22023_Lese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3%202023\manufacturing%20production%20and%20sales%20lesego%20Q3%202023%20nov%202023.xlsx" TargetMode="External"/><Relationship Id="rId1" Type="http://schemas.openxmlformats.org/officeDocument/2006/relationships/externalLinkPath" Target="manufacturing%20production%20and%20sales%20lesego%20Q3%202023%20nov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3%202023\world%20mining%20prices%20nov%202023.xlsx" TargetMode="External"/><Relationship Id="rId1" Type="http://schemas.openxmlformats.org/officeDocument/2006/relationships/externalLinkPath" Target="world%20mining%20prices%20nov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real%20economy%20bulletin\REB%20Q3%202023\employment%20data%20Q3%202023%20Lesego%20with%20NSM%20edits%20nov%202023.xlsx" TargetMode="External"/><Relationship Id="rId1" Type="http://schemas.openxmlformats.org/officeDocument/2006/relationships/externalLinkPath" Target="employment%20data%20Q3%202023%20Lesego%20with%20NSM%20edits%20nov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ipssouthafrica-my.sharepoint.com/Users/neva.TIPSHQ/AppData/Local/Microsoft/Windows/Temporary%20Internet%20Files/Content.Outlook/Z7DA1ZHD/trends%20from%202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8. World mining prices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19. Investment rate"/>
      <sheetName val="20. Return on assets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>
            <v>2008</v>
          </cell>
        </row>
      </sheetData>
      <sheetData sheetId="9">
        <row r="2">
          <cell r="C2" t="str">
            <v>Q3 2019</v>
          </cell>
        </row>
      </sheetData>
      <sheetData sheetId="10"/>
      <sheetData sheetId="11">
        <row r="3">
          <cell r="B3" t="str">
            <v>Q3 2019</v>
          </cell>
        </row>
      </sheetData>
      <sheetData sheetId="12">
        <row r="4">
          <cell r="B4">
            <v>2008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. Exports, imports, BOT"/>
      <sheetName val="12_14 imports exports by sector"/>
      <sheetName val="Table 1. Trade by mfg subsector"/>
    </sheetNames>
    <sheetDataSet>
      <sheetData sheetId="0">
        <row r="3">
          <cell r="K3" t="str">
            <v>Exports</v>
          </cell>
          <cell r="L3" t="str">
            <v>Imports</v>
          </cell>
          <cell r="M3" t="str">
            <v>Balance</v>
          </cell>
          <cell r="Q3" t="str">
            <v>Exports</v>
          </cell>
          <cell r="R3" t="str">
            <v>Imports</v>
          </cell>
          <cell r="S3" t="str">
            <v>Balance</v>
          </cell>
        </row>
        <row r="4">
          <cell r="I4">
            <v>2010</v>
          </cell>
          <cell r="J4" t="str">
            <v>Q1</v>
          </cell>
          <cell r="K4">
            <v>254.38558626927642</v>
          </cell>
          <cell r="L4">
            <v>271.13419906880193</v>
          </cell>
          <cell r="M4">
            <v>-16.748612799525517</v>
          </cell>
          <cell r="O4">
            <v>2010</v>
          </cell>
          <cell r="P4" t="str">
            <v>Q1</v>
          </cell>
          <cell r="Q4">
            <v>17.368493243243243</v>
          </cell>
          <cell r="R4">
            <v>18.512025675675677</v>
          </cell>
          <cell r="S4">
            <v>-1.1435324324324334</v>
          </cell>
        </row>
        <row r="5">
          <cell r="J5" t="str">
            <v>Q2</v>
          </cell>
          <cell r="K5">
            <v>287.85867281268349</v>
          </cell>
          <cell r="L5">
            <v>281.12353693482089</v>
          </cell>
          <cell r="M5">
            <v>6.7351358778626036</v>
          </cell>
          <cell r="P5" t="str">
            <v>Q2</v>
          </cell>
          <cell r="Q5">
            <v>19.329657894736844</v>
          </cell>
          <cell r="R5">
            <v>18.87739473684211</v>
          </cell>
          <cell r="S5">
            <v>0.45226315789473404</v>
          </cell>
        </row>
        <row r="6">
          <cell r="J6" t="str">
            <v>Q3</v>
          </cell>
          <cell r="K6">
            <v>306.47925334886429</v>
          </cell>
          <cell r="L6">
            <v>304.59055410599888</v>
          </cell>
          <cell r="M6">
            <v>1.8886992428654139</v>
          </cell>
          <cell r="P6" t="str">
            <v>Q3</v>
          </cell>
          <cell r="Q6">
            <v>22.210422535211269</v>
          </cell>
          <cell r="R6">
            <v>22.073549295774651</v>
          </cell>
          <cell r="S6">
            <v>0.13687323943661767</v>
          </cell>
        </row>
        <row r="7">
          <cell r="J7" t="str">
            <v>Q4</v>
          </cell>
          <cell r="K7">
            <v>317.08793037681158</v>
          </cell>
          <cell r="L7">
            <v>287.06615043478257</v>
          </cell>
          <cell r="M7">
            <v>30.021779942029013</v>
          </cell>
          <cell r="P7" t="str">
            <v>Q4</v>
          </cell>
          <cell r="Q7">
            <v>24.104808823529414</v>
          </cell>
          <cell r="R7">
            <v>21.822573529411763</v>
          </cell>
          <cell r="S7">
            <v>2.2822352941176511</v>
          </cell>
        </row>
        <row r="8">
          <cell r="I8">
            <v>2011</v>
          </cell>
          <cell r="J8" t="str">
            <v>Q1</v>
          </cell>
          <cell r="K8">
            <v>299.82029708571429</v>
          </cell>
          <cell r="L8">
            <v>308.03103325714284</v>
          </cell>
          <cell r="M8">
            <v>-8.2107361714285503</v>
          </cell>
          <cell r="O8">
            <v>2011</v>
          </cell>
          <cell r="P8" t="str">
            <v>Q1</v>
          </cell>
          <cell r="Q8">
            <v>22.787347826086958</v>
          </cell>
          <cell r="R8">
            <v>23.411391304347827</v>
          </cell>
          <cell r="S8">
            <v>-0.62404347826086948</v>
          </cell>
        </row>
        <row r="9">
          <cell r="J9" t="str">
            <v>Q2</v>
          </cell>
          <cell r="K9">
            <v>315.60379730639727</v>
          </cell>
          <cell r="L9">
            <v>312.99449551066215</v>
          </cell>
          <cell r="M9">
            <v>2.6093017957351208</v>
          </cell>
          <cell r="P9" t="str">
            <v>Q2</v>
          </cell>
          <cell r="Q9">
            <v>24.784764705882353</v>
          </cell>
          <cell r="R9">
            <v>24.579852941176473</v>
          </cell>
          <cell r="S9">
            <v>0.20491176470588002</v>
          </cell>
        </row>
        <row r="10">
          <cell r="J10" t="str">
            <v>Q3</v>
          </cell>
          <cell r="K10">
            <v>341.38431314191052</v>
          </cell>
          <cell r="L10">
            <v>350.82925770292655</v>
          </cell>
          <cell r="M10">
            <v>-9.4449445610160296</v>
          </cell>
          <cell r="P10" t="str">
            <v>Q3</v>
          </cell>
          <cell r="Q10">
            <v>24.702706666666664</v>
          </cell>
          <cell r="R10">
            <v>25.386146666666665</v>
          </cell>
          <cell r="S10">
            <v>-0.68344000000000094</v>
          </cell>
        </row>
        <row r="11">
          <cell r="J11" t="str">
            <v>Q4</v>
          </cell>
          <cell r="K11">
            <v>351.45196424275565</v>
          </cell>
          <cell r="L11">
            <v>374.97352668124654</v>
          </cell>
          <cell r="M11">
            <v>-23.521562438490889</v>
          </cell>
          <cell r="P11" t="str">
            <v>Q4</v>
          </cell>
          <cell r="Q11">
            <v>23.49143902439025</v>
          </cell>
          <cell r="R11">
            <v>25.063646341463414</v>
          </cell>
          <cell r="S11">
            <v>-1.5722073170731647</v>
          </cell>
        </row>
        <row r="12">
          <cell r="I12">
            <v>2012</v>
          </cell>
          <cell r="J12" t="str">
            <v>Q1</v>
          </cell>
          <cell r="K12">
            <v>308.14554854682456</v>
          </cell>
          <cell r="L12">
            <v>355.73138406889132</v>
          </cell>
          <cell r="M12">
            <v>-47.585835522066759</v>
          </cell>
          <cell r="O12">
            <v>2012</v>
          </cell>
          <cell r="P12" t="str">
            <v>Q1</v>
          </cell>
          <cell r="Q12">
            <v>22.575210526315793</v>
          </cell>
          <cell r="R12">
            <v>26.061421052631584</v>
          </cell>
          <cell r="S12">
            <v>-3.4862105263157908</v>
          </cell>
        </row>
        <row r="13">
          <cell r="J13" t="str">
            <v>Q2</v>
          </cell>
          <cell r="K13">
            <v>312.54260609756096</v>
          </cell>
          <cell r="L13">
            <v>355.94200737009544</v>
          </cell>
          <cell r="M13">
            <v>-43.399401272534476</v>
          </cell>
          <cell r="P13" t="str">
            <v>Q2</v>
          </cell>
          <cell r="Q13">
            <v>21.028845238095233</v>
          </cell>
          <cell r="R13">
            <v>23.948892857142855</v>
          </cell>
          <cell r="S13">
            <v>-2.9200476190476223</v>
          </cell>
        </row>
        <row r="14">
          <cell r="J14" t="str">
            <v>Q3</v>
          </cell>
          <cell r="K14">
            <v>318.49008376248025</v>
          </cell>
          <cell r="L14">
            <v>375.78232306883865</v>
          </cell>
          <cell r="M14">
            <v>-57.292239306358397</v>
          </cell>
          <cell r="P14" t="str">
            <v>Q3</v>
          </cell>
          <cell r="Q14">
            <v>21.882674698795181</v>
          </cell>
          <cell r="R14">
            <v>25.819084337349398</v>
          </cell>
          <cell r="S14">
            <v>-3.9364096385542169</v>
          </cell>
        </row>
        <row r="15">
          <cell r="J15" t="str">
            <v>Q4</v>
          </cell>
          <cell r="K15">
            <v>322.413616563147</v>
          </cell>
          <cell r="L15">
            <v>378.2641495859213</v>
          </cell>
          <cell r="M15">
            <v>-55.8505330227743</v>
          </cell>
          <cell r="P15" t="str">
            <v>Q4</v>
          </cell>
          <cell r="Q15">
            <v>21.705302325581396</v>
          </cell>
          <cell r="R15">
            <v>25.465232558139537</v>
          </cell>
          <cell r="S15">
            <v>-3.7599302325581405</v>
          </cell>
        </row>
        <row r="16">
          <cell r="I16">
            <v>2013</v>
          </cell>
          <cell r="J16" t="str">
            <v>Q1</v>
          </cell>
          <cell r="K16">
            <v>304.02533671079436</v>
          </cell>
          <cell r="L16">
            <v>376.33765096741348</v>
          </cell>
          <cell r="M16">
            <v>-72.312314256619118</v>
          </cell>
          <cell r="O16">
            <v>2013</v>
          </cell>
          <cell r="P16" t="str">
            <v>Q1</v>
          </cell>
          <cell r="Q16">
            <v>19.449445652173917</v>
          </cell>
          <cell r="R16">
            <v>24.075489130434782</v>
          </cell>
          <cell r="S16">
            <v>-4.6260434782608648</v>
          </cell>
        </row>
        <row r="17">
          <cell r="J17" t="str">
            <v>Q2</v>
          </cell>
          <cell r="K17">
            <v>336.41202517587936</v>
          </cell>
          <cell r="L17">
            <v>395.31510582914564</v>
          </cell>
          <cell r="M17">
            <v>-58.903080653266272</v>
          </cell>
          <cell r="P17" t="str">
            <v>Q2</v>
          </cell>
          <cell r="Q17">
            <v>20.061730000000001</v>
          </cell>
          <cell r="R17">
            <v>23.574379999999998</v>
          </cell>
          <cell r="S17">
            <v>-3.5126499999999972</v>
          </cell>
        </row>
        <row r="18">
          <cell r="J18" t="str">
            <v>Q3</v>
          </cell>
          <cell r="K18">
            <v>368.42791627906973</v>
          </cell>
          <cell r="L18">
            <v>441.71230000000008</v>
          </cell>
          <cell r="M18">
            <v>-73.28438372093035</v>
          </cell>
          <cell r="P18" t="str">
            <v>Q3</v>
          </cell>
          <cell r="Q18">
            <v>22.313239999999997</v>
          </cell>
          <cell r="R18">
            <v>26.751590000000004</v>
          </cell>
          <cell r="S18">
            <v>-4.4383500000000069</v>
          </cell>
        </row>
        <row r="19">
          <cell r="J19" t="str">
            <v>Q4</v>
          </cell>
          <cell r="K19">
            <v>403.35750078508346</v>
          </cell>
          <cell r="L19">
            <v>417.34080794896965</v>
          </cell>
          <cell r="M19">
            <v>-13.983307163886195</v>
          </cell>
          <cell r="P19" t="str">
            <v>Q4</v>
          </cell>
          <cell r="Q19">
            <v>23.686711538461534</v>
          </cell>
          <cell r="R19">
            <v>24.507865384615382</v>
          </cell>
          <cell r="S19">
            <v>-0.82115384615384812</v>
          </cell>
        </row>
        <row r="20">
          <cell r="I20">
            <v>2014</v>
          </cell>
          <cell r="J20" t="str">
            <v>Q1</v>
          </cell>
          <cell r="K20">
            <v>385.1026346153846</v>
          </cell>
          <cell r="L20">
            <v>430.28994629807704</v>
          </cell>
          <cell r="M20">
            <v>-45.187311682692439</v>
          </cell>
          <cell r="O20">
            <v>2014</v>
          </cell>
          <cell r="P20" t="str">
            <v>Q1</v>
          </cell>
          <cell r="Q20">
            <v>22.433644859813082</v>
          </cell>
          <cell r="R20">
            <v>25.065971962616828</v>
          </cell>
          <cell r="S20">
            <v>-2.632327102803746</v>
          </cell>
        </row>
        <row r="21">
          <cell r="J21" t="str">
            <v>Q2</v>
          </cell>
          <cell r="K21">
            <v>370.49392892874005</v>
          </cell>
          <cell r="L21">
            <v>402.46912907031623</v>
          </cell>
          <cell r="M21">
            <v>-31.975200141576181</v>
          </cell>
          <cell r="P21" t="str">
            <v>Q2</v>
          </cell>
          <cell r="Q21">
            <v>21.987308411214958</v>
          </cell>
          <cell r="R21">
            <v>23.884906542056076</v>
          </cell>
          <cell r="S21">
            <v>-1.8975981308411178</v>
          </cell>
        </row>
        <row r="22">
          <cell r="J22" t="str">
            <v>Q3</v>
          </cell>
          <cell r="K22">
            <v>380.08041615456244</v>
          </cell>
          <cell r="L22">
            <v>434.15100162942269</v>
          </cell>
          <cell r="M22">
            <v>-54.070585474860252</v>
          </cell>
          <cell r="P22" t="str">
            <v>Q3</v>
          </cell>
          <cell r="Q22">
            <v>22.241336363636368</v>
          </cell>
          <cell r="R22">
            <v>25.405409090909089</v>
          </cell>
          <cell r="S22">
            <v>-3.1640727272727212</v>
          </cell>
        </row>
        <row r="23">
          <cell r="J23" t="str">
            <v>Q4</v>
          </cell>
          <cell r="K23">
            <v>403.32209544821177</v>
          </cell>
          <cell r="L23">
            <v>434.68633060845326</v>
          </cell>
          <cell r="M23">
            <v>-31.364235160241492</v>
          </cell>
          <cell r="P23" t="str">
            <v>Q4</v>
          </cell>
          <cell r="Q23">
            <v>22.62778260869565</v>
          </cell>
          <cell r="R23">
            <v>24.387426086956516</v>
          </cell>
          <cell r="S23">
            <v>-1.7596434782608661</v>
          </cell>
        </row>
        <row r="24">
          <cell r="I24">
            <v>2015</v>
          </cell>
          <cell r="J24" t="str">
            <v>Q1</v>
          </cell>
          <cell r="K24">
            <v>361.45674983833715</v>
          </cell>
          <cell r="L24">
            <v>412.24758531177832</v>
          </cell>
          <cell r="M24">
            <v>-50.790835473441177</v>
          </cell>
          <cell r="O24">
            <v>2015</v>
          </cell>
          <cell r="P24" t="str">
            <v>Q1</v>
          </cell>
          <cell r="Q24">
            <v>19.380842975206612</v>
          </cell>
          <cell r="R24">
            <v>22.104181818181825</v>
          </cell>
          <cell r="S24">
            <v>-2.7233388429752132</v>
          </cell>
        </row>
        <row r="25">
          <cell r="J25" t="str">
            <v>Q2</v>
          </cell>
          <cell r="K25">
            <v>396.84467587917032</v>
          </cell>
          <cell r="L25">
            <v>383.33403850315597</v>
          </cell>
          <cell r="M25">
            <v>13.510637376014358</v>
          </cell>
          <cell r="P25" t="str">
            <v>Q2</v>
          </cell>
          <cell r="Q25">
            <v>21.44473983739837</v>
          </cell>
          <cell r="R25">
            <v>20.714650406504063</v>
          </cell>
          <cell r="S25">
            <v>0.73008943089430645</v>
          </cell>
        </row>
        <row r="26">
          <cell r="J26" t="str">
            <v>Q3</v>
          </cell>
          <cell r="K26">
            <v>404.5795114222222</v>
          </cell>
          <cell r="L26">
            <v>422.57736137777778</v>
          </cell>
          <cell r="M26">
            <v>-17.99784995555558</v>
          </cell>
          <cell r="P26" t="str">
            <v>Q3</v>
          </cell>
          <cell r="Q26">
            <v>20.058169117647058</v>
          </cell>
          <cell r="R26">
            <v>20.950463235294116</v>
          </cell>
          <cell r="S26">
            <v>-0.89229411764705802</v>
          </cell>
        </row>
        <row r="27">
          <cell r="J27" t="str">
            <v>Q4</v>
          </cell>
          <cell r="K27">
            <v>396.269045571302</v>
          </cell>
          <cell r="L27">
            <v>415.03161625332154</v>
          </cell>
          <cell r="M27">
            <v>-18.762570682019543</v>
          </cell>
          <cell r="P27" t="str">
            <v>Q4</v>
          </cell>
          <cell r="Q27">
            <v>17.757463576158941</v>
          </cell>
          <cell r="R27">
            <v>18.598245033112583</v>
          </cell>
          <cell r="S27">
            <v>-0.8407814569536427</v>
          </cell>
        </row>
        <row r="28">
          <cell r="I28">
            <v>2016</v>
          </cell>
          <cell r="J28" t="str">
            <v>Q1</v>
          </cell>
          <cell r="K28">
            <v>373.34981144839549</v>
          </cell>
          <cell r="L28">
            <v>396.95944822202949</v>
          </cell>
          <cell r="M28">
            <v>-23.609636773634008</v>
          </cell>
          <cell r="O28">
            <v>2016</v>
          </cell>
          <cell r="P28" t="str">
            <v>Q1</v>
          </cell>
          <cell r="Q28">
            <v>16.753220779220779</v>
          </cell>
          <cell r="R28">
            <v>17.812649350649348</v>
          </cell>
          <cell r="S28">
            <v>-1.0594285714285689</v>
          </cell>
        </row>
        <row r="29">
          <cell r="J29" t="str">
            <v>Q2</v>
          </cell>
          <cell r="K29">
            <v>427.35124004246285</v>
          </cell>
          <cell r="L29">
            <v>383.7530162208069</v>
          </cell>
          <cell r="M29">
            <v>43.598223821655949</v>
          </cell>
          <cell r="P29" t="str">
            <v>Q2</v>
          </cell>
          <cell r="Q29">
            <v>19.972973509933777</v>
          </cell>
          <cell r="R29">
            <v>17.935337748344374</v>
          </cell>
          <cell r="S29">
            <v>2.037635761589403</v>
          </cell>
        </row>
        <row r="30">
          <cell r="J30" t="str">
            <v>Q3</v>
          </cell>
          <cell r="K30">
            <v>398.75722256711401</v>
          </cell>
          <cell r="L30">
            <v>393.98128129194635</v>
          </cell>
          <cell r="M30">
            <v>4.7759412751676678</v>
          </cell>
          <cell r="P30" t="str">
            <v>Q3</v>
          </cell>
          <cell r="Q30">
            <v>20.348414285714284</v>
          </cell>
          <cell r="R30">
            <v>20.104700000000005</v>
          </cell>
          <cell r="S30">
            <v>0.24371428571427955</v>
          </cell>
        </row>
        <row r="31">
          <cell r="J31" t="str">
            <v>Q4</v>
          </cell>
          <cell r="K31">
            <v>388.91292572734824</v>
          </cell>
          <cell r="L31">
            <v>379.98180444721527</v>
          </cell>
          <cell r="M31">
            <v>8.9311212801329702</v>
          </cell>
          <cell r="P31" t="str">
            <v>Q4</v>
          </cell>
          <cell r="Q31">
            <v>20.173302158273376</v>
          </cell>
          <cell r="R31">
            <v>19.710035971223022</v>
          </cell>
          <cell r="S31">
            <v>0.46326618705035472</v>
          </cell>
        </row>
        <row r="32">
          <cell r="I32">
            <v>2017</v>
          </cell>
          <cell r="J32" t="str">
            <v>Q1</v>
          </cell>
          <cell r="K32">
            <v>365.56079991846724</v>
          </cell>
          <cell r="L32">
            <v>358.74831373827953</v>
          </cell>
          <cell r="M32">
            <v>6.8124861801877046</v>
          </cell>
          <cell r="O32">
            <v>2017</v>
          </cell>
          <cell r="P32" t="str">
            <v>Q1</v>
          </cell>
          <cell r="Q32">
            <v>20.308081800456463</v>
          </cell>
          <cell r="R32">
            <v>19.929626214839551</v>
          </cell>
          <cell r="S32">
            <v>0.37845558561691206</v>
          </cell>
        </row>
        <row r="33">
          <cell r="J33" t="str">
            <v>Q2</v>
          </cell>
          <cell r="K33">
            <v>401.06757129032263</v>
          </cell>
          <cell r="L33">
            <v>367.39293548387099</v>
          </cell>
          <cell r="M33">
            <v>33.674635806451647</v>
          </cell>
          <cell r="P33" t="str">
            <v>Q2</v>
          </cell>
          <cell r="Q33">
            <v>22.563238687444304</v>
          </cell>
          <cell r="R33">
            <v>20.668772767476618</v>
          </cell>
          <cell r="S33">
            <v>1.8944659199676863</v>
          </cell>
        </row>
        <row r="34">
          <cell r="J34" t="str">
            <v>Q3</v>
          </cell>
          <cell r="K34">
            <v>398.84494337735094</v>
          </cell>
          <cell r="L34">
            <v>372.42068387354942</v>
          </cell>
          <cell r="M34">
            <v>26.424259503801522</v>
          </cell>
          <cell r="P34" t="str">
            <v>Q3</v>
          </cell>
          <cell r="Q34">
            <v>22.683079641447677</v>
          </cell>
          <cell r="R34">
            <v>21.18028114106923</v>
          </cell>
          <cell r="S34">
            <v>1.5027985003784465</v>
          </cell>
        </row>
        <row r="35">
          <cell r="J35" t="str">
            <v>Q4</v>
          </cell>
          <cell r="K35">
            <v>429.94384714285718</v>
          </cell>
          <cell r="L35">
            <v>386.09116484126992</v>
          </cell>
          <cell r="M35">
            <v>43.852682301587265</v>
          </cell>
          <cell r="P35" t="str">
            <v>Q4</v>
          </cell>
          <cell r="Q35">
            <v>23.801163617526107</v>
          </cell>
          <cell r="R35">
            <v>21.373532954909216</v>
          </cell>
          <cell r="S35">
            <v>2.4276306626168918</v>
          </cell>
        </row>
        <row r="36">
          <cell r="I36">
            <v>2018</v>
          </cell>
          <cell r="J36" t="str">
            <v>Q1</v>
          </cell>
          <cell r="K36">
            <v>351.94863032915362</v>
          </cell>
          <cell r="L36">
            <v>375.81432605799375</v>
          </cell>
          <cell r="M36">
            <v>-23.865695728840137</v>
          </cell>
          <cell r="O36">
            <v>2018</v>
          </cell>
          <cell r="P36" t="str">
            <v>Q1</v>
          </cell>
          <cell r="Q36">
            <v>22.516149541153936</v>
          </cell>
          <cell r="R36">
            <v>24.042973422899642</v>
          </cell>
          <cell r="S36">
            <v>-1.526823881745706</v>
          </cell>
        </row>
        <row r="37">
          <cell r="J37" t="str">
            <v>Q2</v>
          </cell>
          <cell r="K37">
            <v>388.28474245465071</v>
          </cell>
          <cell r="L37">
            <v>366.37697039752993</v>
          </cell>
          <cell r="M37">
            <v>21.907772057120781</v>
          </cell>
          <cell r="P37" t="str">
            <v>Q2</v>
          </cell>
          <cell r="Q37">
            <v>23.870316706254947</v>
          </cell>
          <cell r="R37">
            <v>22.523507521773553</v>
          </cell>
          <cell r="S37">
            <v>1.3468091844813941</v>
          </cell>
        </row>
        <row r="38">
          <cell r="J38" t="str">
            <v>Q3</v>
          </cell>
          <cell r="K38">
            <v>428.95837842987811</v>
          </cell>
          <cell r="L38">
            <v>428.29326753048787</v>
          </cell>
          <cell r="M38">
            <v>0.66511089939024259</v>
          </cell>
          <cell r="P38" t="str">
            <v>Q3</v>
          </cell>
          <cell r="Q38">
            <v>23.931845271881031</v>
          </cell>
          <cell r="R38">
            <v>23.894738335792937</v>
          </cell>
          <cell r="S38">
            <v>3.7106936088093789E-2</v>
          </cell>
        </row>
        <row r="39">
          <cell r="J39" t="str">
            <v>Q4</v>
          </cell>
          <cell r="K39">
            <v>432.96691527987906</v>
          </cell>
          <cell r="L39">
            <v>412.5612360060515</v>
          </cell>
          <cell r="M39">
            <v>20.405679273827559</v>
          </cell>
          <cell r="P39" t="str">
            <v>Q4</v>
          </cell>
          <cell r="Q39">
            <v>24.05694249649369</v>
          </cell>
          <cell r="R39">
            <v>22.923141654978963</v>
          </cell>
          <cell r="S39">
            <v>1.1338008415147272</v>
          </cell>
        </row>
        <row r="40">
          <cell r="I40">
            <v>2019</v>
          </cell>
          <cell r="J40" t="str">
            <v>Q1</v>
          </cell>
          <cell r="K40">
            <v>366.60942121098162</v>
          </cell>
          <cell r="L40">
            <v>371.87407521624675</v>
          </cell>
          <cell r="M40">
            <v>-5.2646540052651289</v>
          </cell>
          <cell r="O40">
            <v>2019</v>
          </cell>
          <cell r="P40" t="str">
            <v>Q1</v>
          </cell>
          <cell r="Q40">
            <v>20.851034975017843</v>
          </cell>
          <cell r="R40">
            <v>21.150463954318344</v>
          </cell>
          <cell r="S40">
            <v>-0.29942897930050094</v>
          </cell>
        </row>
        <row r="41">
          <cell r="J41" t="str">
            <v>Q2</v>
          </cell>
          <cell r="K41">
            <v>400.31791463414629</v>
          </cell>
          <cell r="L41">
            <v>395.74033000739098</v>
          </cell>
          <cell r="M41">
            <v>4.5775846267553106</v>
          </cell>
          <cell r="P41" t="str">
            <v>Q2</v>
          </cell>
          <cell r="Q41">
            <v>22.564017608897128</v>
          </cell>
          <cell r="R41">
            <v>22.306000926784062</v>
          </cell>
          <cell r="S41">
            <v>0.25801668211306605</v>
          </cell>
        </row>
        <row r="42">
          <cell r="J42" t="str">
            <v>Q3</v>
          </cell>
          <cell r="K42">
            <v>418.64692606149339</v>
          </cell>
          <cell r="L42">
            <v>411.34143667642752</v>
          </cell>
          <cell r="M42">
            <v>7.3054893850658686</v>
          </cell>
          <cell r="P42" t="str">
            <v>Q3</v>
          </cell>
          <cell r="Q42">
            <v>23.347820163487736</v>
          </cell>
          <cell r="R42">
            <v>22.940395095367847</v>
          </cell>
          <cell r="S42">
            <v>0.40742506811988832</v>
          </cell>
        </row>
        <row r="43">
          <cell r="J43" t="str">
            <v>Q4</v>
          </cell>
          <cell r="K43">
            <v>416.651761574918</v>
          </cell>
          <cell r="L43">
            <v>388.37667808968291</v>
          </cell>
          <cell r="M43">
            <v>28.275083485235086</v>
          </cell>
          <cell r="P43" t="str">
            <v>Q4</v>
          </cell>
          <cell r="Q43">
            <v>23.266711956521739</v>
          </cell>
          <cell r="R43">
            <v>21.687771739130437</v>
          </cell>
          <cell r="S43">
            <v>1.5789402173913025</v>
          </cell>
        </row>
        <row r="44">
          <cell r="I44">
            <v>2020</v>
          </cell>
          <cell r="J44" t="str">
            <v>Q1</v>
          </cell>
          <cell r="K44">
            <v>394.16240388768909</v>
          </cell>
          <cell r="L44">
            <v>352.20485421166313</v>
          </cell>
          <cell r="M44">
            <v>41.957549676025963</v>
          </cell>
          <cell r="O44">
            <v>2020</v>
          </cell>
          <cell r="P44" t="str">
            <v>Q1</v>
          </cell>
          <cell r="Q44">
            <v>21.390743155149934</v>
          </cell>
          <cell r="R44">
            <v>19.113754889178619</v>
          </cell>
          <cell r="S44">
            <v>2.2769882659713154</v>
          </cell>
        </row>
        <row r="45">
          <cell r="J45" t="str">
            <v>Q2</v>
          </cell>
          <cell r="K45">
            <v>328.7336383976903</v>
          </cell>
          <cell r="L45">
            <v>293.23571382172497</v>
          </cell>
          <cell r="M45">
            <v>35.497924575965328</v>
          </cell>
          <cell r="P45" t="str">
            <v>Q2</v>
          </cell>
          <cell r="Q45">
            <v>15.20757660167131</v>
          </cell>
          <cell r="R45">
            <v>13.565403899721449</v>
          </cell>
          <cell r="S45">
            <v>1.6421727019498604</v>
          </cell>
        </row>
        <row r="46">
          <cell r="J46" t="str">
            <v>Q3</v>
          </cell>
          <cell r="K46">
            <v>459.47977769886364</v>
          </cell>
          <cell r="L46">
            <v>330.02645596590907</v>
          </cell>
          <cell r="M46">
            <v>129.45332173295458</v>
          </cell>
          <cell r="P46" t="str">
            <v>Q3</v>
          </cell>
          <cell r="Q46">
            <v>22.929745712596098</v>
          </cell>
          <cell r="R46">
            <v>16.469544648137198</v>
          </cell>
          <cell r="S46">
            <v>6.4602010644589001</v>
          </cell>
        </row>
        <row r="47">
          <cell r="J47" t="str">
            <v>Q4</v>
          </cell>
          <cell r="K47">
            <v>485.87191660777393</v>
          </cell>
          <cell r="L47">
            <v>364.10089540636045</v>
          </cell>
          <cell r="M47">
            <v>121.77102120141348</v>
          </cell>
          <cell r="P47" t="str">
            <v>Q4</v>
          </cell>
          <cell r="Q47">
            <v>26.312388250319287</v>
          </cell>
          <cell r="R47">
            <v>19.71787994891443</v>
          </cell>
          <cell r="S47">
            <v>6.5945083014048578</v>
          </cell>
        </row>
        <row r="48">
          <cell r="I48">
            <v>2021</v>
          </cell>
          <cell r="J48" t="str">
            <v>Q1</v>
          </cell>
          <cell r="K48">
            <v>476.38443206426825</v>
          </cell>
          <cell r="L48">
            <v>364.23652217953202</v>
          </cell>
          <cell r="M48">
            <v>112.14790988473624</v>
          </cell>
          <cell r="O48">
            <v>2021</v>
          </cell>
          <cell r="P48" t="str">
            <v>Q1</v>
          </cell>
          <cell r="Q48">
            <v>27.3206550802139</v>
          </cell>
          <cell r="R48">
            <v>20.888970588235296</v>
          </cell>
          <cell r="S48">
            <v>6.4316844919786043</v>
          </cell>
        </row>
        <row r="49">
          <cell r="J49" t="str">
            <v>Q2</v>
          </cell>
          <cell r="K49">
            <v>560.24496695352843</v>
          </cell>
          <cell r="L49">
            <v>376.32400068846817</v>
          </cell>
          <cell r="M49">
            <v>183.92096626506026</v>
          </cell>
          <cell r="P49" t="str">
            <v>Q2</v>
          </cell>
          <cell r="Q49">
            <v>34.492008486562938</v>
          </cell>
          <cell r="R49">
            <v>23.168741159830269</v>
          </cell>
          <cell r="S49">
            <v>11.323267326732669</v>
          </cell>
        </row>
        <row r="50">
          <cell r="J50" t="str">
            <v>Q3</v>
          </cell>
          <cell r="K50">
            <v>520.35616288520146</v>
          </cell>
          <cell r="L50">
            <v>405.6381713511683</v>
          </cell>
          <cell r="M50">
            <v>114.71799153403316</v>
          </cell>
          <cell r="P50" t="str">
            <v>Q3</v>
          </cell>
          <cell r="Q50">
            <v>31.470113858476509</v>
          </cell>
          <cell r="R50">
            <v>24.532196115416685</v>
          </cell>
          <cell r="S50">
            <v>6.937917743059824</v>
          </cell>
        </row>
        <row r="51">
          <cell r="J51" t="str">
            <v>Q4</v>
          </cell>
          <cell r="K51">
            <v>531.10417284451921</v>
          </cell>
          <cell r="L51">
            <v>426.36357621382183</v>
          </cell>
          <cell r="M51">
            <v>104.74059663069738</v>
          </cell>
          <cell r="P51" t="str">
            <v>Q4</v>
          </cell>
          <cell r="Q51">
            <v>30.819081199545749</v>
          </cell>
          <cell r="R51">
            <v>24.741160675665153</v>
          </cell>
          <cell r="S51">
            <v>6.0779205238805964</v>
          </cell>
        </row>
        <row r="52">
          <cell r="I52">
            <v>2022</v>
          </cell>
          <cell r="J52" t="str">
            <v>Q1</v>
          </cell>
          <cell r="K52">
            <v>505.18129530224371</v>
          </cell>
          <cell r="L52">
            <v>437.48884549136659</v>
          </cell>
          <cell r="M52">
            <v>67.692449810877122</v>
          </cell>
          <cell r="O52">
            <v>2022</v>
          </cell>
          <cell r="P52" t="str">
            <v>Q1</v>
          </cell>
          <cell r="Q52">
            <v>30.095291133753946</v>
          </cell>
          <cell r="R52">
            <v>26.062631960582209</v>
          </cell>
          <cell r="S52">
            <v>4.0326591731717372</v>
          </cell>
        </row>
        <row r="53">
          <cell r="J53" t="str">
            <v>Q2</v>
          </cell>
          <cell r="K53">
            <v>558.85499589361552</v>
          </cell>
          <cell r="L53">
            <v>482.25800822187671</v>
          </cell>
          <cell r="M53">
            <v>76.596987671738816</v>
          </cell>
          <cell r="P53" t="str">
            <v>Q2</v>
          </cell>
          <cell r="Q53">
            <v>33.343928437219027</v>
          </cell>
          <cell r="R53">
            <v>28.773790397477502</v>
          </cell>
          <cell r="S53">
            <v>4.5701380397415257</v>
          </cell>
        </row>
        <row r="54">
          <cell r="J54" t="str">
            <v>Q3</v>
          </cell>
          <cell r="K54">
            <v>569.94197871589779</v>
          </cell>
          <cell r="L54">
            <v>516.70672540202838</v>
          </cell>
          <cell r="M54">
            <v>53.235253313869407</v>
          </cell>
          <cell r="P54" t="str">
            <v>Q3</v>
          </cell>
          <cell r="Q54">
            <v>31.880990773705662</v>
          </cell>
          <cell r="R54">
            <v>28.903156743022052</v>
          </cell>
          <cell r="S54">
            <v>2.97783403068361</v>
          </cell>
        </row>
        <row r="55">
          <cell r="J55" t="str">
            <v>Q4</v>
          </cell>
          <cell r="K55">
            <v>515.18031147218665</v>
          </cell>
          <cell r="L55">
            <v>507.45479142937506</v>
          </cell>
          <cell r="M55">
            <v>7.7255200428115813</v>
          </cell>
          <cell r="P55" t="str">
            <v>Q4</v>
          </cell>
          <cell r="Q55">
            <v>28.065886995689169</v>
          </cell>
          <cell r="R55">
            <v>27.645017704537722</v>
          </cell>
          <cell r="S55">
            <v>0.42086929115144756</v>
          </cell>
        </row>
        <row r="56">
          <cell r="I56">
            <v>2023</v>
          </cell>
          <cell r="J56" t="str">
            <v>Q1</v>
          </cell>
          <cell r="K56">
            <v>497.4617091117201</v>
          </cell>
          <cell r="L56">
            <v>502.72383450614501</v>
          </cell>
          <cell r="M56">
            <v>-5.2621253944249133</v>
          </cell>
          <cell r="O56">
            <v>2023</v>
          </cell>
          <cell r="P56" t="str">
            <v>Q1</v>
          </cell>
          <cell r="Q56">
            <v>27.208516552377624</v>
          </cell>
          <cell r="R56">
            <v>27.496326896917619</v>
          </cell>
          <cell r="S56">
            <v>-0.2878103445399951</v>
          </cell>
        </row>
        <row r="57">
          <cell r="J57" t="str">
            <v>Q2</v>
          </cell>
          <cell r="K57">
            <v>521.40523509732361</v>
          </cell>
          <cell r="L57">
            <v>512.47916605839407</v>
          </cell>
          <cell r="M57">
            <v>8.9260690389295405</v>
          </cell>
          <cell r="P57" t="str">
            <v>Q2</v>
          </cell>
          <cell r="Q57">
            <v>27.517324037137087</v>
          </cell>
          <cell r="R57">
            <v>27.046247957365406</v>
          </cell>
          <cell r="S57">
            <v>0.47107607977168087</v>
          </cell>
        </row>
        <row r="58">
          <cell r="J58" t="str">
            <v>Q3</v>
          </cell>
          <cell r="K58">
            <v>528.60599999999999</v>
          </cell>
          <cell r="L58">
            <v>487.44200000000001</v>
          </cell>
          <cell r="M58">
            <v>41.163999999999987</v>
          </cell>
          <cell r="P58" t="str">
            <v>Q3</v>
          </cell>
          <cell r="Q58">
            <v>28.35288838297614</v>
          </cell>
          <cell r="R58">
            <v>26.144971148974196</v>
          </cell>
          <cell r="S58">
            <v>2.2079172340019433</v>
          </cell>
        </row>
      </sheetData>
      <sheetData sheetId="1">
        <row r="2">
          <cell r="C2" t="str">
            <v>Agriculture</v>
          </cell>
          <cell r="S2" t="str">
            <v>Mining</v>
          </cell>
          <cell r="AI2" t="str">
            <v>Manufacturing</v>
          </cell>
        </row>
        <row r="3">
          <cell r="C3">
            <v>2010</v>
          </cell>
          <cell r="D3">
            <v>2011</v>
          </cell>
          <cell r="E3">
            <v>2012</v>
          </cell>
          <cell r="F3">
            <v>2013</v>
          </cell>
          <cell r="G3">
            <v>2014</v>
          </cell>
          <cell r="H3">
            <v>2015</v>
          </cell>
          <cell r="I3">
            <v>2016</v>
          </cell>
          <cell r="J3">
            <v>2017</v>
          </cell>
          <cell r="K3">
            <v>2018</v>
          </cell>
          <cell r="L3">
            <v>2019</v>
          </cell>
          <cell r="M3">
            <v>2020</v>
          </cell>
          <cell r="N3">
            <v>2021</v>
          </cell>
          <cell r="O3">
            <v>2022</v>
          </cell>
          <cell r="P3">
            <v>2023</v>
          </cell>
          <cell r="S3">
            <v>2010</v>
          </cell>
          <cell r="T3">
            <v>2011</v>
          </cell>
          <cell r="U3">
            <v>2012</v>
          </cell>
          <cell r="V3">
            <v>2013</v>
          </cell>
          <cell r="W3">
            <v>2014</v>
          </cell>
          <cell r="X3">
            <v>2015</v>
          </cell>
          <cell r="Y3">
            <v>2016</v>
          </cell>
          <cell r="Z3">
            <v>2017</v>
          </cell>
          <cell r="AA3">
            <v>2018</v>
          </cell>
          <cell r="AB3">
            <v>2019</v>
          </cell>
          <cell r="AC3">
            <v>2020</v>
          </cell>
          <cell r="AD3">
            <v>2021</v>
          </cell>
          <cell r="AE3">
            <v>2022</v>
          </cell>
          <cell r="AF3">
            <v>2023</v>
          </cell>
          <cell r="AI3">
            <v>2010</v>
          </cell>
          <cell r="AJ3">
            <v>2011</v>
          </cell>
          <cell r="AK3">
            <v>2012</v>
          </cell>
          <cell r="AL3">
            <v>2013</v>
          </cell>
          <cell r="AM3">
            <v>2014</v>
          </cell>
          <cell r="AN3">
            <v>2015</v>
          </cell>
          <cell r="AO3">
            <v>2016</v>
          </cell>
          <cell r="AP3">
            <v>2017</v>
          </cell>
          <cell r="AQ3">
            <v>2018</v>
          </cell>
          <cell r="AR3">
            <v>2019</v>
          </cell>
          <cell r="AS3">
            <v>2020</v>
          </cell>
          <cell r="AT3">
            <v>2021</v>
          </cell>
          <cell r="AU3">
            <v>2022</v>
          </cell>
          <cell r="AV3">
            <v>2023</v>
          </cell>
        </row>
        <row r="4">
          <cell r="B4" t="str">
            <v>constant rand</v>
          </cell>
          <cell r="C4">
            <v>16.809190040768783</v>
          </cell>
          <cell r="D4">
            <v>17.580885919381558</v>
          </cell>
          <cell r="E4">
            <v>17.459892433000526</v>
          </cell>
          <cell r="F4">
            <v>23.9232023255814</v>
          </cell>
          <cell r="G4">
            <v>27.676127234636873</v>
          </cell>
          <cell r="H4">
            <v>29.656586400000005</v>
          </cell>
          <cell r="I4">
            <v>31.536329697986581</v>
          </cell>
          <cell r="J4">
            <v>33.502999279711894</v>
          </cell>
          <cell r="K4">
            <v>35.790342378048784</v>
          </cell>
          <cell r="L4">
            <v>34.898766178623724</v>
          </cell>
          <cell r="M4">
            <v>41.778386789772725</v>
          </cell>
          <cell r="N4">
            <v>38.863111073484596</v>
          </cell>
          <cell r="O4">
            <v>45.429701761560253</v>
          </cell>
          <cell r="P4">
            <v>50.415599999999998</v>
          </cell>
          <cell r="S4">
            <v>144.70977268491558</v>
          </cell>
          <cell r="T4">
            <v>172.44550960795138</v>
          </cell>
          <cell r="U4">
            <v>150.91762238570678</v>
          </cell>
          <cell r="V4">
            <v>169.37446279069766</v>
          </cell>
          <cell r="W4">
            <v>138.11420437616385</v>
          </cell>
          <cell r="X4">
            <v>154.83650337777777</v>
          </cell>
          <cell r="Y4">
            <v>145.68160612416108</v>
          </cell>
          <cell r="Z4">
            <v>159.19212581032411</v>
          </cell>
          <cell r="AA4">
            <v>170.5837774390244</v>
          </cell>
          <cell r="AB4">
            <v>165.67496559297217</v>
          </cell>
          <cell r="AC4">
            <v>211.38662585227274</v>
          </cell>
          <cell r="AD4">
            <v>275.35922786996275</v>
          </cell>
          <cell r="AE4">
            <v>273.72710849323693</v>
          </cell>
          <cell r="AF4">
            <v>219.5564</v>
          </cell>
          <cell r="AG4">
            <v>-0.19790041545912629</v>
          </cell>
          <cell r="AI4">
            <v>144.96029062317999</v>
          </cell>
          <cell r="AJ4">
            <v>151.35791761457756</v>
          </cell>
          <cell r="AK4">
            <v>150.112568943773</v>
          </cell>
          <cell r="AL4">
            <v>175.13025116279073</v>
          </cell>
          <cell r="AM4">
            <v>214.29008454376165</v>
          </cell>
          <cell r="AN4">
            <v>220.08642164444444</v>
          </cell>
          <cell r="AO4">
            <v>221.5392867449664</v>
          </cell>
          <cell r="AP4">
            <v>206.1498182873149</v>
          </cell>
          <cell r="AQ4">
            <v>222.58387709603662</v>
          </cell>
          <cell r="AR4">
            <v>217.85626486090774</v>
          </cell>
          <cell r="AS4">
            <v>206.31500205965901</v>
          </cell>
          <cell r="AT4">
            <v>205.80023694547918</v>
          </cell>
          <cell r="AU4">
            <v>251.53348672538536</v>
          </cell>
          <cell r="AV4">
            <v>258.63440000000003</v>
          </cell>
        </row>
        <row r="6">
          <cell r="C6" t="str">
            <v>Agriculture</v>
          </cell>
          <cell r="S6" t="str">
            <v>Mining</v>
          </cell>
          <cell r="AI6" t="str">
            <v>Manufacturing</v>
          </cell>
        </row>
        <row r="7">
          <cell r="C7">
            <v>2010</v>
          </cell>
          <cell r="D7">
            <v>2011</v>
          </cell>
          <cell r="E7">
            <v>2012</v>
          </cell>
          <cell r="F7">
            <v>2013</v>
          </cell>
          <cell r="G7">
            <v>2014</v>
          </cell>
          <cell r="H7">
            <v>2015</v>
          </cell>
          <cell r="I7">
            <v>2016</v>
          </cell>
          <cell r="J7">
            <v>2017</v>
          </cell>
          <cell r="K7">
            <v>2018</v>
          </cell>
          <cell r="L7">
            <v>2019</v>
          </cell>
          <cell r="M7">
            <v>2020</v>
          </cell>
          <cell r="N7">
            <v>2021</v>
          </cell>
          <cell r="O7">
            <v>2022</v>
          </cell>
          <cell r="P7">
            <v>2023</v>
          </cell>
          <cell r="S7">
            <v>2010</v>
          </cell>
          <cell r="T7">
            <v>2011</v>
          </cell>
          <cell r="U7">
            <v>2012</v>
          </cell>
          <cell r="V7">
            <v>2013</v>
          </cell>
          <cell r="W7">
            <v>2014</v>
          </cell>
          <cell r="X7">
            <v>2015</v>
          </cell>
          <cell r="Y7">
            <v>2016</v>
          </cell>
          <cell r="Z7">
            <v>2017</v>
          </cell>
          <cell r="AA7">
            <v>2018</v>
          </cell>
          <cell r="AB7">
            <v>2019</v>
          </cell>
          <cell r="AC7">
            <v>2020</v>
          </cell>
          <cell r="AD7">
            <v>2021</v>
          </cell>
          <cell r="AE7">
            <v>2022</v>
          </cell>
          <cell r="AF7">
            <v>2023</v>
          </cell>
          <cell r="AI7">
            <v>2010</v>
          </cell>
          <cell r="AJ7">
            <v>2011</v>
          </cell>
          <cell r="AK7">
            <v>2012</v>
          </cell>
          <cell r="AL7">
            <v>2013</v>
          </cell>
          <cell r="AM7">
            <v>2014</v>
          </cell>
          <cell r="AN7">
            <v>2015</v>
          </cell>
          <cell r="AO7">
            <v>2016</v>
          </cell>
          <cell r="AP7">
            <v>2017</v>
          </cell>
          <cell r="AQ7">
            <v>2018</v>
          </cell>
          <cell r="AR7">
            <v>2019</v>
          </cell>
          <cell r="AS7">
            <v>2020</v>
          </cell>
          <cell r="AT7">
            <v>2021</v>
          </cell>
          <cell r="AU7">
            <v>2022</v>
          </cell>
          <cell r="AV7">
            <v>2023</v>
          </cell>
        </row>
        <row r="8">
          <cell r="B8" t="str">
            <v>USD</v>
          </cell>
          <cell r="C8">
            <v>1.1785910253384273</v>
          </cell>
          <cell r="D8">
            <v>1.3474423691181578</v>
          </cell>
          <cell r="E8">
            <v>1.2046315656327795</v>
          </cell>
          <cell r="F8">
            <v>1.4506134479290558</v>
          </cell>
          <cell r="G8">
            <v>1.6568763907973858</v>
          </cell>
          <cell r="H8">
            <v>1.5439120217696276</v>
          </cell>
          <cell r="I8">
            <v>1.6028562585083446</v>
          </cell>
          <cell r="J8">
            <v>1.904844052939813</v>
          </cell>
          <cell r="K8">
            <v>2.005471159021059</v>
          </cell>
          <cell r="L8">
            <v>1.9482351087164442</v>
          </cell>
          <cell r="M8">
            <v>2.0849456010372278</v>
          </cell>
          <cell r="N8">
            <v>2.349852023745171</v>
          </cell>
          <cell r="O8">
            <v>2.5438853433296416</v>
          </cell>
          <cell r="P8">
            <v>2.7050385328336786</v>
          </cell>
          <cell r="S8">
            <v>10.164084290563908</v>
          </cell>
          <cell r="T8">
            <v>13.103085812653596</v>
          </cell>
          <cell r="U8">
            <v>10.412005843760028</v>
          </cell>
          <cell r="V8">
            <v>10.271395619516236</v>
          </cell>
          <cell r="W8">
            <v>8.2490007591766705</v>
          </cell>
          <cell r="X8">
            <v>8.0483978226789858</v>
          </cell>
          <cell r="Y8">
            <v>7.3944359479742561</v>
          </cell>
          <cell r="Z8">
            <v>9.0513240087483773</v>
          </cell>
          <cell r="AA8">
            <v>9.5183820656646354</v>
          </cell>
          <cell r="AB8">
            <v>9.2393237329960645</v>
          </cell>
          <cell r="AC8">
            <v>10.548768523081886</v>
          </cell>
          <cell r="AD8">
            <v>16.652540898550374</v>
          </cell>
          <cell r="AE8">
            <v>15.308163731646923</v>
          </cell>
          <cell r="AF8">
            <v>11.77997834688901</v>
          </cell>
          <cell r="AI8">
            <v>10.175122511535699</v>
          </cell>
          <cell r="AJ8">
            <v>11.517577591390923</v>
          </cell>
          <cell r="AK8">
            <v>10.355584858237874</v>
          </cell>
          <cell r="AL8">
            <v>10.615587232238518</v>
          </cell>
          <cell r="AM8">
            <v>12.811326278394732</v>
          </cell>
          <cell r="AN8">
            <v>11.432920590307944</v>
          </cell>
          <cell r="AO8">
            <v>11.256274879818337</v>
          </cell>
          <cell r="AP8">
            <v>11.721986824122238</v>
          </cell>
          <cell r="AQ8">
            <v>12.421354213978471</v>
          </cell>
          <cell r="AR8">
            <v>12.159645515804185</v>
          </cell>
          <cell r="AS8">
            <v>10.29980987575278</v>
          </cell>
          <cell r="AT8">
            <v>12.443084319776432</v>
          </cell>
          <cell r="AU8">
            <v>14.055799578238943</v>
          </cell>
          <cell r="AV8">
            <v>13.873194733501059</v>
          </cell>
        </row>
        <row r="10">
          <cell r="C10" t="str">
            <v>Agriculture</v>
          </cell>
          <cell r="S10" t="str">
            <v>Extractive (mostly petroleum)</v>
          </cell>
          <cell r="AI10" t="str">
            <v>Manufacturing</v>
          </cell>
        </row>
        <row r="11">
          <cell r="C11">
            <v>2010</v>
          </cell>
          <cell r="D11">
            <v>2011</v>
          </cell>
          <cell r="E11">
            <v>2012</v>
          </cell>
          <cell r="F11">
            <v>2013</v>
          </cell>
          <cell r="G11">
            <v>2014</v>
          </cell>
          <cell r="H11">
            <v>2015</v>
          </cell>
          <cell r="I11">
            <v>2016</v>
          </cell>
          <cell r="J11">
            <v>2017</v>
          </cell>
          <cell r="K11">
            <v>2018</v>
          </cell>
          <cell r="L11">
            <v>2019</v>
          </cell>
          <cell r="M11">
            <v>2020</v>
          </cell>
          <cell r="N11">
            <v>2021</v>
          </cell>
          <cell r="O11">
            <v>2022</v>
          </cell>
          <cell r="P11">
            <v>2023</v>
          </cell>
          <cell r="S11">
            <v>2010</v>
          </cell>
          <cell r="T11">
            <v>2011</v>
          </cell>
          <cell r="U11">
            <v>2012</v>
          </cell>
          <cell r="V11">
            <v>2013</v>
          </cell>
          <cell r="W11">
            <v>2014</v>
          </cell>
          <cell r="X11">
            <v>2015</v>
          </cell>
          <cell r="Y11">
            <v>2016</v>
          </cell>
          <cell r="Z11">
            <v>2017</v>
          </cell>
          <cell r="AA11">
            <v>2018</v>
          </cell>
          <cell r="AB11">
            <v>2019</v>
          </cell>
          <cell r="AC11">
            <v>2020</v>
          </cell>
          <cell r="AD11">
            <v>2021</v>
          </cell>
          <cell r="AE11">
            <v>2022</v>
          </cell>
          <cell r="AF11">
            <v>2023</v>
          </cell>
          <cell r="AI11">
            <v>2010</v>
          </cell>
          <cell r="AJ11">
            <v>2011</v>
          </cell>
          <cell r="AK11">
            <v>2012</v>
          </cell>
          <cell r="AL11">
            <v>2013</v>
          </cell>
          <cell r="AM11">
            <v>2014</v>
          </cell>
          <cell r="AN11">
            <v>2015</v>
          </cell>
          <cell r="AO11">
            <v>2016</v>
          </cell>
          <cell r="AP11">
            <v>2017</v>
          </cell>
          <cell r="AQ11">
            <v>2018</v>
          </cell>
          <cell r="AR11">
            <v>2019</v>
          </cell>
          <cell r="AS11">
            <v>2020</v>
          </cell>
          <cell r="AT11">
            <v>2021</v>
          </cell>
          <cell r="AU11">
            <v>2022</v>
          </cell>
          <cell r="AV11">
            <v>2023</v>
          </cell>
        </row>
        <row r="12">
          <cell r="B12" t="str">
            <v>constant rand</v>
          </cell>
          <cell r="C12">
            <v>7.1548234129295301</v>
          </cell>
          <cell r="D12">
            <v>9.352628879072336</v>
          </cell>
          <cell r="E12">
            <v>11.355619863373621</v>
          </cell>
          <cell r="F12">
            <v>12.946932558139535</v>
          </cell>
          <cell r="G12">
            <v>14.824016620111731</v>
          </cell>
          <cell r="H12">
            <v>16.074403155555554</v>
          </cell>
          <cell r="I12">
            <v>18.789101677852347</v>
          </cell>
          <cell r="J12">
            <v>16.342086194477794</v>
          </cell>
          <cell r="K12">
            <v>14.878645274390248</v>
          </cell>
          <cell r="L12">
            <v>16.318931588579794</v>
          </cell>
          <cell r="M12">
            <v>15.778227130681818</v>
          </cell>
          <cell r="N12">
            <v>14.468996952251947</v>
          </cell>
          <cell r="O12">
            <v>15.246489525007869</v>
          </cell>
          <cell r="P12">
            <v>15.779500000000001</v>
          </cell>
          <cell r="S12">
            <v>63.288138788584753</v>
          </cell>
          <cell r="T12">
            <v>77.072907178354512</v>
          </cell>
          <cell r="U12">
            <v>84.958301523909611</v>
          </cell>
          <cell r="V12">
            <v>96.986165116279082</v>
          </cell>
          <cell r="W12">
            <v>100.02160367783983</v>
          </cell>
          <cell r="X12">
            <v>66.326953555555562</v>
          </cell>
          <cell r="Y12">
            <v>62.617741191275165</v>
          </cell>
          <cell r="Z12">
            <v>55.077859343737501</v>
          </cell>
          <cell r="AA12">
            <v>89.527233536585371</v>
          </cell>
          <cell r="AB12">
            <v>62.896220607613472</v>
          </cell>
          <cell r="AC12">
            <v>51.159670241477272</v>
          </cell>
          <cell r="AD12">
            <v>80.48226999661361</v>
          </cell>
          <cell r="AE12">
            <v>126.36470563070151</v>
          </cell>
          <cell r="AF12">
            <v>101.1451</v>
          </cell>
          <cell r="AI12">
            <v>234.14759190448459</v>
          </cell>
          <cell r="AJ12">
            <v>264.40372164549973</v>
          </cell>
          <cell r="AK12">
            <v>279.46840168155535</v>
          </cell>
          <cell r="AL12">
            <v>331.77920232558148</v>
          </cell>
          <cell r="AM12">
            <v>319.3053813314711</v>
          </cell>
          <cell r="AN12">
            <v>340.1760046666667</v>
          </cell>
          <cell r="AO12">
            <v>312.57443842281873</v>
          </cell>
          <cell r="AP12">
            <v>301.00073833533412</v>
          </cell>
          <cell r="AQ12">
            <v>323.88726154725612</v>
          </cell>
          <cell r="AR12">
            <v>332.68021182284048</v>
          </cell>
          <cell r="AS12">
            <v>263.08879559659084</v>
          </cell>
          <cell r="AT12">
            <v>310.68102820860139</v>
          </cell>
          <cell r="AU12">
            <v>369.06075825731369</v>
          </cell>
          <cell r="AV12">
            <v>370.51749999999998</v>
          </cell>
        </row>
        <row r="14">
          <cell r="C14" t="str">
            <v>Agriculture</v>
          </cell>
          <cell r="S14" t="str">
            <v>Extractive (mostly petroleum)</v>
          </cell>
          <cell r="AI14" t="str">
            <v>Manufacturing</v>
          </cell>
        </row>
        <row r="15">
          <cell r="C15">
            <v>2010</v>
          </cell>
          <cell r="D15">
            <v>2011</v>
          </cell>
          <cell r="E15">
            <v>2012</v>
          </cell>
          <cell r="F15">
            <v>2013</v>
          </cell>
          <cell r="G15">
            <v>2014</v>
          </cell>
          <cell r="H15">
            <v>2015</v>
          </cell>
          <cell r="I15">
            <v>2016</v>
          </cell>
          <cell r="J15">
            <v>2017</v>
          </cell>
          <cell r="K15">
            <v>2018</v>
          </cell>
          <cell r="L15">
            <v>2019</v>
          </cell>
          <cell r="M15">
            <v>2020</v>
          </cell>
          <cell r="N15">
            <v>2021</v>
          </cell>
          <cell r="O15">
            <v>2022</v>
          </cell>
          <cell r="P15">
            <v>2023</v>
          </cell>
          <cell r="S15">
            <v>2010</v>
          </cell>
          <cell r="T15">
            <v>2011</v>
          </cell>
          <cell r="U15">
            <v>2012</v>
          </cell>
          <cell r="V15">
            <v>2013</v>
          </cell>
          <cell r="W15">
            <v>2014</v>
          </cell>
          <cell r="X15">
            <v>2015</v>
          </cell>
          <cell r="Y15">
            <v>2016</v>
          </cell>
          <cell r="Z15">
            <v>2017</v>
          </cell>
          <cell r="AA15">
            <v>2018</v>
          </cell>
          <cell r="AB15">
            <v>2019</v>
          </cell>
          <cell r="AC15">
            <v>2020</v>
          </cell>
          <cell r="AD15">
            <v>2021</v>
          </cell>
          <cell r="AE15">
            <v>2022</v>
          </cell>
          <cell r="AF15">
            <v>2023</v>
          </cell>
          <cell r="AI15">
            <v>2010</v>
          </cell>
          <cell r="AJ15">
            <v>2011</v>
          </cell>
          <cell r="AK15">
            <v>2012</v>
          </cell>
          <cell r="AL15">
            <v>2013</v>
          </cell>
          <cell r="AM15">
            <v>2014</v>
          </cell>
          <cell r="AN15">
            <v>2015</v>
          </cell>
          <cell r="AO15">
            <v>2016</v>
          </cell>
          <cell r="AP15">
            <v>2017</v>
          </cell>
          <cell r="AQ15">
            <v>2018</v>
          </cell>
          <cell r="AR15">
            <v>2019</v>
          </cell>
          <cell r="AS15">
            <v>2020</v>
          </cell>
          <cell r="AT15">
            <v>2021</v>
          </cell>
          <cell r="AU15">
            <v>2022</v>
          </cell>
          <cell r="AV15">
            <v>2023</v>
          </cell>
        </row>
        <row r="16">
          <cell r="B16" t="str">
            <v>USD</v>
          </cell>
          <cell r="C16">
            <v>0.50251514257203966</v>
          </cell>
          <cell r="D16">
            <v>0.71258657322885421</v>
          </cell>
          <cell r="E16">
            <v>0.78332053469094098</v>
          </cell>
          <cell r="F16">
            <v>0.78529327121429904</v>
          </cell>
          <cell r="G16">
            <v>0.88439071394440838</v>
          </cell>
          <cell r="H16">
            <v>0.83107327604905368</v>
          </cell>
          <cell r="I16">
            <v>0.95615312261833796</v>
          </cell>
          <cell r="J16">
            <v>0.9296071072222053</v>
          </cell>
          <cell r="K16">
            <v>0.8352774728253235</v>
          </cell>
          <cell r="L16">
            <v>0.90867354487570473</v>
          </cell>
          <cell r="M16">
            <v>0.78698884730424201</v>
          </cell>
          <cell r="N16">
            <v>0.8756914008360156</v>
          </cell>
          <cell r="O16">
            <v>0.85237605484658274</v>
          </cell>
          <cell r="P16">
            <v>0.84673622793185055</v>
          </cell>
          <cell r="S16">
            <v>4.4384109445411672</v>
          </cell>
          <cell r="T16">
            <v>5.885012673371306</v>
          </cell>
          <cell r="U16">
            <v>5.8598628319969173</v>
          </cell>
          <cell r="V16">
            <v>5.8767005556176022</v>
          </cell>
          <cell r="W16">
            <v>5.9822113237166619</v>
          </cell>
          <cell r="X16">
            <v>3.4574672134839868</v>
          </cell>
          <cell r="Y16">
            <v>3.1896081756238694</v>
          </cell>
          <cell r="Z16">
            <v>3.1309941686606746</v>
          </cell>
          <cell r="AA16">
            <v>4.9951482154071858</v>
          </cell>
          <cell r="AB16">
            <v>3.5203434520035546</v>
          </cell>
          <cell r="AC16">
            <v>2.5545476278155896</v>
          </cell>
          <cell r="AD16">
            <v>4.8718341510893621</v>
          </cell>
          <cell r="AE16">
            <v>7.07369594144137</v>
          </cell>
          <cell r="AF16">
            <v>5.4246283339211381</v>
          </cell>
          <cell r="AI16">
            <v>16.441842301920186</v>
          </cell>
          <cell r="AJ16">
            <v>20.14011046240924</v>
          </cell>
          <cell r="AK16">
            <v>19.279397299271306</v>
          </cell>
          <cell r="AL16">
            <v>20.11247101507427</v>
          </cell>
          <cell r="AM16">
            <v>19.106664322033797</v>
          </cell>
          <cell r="AN16">
            <v>17.676039932076726</v>
          </cell>
          <cell r="AO16">
            <v>15.888030915408885</v>
          </cell>
          <cell r="AP16">
            <v>17.114587745309766</v>
          </cell>
          <cell r="AQ16">
            <v>18.086777588460095</v>
          </cell>
          <cell r="AR16">
            <v>18.578145798975065</v>
          </cell>
          <cell r="AS16">
            <v>13.134791633368092</v>
          </cell>
          <cell r="AT16">
            <v>18.788106608438149</v>
          </cell>
          <cell r="AU16">
            <v>20.647175398946018</v>
          </cell>
          <cell r="AV16">
            <v>19.875028643305306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ining &amp;Man Profits"/>
      <sheetName val="Return on assets"/>
      <sheetName val="Q22023"/>
      <sheetName val="Inputs"/>
      <sheetName val="CPI"/>
      <sheetName val="March 2023"/>
      <sheetName val="June 2023"/>
      <sheetName val="DTIC cut off points for QFS"/>
    </sheetNames>
    <sheetDataSet>
      <sheetData sheetId="0" refreshError="1"/>
      <sheetData sheetId="1">
        <row r="3">
          <cell r="C3" t="str">
            <v>Mining</v>
          </cell>
          <cell r="D3" t="str">
            <v>Manufacturing</v>
          </cell>
        </row>
        <row r="4">
          <cell r="A4">
            <v>2018</v>
          </cell>
          <cell r="B4">
            <v>1</v>
          </cell>
          <cell r="C4">
            <v>22.197865203761754</v>
          </cell>
          <cell r="D4">
            <v>39.801291536050158</v>
          </cell>
        </row>
        <row r="5">
          <cell r="B5">
            <v>2</v>
          </cell>
          <cell r="C5">
            <v>-8.2231725202624464</v>
          </cell>
          <cell r="D5">
            <v>36.192111153994595</v>
          </cell>
        </row>
        <row r="6">
          <cell r="B6">
            <v>3</v>
          </cell>
          <cell r="C6">
            <v>30.148353658536589</v>
          </cell>
          <cell r="D6">
            <v>64.993134146341475</v>
          </cell>
        </row>
        <row r="7">
          <cell r="B7">
            <v>4</v>
          </cell>
          <cell r="C7">
            <v>11.112544629349472</v>
          </cell>
          <cell r="D7">
            <v>50.752593040847202</v>
          </cell>
        </row>
        <row r="8">
          <cell r="A8">
            <v>2019</v>
          </cell>
          <cell r="B8">
            <v>1</v>
          </cell>
          <cell r="C8">
            <v>26.07647386235427</v>
          </cell>
          <cell r="D8">
            <v>39.023205716434752</v>
          </cell>
        </row>
        <row r="9">
          <cell r="B9">
            <v>2</v>
          </cell>
          <cell r="C9">
            <v>26.227450110864744</v>
          </cell>
          <cell r="D9">
            <v>38.843600886917955</v>
          </cell>
        </row>
        <row r="10">
          <cell r="B10">
            <v>3</v>
          </cell>
          <cell r="C10">
            <v>21.605481698389458</v>
          </cell>
          <cell r="D10">
            <v>37.289674963396777</v>
          </cell>
        </row>
        <row r="11">
          <cell r="B11">
            <v>4</v>
          </cell>
          <cell r="C11">
            <v>24.333357637623042</v>
          </cell>
          <cell r="D11">
            <v>28.175151294203427</v>
          </cell>
        </row>
        <row r="12">
          <cell r="A12">
            <v>2020</v>
          </cell>
          <cell r="B12">
            <v>1</v>
          </cell>
          <cell r="C12">
            <v>41.11775377969763</v>
          </cell>
          <cell r="D12">
            <v>15.665935205183587</v>
          </cell>
        </row>
        <row r="13">
          <cell r="B13">
            <v>2</v>
          </cell>
          <cell r="C13">
            <v>24.756705882352936</v>
          </cell>
          <cell r="D13">
            <v>-4.8163089137495483</v>
          </cell>
        </row>
        <row r="14">
          <cell r="B14">
            <v>3</v>
          </cell>
          <cell r="C14">
            <v>68.81447727272726</v>
          </cell>
          <cell r="D14">
            <v>48.425607954545448</v>
          </cell>
        </row>
        <row r="15">
          <cell r="B15">
            <v>4</v>
          </cell>
          <cell r="C15">
            <v>80.406122968197877</v>
          </cell>
          <cell r="D15">
            <v>60.324924381625436</v>
          </cell>
        </row>
        <row r="16">
          <cell r="A16">
            <v>2021</v>
          </cell>
          <cell r="B16">
            <v>1</v>
          </cell>
          <cell r="C16">
            <v>104.0962654558156</v>
          </cell>
          <cell r="D16">
            <v>37.272804750261969</v>
          </cell>
        </row>
        <row r="17">
          <cell r="B17">
            <v>2</v>
          </cell>
          <cell r="C17">
            <v>111.23739759036144</v>
          </cell>
          <cell r="D17">
            <v>59.018751118760754</v>
          </cell>
        </row>
        <row r="18">
          <cell r="B18">
            <v>3</v>
          </cell>
          <cell r="C18">
            <v>58.798748391466304</v>
          </cell>
          <cell r="D18">
            <v>57.794421943785977</v>
          </cell>
        </row>
        <row r="19">
          <cell r="B19">
            <v>4</v>
          </cell>
          <cell r="C19">
            <v>37.159689008042903</v>
          </cell>
          <cell r="D19">
            <v>50.519943699731904</v>
          </cell>
        </row>
        <row r="20">
          <cell r="A20">
            <v>2022</v>
          </cell>
          <cell r="B20">
            <v>1</v>
          </cell>
          <cell r="C20">
            <v>98.826768824306455</v>
          </cell>
          <cell r="D20">
            <v>66.161770145310442</v>
          </cell>
        </row>
        <row r="21">
          <cell r="B21">
            <v>2</v>
          </cell>
          <cell r="C21">
            <v>85.052714239586678</v>
          </cell>
          <cell r="D21">
            <v>62.884990636099445</v>
          </cell>
        </row>
        <row r="22">
          <cell r="B22">
            <v>3</v>
          </cell>
          <cell r="C22">
            <v>79.268829191569679</v>
          </cell>
          <cell r="D22">
            <v>55.525725070776978</v>
          </cell>
        </row>
        <row r="23">
          <cell r="B23">
            <v>4</v>
          </cell>
          <cell r="C23">
            <v>73.794825585023403</v>
          </cell>
          <cell r="D23">
            <v>49.087121372854909</v>
          </cell>
        </row>
        <row r="24">
          <cell r="A24">
            <v>2023</v>
          </cell>
          <cell r="B24">
            <v>1</v>
          </cell>
          <cell r="C24">
            <v>49.995866666666672</v>
          </cell>
          <cell r="D24">
            <v>51.275548148148147</v>
          </cell>
        </row>
        <row r="25">
          <cell r="B25">
            <v>2</v>
          </cell>
          <cell r="C25">
            <v>39.085000000000001</v>
          </cell>
          <cell r="D25">
            <v>55.177</v>
          </cell>
        </row>
      </sheetData>
      <sheetData sheetId="2">
        <row r="3">
          <cell r="B3" t="str">
            <v>mining</v>
          </cell>
          <cell r="C3" t="str">
            <v>manufacturing</v>
          </cell>
          <cell r="D3" t="str">
            <v>construction</v>
          </cell>
          <cell r="E3" t="str">
            <v>other</v>
          </cell>
        </row>
        <row r="4">
          <cell r="A4">
            <v>2013</v>
          </cell>
          <cell r="B4">
            <v>1.408548542032184E-2</v>
          </cell>
          <cell r="C4">
            <v>8.9338591738768305E-2</v>
          </cell>
          <cell r="D4">
            <v>0.2112632474665429</v>
          </cell>
          <cell r="E4">
            <v>7.2685100908705294E-2</v>
          </cell>
        </row>
        <row r="5">
          <cell r="A5">
            <v>2014</v>
          </cell>
          <cell r="B5">
            <v>2.0343846938204783E-2</v>
          </cell>
          <cell r="C5">
            <v>7.9227718649844125E-2</v>
          </cell>
          <cell r="D5">
            <v>7.8575331238901786E-2</v>
          </cell>
          <cell r="E5">
            <v>6.8901598852213516E-2</v>
          </cell>
        </row>
        <row r="6">
          <cell r="A6">
            <v>2015</v>
          </cell>
          <cell r="B6">
            <v>-2.3141481917620287E-2</v>
          </cell>
          <cell r="C6">
            <v>0.10210479279679754</v>
          </cell>
          <cell r="D6">
            <v>0.13246065139473273</v>
          </cell>
          <cell r="E6">
            <v>5.4120223511683656E-2</v>
          </cell>
        </row>
        <row r="7">
          <cell r="A7">
            <v>2016</v>
          </cell>
          <cell r="B7">
            <v>2.2104576730164083E-2</v>
          </cell>
          <cell r="C7">
            <v>8.671178179321587E-2</v>
          </cell>
          <cell r="D7">
            <v>2.2898637648873274E-2</v>
          </cell>
          <cell r="E7">
            <v>5.4577408457357472E-2</v>
          </cell>
        </row>
        <row r="8">
          <cell r="A8">
            <v>2017</v>
          </cell>
          <cell r="B8">
            <v>-2.0897905513290127E-2</v>
          </cell>
          <cell r="C8">
            <v>9.8603724253637601E-2</v>
          </cell>
          <cell r="D8">
            <v>2.3756678997122894E-2</v>
          </cell>
          <cell r="E8">
            <v>0.1091071395608281</v>
          </cell>
        </row>
        <row r="9">
          <cell r="A9">
            <v>2018</v>
          </cell>
          <cell r="B9">
            <v>-1.39073998956945E-2</v>
          </cell>
          <cell r="C9">
            <v>5.9351503661604861E-2</v>
          </cell>
          <cell r="D9">
            <v>5.533596837944664E-2</v>
          </cell>
          <cell r="E9">
            <v>3.9445764814969503E-2</v>
          </cell>
        </row>
        <row r="10">
          <cell r="A10">
            <v>2019</v>
          </cell>
          <cell r="B10">
            <v>4.482056201683185E-2</v>
          </cell>
          <cell r="C10">
            <v>6.5055871776765237E-2</v>
          </cell>
          <cell r="D10">
            <v>7.9575335261635557E-2</v>
          </cell>
          <cell r="E10">
            <v>4.5589603178097279E-2</v>
          </cell>
        </row>
        <row r="11">
          <cell r="A11">
            <v>2020</v>
          </cell>
          <cell r="B11">
            <v>4.1530481032210805E-2</v>
          </cell>
          <cell r="C11">
            <v>-7.9234167318980482E-3</v>
          </cell>
          <cell r="D11">
            <v>6.3494401885680618E-2</v>
          </cell>
          <cell r="E11">
            <v>7.01954394192837E-3</v>
          </cell>
        </row>
        <row r="12">
          <cell r="A12">
            <v>2021</v>
          </cell>
          <cell r="B12">
            <v>0.17719889440006059</v>
          </cell>
          <cell r="C12">
            <v>8.9083724418582796E-2</v>
          </cell>
          <cell r="D12">
            <v>6.321230725803606E-2</v>
          </cell>
          <cell r="E12">
            <v>4.5166437177746682E-2</v>
          </cell>
        </row>
        <row r="13">
          <cell r="A13">
            <v>2022</v>
          </cell>
          <cell r="B13">
            <v>0.14589825075806553</v>
          </cell>
          <cell r="C13">
            <v>0.1113894342517997</v>
          </cell>
          <cell r="D13">
            <v>-6.5125240847784205E-2</v>
          </cell>
          <cell r="E13">
            <v>5.3757281735588663E-2</v>
          </cell>
        </row>
        <row r="14">
          <cell r="A14">
            <v>2023</v>
          </cell>
          <cell r="B14">
            <v>6.614755041666949E-2</v>
          </cell>
          <cell r="C14">
            <v>9.3974762708486967E-2</v>
          </cell>
          <cell r="D14">
            <v>0.14154406094815089</v>
          </cell>
          <cell r="E14">
            <v>4.8230765249577479E-2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nufac sales by industry  (2)"/>
      <sheetName val="Manufac sales by industry "/>
      <sheetName val="Total manufacturing sales "/>
      <sheetName val="Value of sales deflated "/>
      <sheetName val="Value of sales "/>
      <sheetName val="Excel table from 1998 (2)"/>
      <sheetName val="CPI"/>
      <sheetName val="Excel table from 1998"/>
    </sheetNames>
    <sheetDataSet>
      <sheetData sheetId="1">
        <row r="1">
          <cell r="B1" t="str">
            <v>Q3 2020</v>
          </cell>
          <cell r="C1" t="str">
            <v xml:space="preserve"> Q3 2021 </v>
          </cell>
          <cell r="D1" t="str">
            <v>Q3 2022</v>
          </cell>
          <cell r="E1" t="str">
            <v>Q2 2023</v>
          </cell>
          <cell r="F1" t="str">
            <v>Q3 2023</v>
          </cell>
        </row>
        <row r="2">
          <cell r="A2" t="str">
            <v xml:space="preserve"> food/
beverages </v>
          </cell>
          <cell r="B2">
            <v>170.09775421022727</v>
          </cell>
          <cell r="C2">
            <v>180.57868920894006</v>
          </cell>
          <cell r="D2">
            <v>194.63492324787674</v>
          </cell>
          <cell r="E2">
            <v>199.50852582147206</v>
          </cell>
          <cell r="F2">
            <v>189.67871400000001</v>
          </cell>
        </row>
        <row r="3">
          <cell r="A3" t="str">
            <v xml:space="preserve"> metals </v>
          </cell>
          <cell r="B3">
            <v>115.60333786576703</v>
          </cell>
          <cell r="C3">
            <v>142.81217984354893</v>
          </cell>
          <cell r="D3">
            <v>138.46798048757475</v>
          </cell>
          <cell r="E3">
            <v>130.45695912804138</v>
          </cell>
          <cell r="F3">
            <v>126.78905200000001</v>
          </cell>
        </row>
        <row r="4">
          <cell r="A4" t="str">
            <v xml:space="preserve"> chemicals/
plastics </v>
          </cell>
          <cell r="B4">
            <v>99.805712052556814</v>
          </cell>
          <cell r="C4">
            <v>99.296728011513707</v>
          </cell>
          <cell r="D4">
            <v>113.00705467820072</v>
          </cell>
          <cell r="E4">
            <v>111.18522694647204</v>
          </cell>
          <cell r="F4">
            <v>112.83576599999999</v>
          </cell>
        </row>
        <row r="5">
          <cell r="A5" t="str">
            <v xml:space="preserve"> transport 
equipment </v>
          </cell>
          <cell r="B5">
            <v>99.779555234019881</v>
          </cell>
          <cell r="C5">
            <v>76.344745958347445</v>
          </cell>
          <cell r="D5">
            <v>115.4821209094055</v>
          </cell>
          <cell r="E5">
            <v>126.6795816928224</v>
          </cell>
          <cell r="F5">
            <v>133.35315900000001</v>
          </cell>
        </row>
        <row r="6">
          <cell r="A6" t="str">
            <v xml:space="preserve"> wood/paper </v>
          </cell>
          <cell r="B6">
            <v>34.355021727272728</v>
          </cell>
          <cell r="C6">
            <v>33.484015108364375</v>
          </cell>
          <cell r="D6">
            <v>36.757672224284377</v>
          </cell>
          <cell r="E6">
            <v>37.735646488442825</v>
          </cell>
          <cell r="F6">
            <v>38.786341</v>
          </cell>
        </row>
        <row r="7">
          <cell r="A7" t="str">
            <v xml:space="preserve"> machinery </v>
          </cell>
          <cell r="B7">
            <v>37.46469689737215</v>
          </cell>
          <cell r="C7">
            <v>39.475646634947516</v>
          </cell>
          <cell r="D7">
            <v>42.982684595155717</v>
          </cell>
          <cell r="E7">
            <v>47.117513393856456</v>
          </cell>
          <cell r="F7">
            <v>49.241087</v>
          </cell>
        </row>
        <row r="8">
          <cell r="A8" t="str">
            <v xml:space="preserve"> petroleum 
refineries </v>
          </cell>
          <cell r="B8">
            <v>47.885466514204538</v>
          </cell>
          <cell r="C8">
            <v>42.637895414493741</v>
          </cell>
          <cell r="D8">
            <v>45.668415352941189</v>
          </cell>
          <cell r="E8">
            <v>56.399238837287115</v>
          </cell>
          <cell r="F8">
            <v>65.021291000000005</v>
          </cell>
        </row>
        <row r="9">
          <cell r="A9" t="str">
            <v xml:space="preserve"> Glass/non-
metallic mineral </v>
          </cell>
          <cell r="B9">
            <v>20.853492471946019</v>
          </cell>
          <cell r="C9">
            <v>21.451674537419571</v>
          </cell>
          <cell r="D9">
            <v>22.551815494809691</v>
          </cell>
          <cell r="E9">
            <v>22.227143998783458</v>
          </cell>
          <cell r="F9">
            <v>22.103483000000001</v>
          </cell>
        </row>
        <row r="10">
          <cell r="A10" t="str">
            <v xml:space="preserve"> Clothing/textiles/
leather/footwear </v>
          </cell>
          <cell r="B10">
            <v>17.760931276988636</v>
          </cell>
          <cell r="C10">
            <v>17.287388956992892</v>
          </cell>
          <cell r="D10">
            <v>18.194202599874178</v>
          </cell>
          <cell r="E10">
            <v>19.221024599148418</v>
          </cell>
          <cell r="F10">
            <v>19.073399999999999</v>
          </cell>
        </row>
        <row r="11">
          <cell r="A11" t="str">
            <v xml:space="preserve"> Other manu-
facturing </v>
          </cell>
          <cell r="B11">
            <v>18.381814729403406</v>
          </cell>
          <cell r="C11">
            <v>24.472397451743991</v>
          </cell>
          <cell r="D11">
            <v>25.395698428751185</v>
          </cell>
          <cell r="E11">
            <v>27.023439065389297</v>
          </cell>
          <cell r="F11">
            <v>26.968532</v>
          </cell>
        </row>
        <row r="12">
          <cell r="A12" t="str">
            <v xml:space="preserve"> electrical 
machinery </v>
          </cell>
          <cell r="B12">
            <v>17.38128116619318</v>
          </cell>
          <cell r="C12">
            <v>18.227812736877752</v>
          </cell>
          <cell r="D12">
            <v>18.913406402013216</v>
          </cell>
          <cell r="E12">
            <v>22.358476464720198</v>
          </cell>
          <cell r="F12">
            <v>21.860949000000002</v>
          </cell>
        </row>
        <row r="13">
          <cell r="A13" t="str">
            <v xml:space="preserve"> publishing  </v>
          </cell>
          <cell r="B13">
            <v>11.214265793323863</v>
          </cell>
          <cell r="C13">
            <v>14.007959834744328</v>
          </cell>
          <cell r="D13">
            <v>14.630480794589495</v>
          </cell>
          <cell r="E13">
            <v>15.087865926399029</v>
          </cell>
          <cell r="F13">
            <v>15.211930000000001</v>
          </cell>
        </row>
        <row r="14">
          <cell r="A14" t="str">
            <v xml:space="preserve"> ICT </v>
          </cell>
          <cell r="B14">
            <v>7.1827005276988629</v>
          </cell>
          <cell r="C14">
            <v>6.7918075133762272</v>
          </cell>
          <cell r="D14">
            <v>7.7625285602390699</v>
          </cell>
          <cell r="E14">
            <v>7.5328705240267642</v>
          </cell>
          <cell r="F14">
            <v>7.1940369999999998</v>
          </cell>
        </row>
        <row r="15">
          <cell r="A15" t="str">
            <v xml:space="preserve"> Furniture </v>
          </cell>
          <cell r="B15">
            <v>3.9229421235795447</v>
          </cell>
          <cell r="C15">
            <v>4.7829911452759903</v>
          </cell>
          <cell r="D15">
            <v>4.3116811211072674</v>
          </cell>
          <cell r="E15">
            <v>5.2085668020072999</v>
          </cell>
          <cell r="F15">
            <v>5.0336270000000001</v>
          </cell>
        </row>
      </sheetData>
      <sheetData sheetId="2"/>
      <sheetData sheetId="3"/>
      <sheetData sheetId="4">
        <row r="118">
          <cell r="AA118">
            <v>170.09775421022727</v>
          </cell>
          <cell r="AE118">
            <v>180.57868920894006</v>
          </cell>
          <cell r="AI118">
            <v>194.63492324787674</v>
          </cell>
          <cell r="AL118">
            <v>199.50852582147206</v>
          </cell>
          <cell r="AM118">
            <v>189.67871400000001</v>
          </cell>
        </row>
        <row r="119">
          <cell r="AA119">
            <v>115.60333786576703</v>
          </cell>
          <cell r="AE119">
            <v>142.81217984354893</v>
          </cell>
          <cell r="AI119">
            <v>138.46798048757475</v>
          </cell>
          <cell r="AL119">
            <v>130.45695912804138</v>
          </cell>
          <cell r="AM119">
            <v>126.78905200000001</v>
          </cell>
        </row>
        <row r="120">
          <cell r="AA120">
            <v>99.805712052556814</v>
          </cell>
          <cell r="AE120">
            <v>99.296728011513707</v>
          </cell>
          <cell r="AI120">
            <v>113.00705467820072</v>
          </cell>
          <cell r="AL120">
            <v>111.18522694647204</v>
          </cell>
          <cell r="AM120">
            <v>112.83576599999999</v>
          </cell>
        </row>
        <row r="121">
          <cell r="AA121">
            <v>99.779555234019881</v>
          </cell>
          <cell r="AE121">
            <v>76.344745958347445</v>
          </cell>
          <cell r="AI121">
            <v>115.4821209094055</v>
          </cell>
          <cell r="AL121">
            <v>126.6795816928224</v>
          </cell>
          <cell r="AM121">
            <v>133.35315900000001</v>
          </cell>
        </row>
        <row r="122">
          <cell r="AA122">
            <v>34.355021727272728</v>
          </cell>
          <cell r="AE122">
            <v>33.484015108364375</v>
          </cell>
          <cell r="AI122">
            <v>36.757672224284377</v>
          </cell>
          <cell r="AL122">
            <v>37.735646488442825</v>
          </cell>
          <cell r="AM122">
            <v>38.786341</v>
          </cell>
        </row>
        <row r="123">
          <cell r="AA123">
            <v>37.46469689737215</v>
          </cell>
          <cell r="AE123">
            <v>39.475646634947516</v>
          </cell>
          <cell r="AI123">
            <v>42.982684595155717</v>
          </cell>
          <cell r="AL123">
            <v>47.117513393856456</v>
          </cell>
          <cell r="AM123">
            <v>49.241087</v>
          </cell>
        </row>
        <row r="124">
          <cell r="AA124">
            <v>47.885466514204538</v>
          </cell>
          <cell r="AE124">
            <v>42.637895414493741</v>
          </cell>
          <cell r="AI124">
            <v>45.668415352941189</v>
          </cell>
          <cell r="AL124">
            <v>56.399238837287115</v>
          </cell>
          <cell r="AM124">
            <v>65.021291000000005</v>
          </cell>
        </row>
        <row r="125">
          <cell r="AA125">
            <v>20.853492471946019</v>
          </cell>
          <cell r="AE125">
            <v>21.451674537419571</v>
          </cell>
          <cell r="AI125">
            <v>22.551815494809691</v>
          </cell>
          <cell r="AL125">
            <v>22.227143998783458</v>
          </cell>
          <cell r="AM125">
            <v>22.103483000000001</v>
          </cell>
        </row>
        <row r="126">
          <cell r="AA126">
            <v>17.760931276988636</v>
          </cell>
          <cell r="AE126">
            <v>17.287388956992892</v>
          </cell>
          <cell r="AI126">
            <v>18.194202599874178</v>
          </cell>
          <cell r="AL126">
            <v>19.221024599148418</v>
          </cell>
          <cell r="AM126">
            <v>19.073399999999999</v>
          </cell>
        </row>
        <row r="127">
          <cell r="AA127">
            <v>18.381814729403406</v>
          </cell>
          <cell r="AE127">
            <v>24.472397451743991</v>
          </cell>
          <cell r="AI127">
            <v>25.395698428751185</v>
          </cell>
          <cell r="AL127">
            <v>27.023439065389297</v>
          </cell>
          <cell r="AM127">
            <v>26.968532</v>
          </cell>
        </row>
        <row r="128">
          <cell r="AA128">
            <v>17.38128116619318</v>
          </cell>
          <cell r="AE128">
            <v>18.227812736877752</v>
          </cell>
          <cell r="AI128">
            <v>18.913406402013216</v>
          </cell>
          <cell r="AL128">
            <v>22.358476464720198</v>
          </cell>
          <cell r="AM128">
            <v>21.860949000000002</v>
          </cell>
        </row>
        <row r="129">
          <cell r="AA129">
            <v>11.214265793323863</v>
          </cell>
          <cell r="AE129">
            <v>14.007959834744328</v>
          </cell>
          <cell r="AI129">
            <v>14.630480794589495</v>
          </cell>
          <cell r="AL129">
            <v>15.087865926399029</v>
          </cell>
          <cell r="AM129">
            <v>15.211930000000001</v>
          </cell>
        </row>
        <row r="130">
          <cell r="AA130">
            <v>7.1827005276988629</v>
          </cell>
          <cell r="AE130">
            <v>6.7918075133762272</v>
          </cell>
          <cell r="AI130">
            <v>7.7625285602390699</v>
          </cell>
          <cell r="AL130">
            <v>7.5328705240267642</v>
          </cell>
          <cell r="AM130">
            <v>7.1940369999999998</v>
          </cell>
        </row>
        <row r="131">
          <cell r="AA131">
            <v>3.9229421235795447</v>
          </cell>
          <cell r="AE131">
            <v>4.7829911452759903</v>
          </cell>
          <cell r="AI131">
            <v>4.3116811211072674</v>
          </cell>
          <cell r="AL131">
            <v>5.2085668020072999</v>
          </cell>
          <cell r="AM131">
            <v>5.0336270000000001</v>
          </cell>
        </row>
        <row r="133">
          <cell r="AA133">
            <v>701.68897259055404</v>
          </cell>
          <cell r="AE133">
            <v>721.65193235658683</v>
          </cell>
          <cell r="AI133">
            <v>798.76066489682319</v>
          </cell>
          <cell r="AL133">
            <v>827.7420796888689</v>
          </cell>
          <cell r="AM133">
            <v>833.15136800000005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ld mining prices"/>
    </sheetNames>
    <sheetDataSet>
      <sheetData sheetId="0">
        <row r="5">
          <cell r="B5" t="str">
            <v>3 Feb 2020</v>
          </cell>
          <cell r="C5" t="str">
            <v>7 June 2021</v>
          </cell>
          <cell r="D5" t="str">
            <v>30 Sept 2021</v>
          </cell>
          <cell r="E5" t="str">
            <v>30 Dec 2021</v>
          </cell>
          <cell r="F5" t="str">
            <v>30 Jan 2022</v>
          </cell>
          <cell r="G5" t="str">
            <v>9 March 2022</v>
          </cell>
          <cell r="H5" t="str">
            <v>7 June 2022</v>
          </cell>
          <cell r="I5" t="str">
            <v>7 Sept 2022</v>
          </cell>
          <cell r="J5" t="str">
            <v>6 Dec 2022</v>
          </cell>
          <cell r="K5" t="str">
            <v>7 March 2023</v>
          </cell>
          <cell r="L5" t="str">
            <v>1 Sept 2023</v>
          </cell>
          <cell r="M5" t="str">
            <v>1 Dec 2023</v>
          </cell>
        </row>
        <row r="6">
          <cell r="A6" t="str">
            <v>iron ore</v>
          </cell>
          <cell r="B6">
            <v>100</v>
          </cell>
          <cell r="C6">
            <v>245.78313253012047</v>
          </cell>
          <cell r="D6">
            <v>137.34939759036143</v>
          </cell>
          <cell r="E6">
            <v>120.48192771084338</v>
          </cell>
          <cell r="F6">
            <v>170.84337349397592</v>
          </cell>
          <cell r="G6">
            <v>188.55421686746988</v>
          </cell>
          <cell r="H6">
            <v>175.90361445783131</v>
          </cell>
          <cell r="I6">
            <v>118.67469879518073</v>
          </cell>
          <cell r="J6">
            <v>131.92771084337349</v>
          </cell>
          <cell r="K6">
            <v>140.55555555555554</v>
          </cell>
          <cell r="L6">
            <v>130.55555555555557</v>
          </cell>
          <cell r="M6">
            <v>148.33333333333334</v>
          </cell>
        </row>
        <row r="7">
          <cell r="A7" t="str">
            <v>gold</v>
          </cell>
          <cell r="B7">
            <v>100</v>
          </cell>
          <cell r="C7">
            <v>120.11385199240988</v>
          </cell>
          <cell r="D7">
            <v>109.42441492726122</v>
          </cell>
          <cell r="E7">
            <v>115.62302340290955</v>
          </cell>
          <cell r="F7">
            <v>113.34598355471222</v>
          </cell>
          <cell r="G7">
            <v>130.04427577482608</v>
          </cell>
          <cell r="H7">
            <v>117.14104996837445</v>
          </cell>
          <cell r="I7">
            <v>108.96268184693231</v>
          </cell>
          <cell r="J7">
            <v>112.12144212523721</v>
          </cell>
          <cell r="K7">
            <v>116.34980988593155</v>
          </cell>
          <cell r="L7">
            <v>122.90240811153359</v>
          </cell>
          <cell r="M7">
            <v>128.96070975918886</v>
          </cell>
        </row>
        <row r="8">
          <cell r="A8" t="str">
            <v>platinum</v>
          </cell>
          <cell r="B8">
            <v>100</v>
          </cell>
          <cell r="C8">
            <v>121.55440414507773</v>
          </cell>
          <cell r="D8">
            <v>99.170984455958546</v>
          </cell>
          <cell r="E8">
            <v>100</v>
          </cell>
          <cell r="F8">
            <v>105.07772020725388</v>
          </cell>
          <cell r="G8">
            <v>121.34715025906735</v>
          </cell>
          <cell r="H8">
            <v>104.76683937823834</v>
          </cell>
          <cell r="I8">
            <v>90.362694300518129</v>
          </cell>
          <cell r="J8">
            <v>102.47150259067357</v>
          </cell>
          <cell r="K8">
            <v>97.338792221084958</v>
          </cell>
          <cell r="L8">
            <v>97.297850562947801</v>
          </cell>
          <cell r="M8">
            <v>95.035823950870011</v>
          </cell>
        </row>
        <row r="9">
          <cell r="A9" t="str">
            <v>coal</v>
          </cell>
          <cell r="B9">
            <v>100</v>
          </cell>
          <cell r="C9">
            <v>174.28571428571428</v>
          </cell>
          <cell r="D9">
            <v>311.42857142857144</v>
          </cell>
          <cell r="E9">
            <v>240</v>
          </cell>
          <cell r="F9">
            <v>318.42857142857144</v>
          </cell>
          <cell r="G9">
            <v>578.57142857142856</v>
          </cell>
          <cell r="H9">
            <v>575.71428571428567</v>
          </cell>
          <cell r="I9">
            <v>627.14285714285711</v>
          </cell>
          <cell r="J9">
            <v>572.14285714285711</v>
          </cell>
          <cell r="K9">
            <v>258.57142857142861</v>
          </cell>
          <cell r="L9">
            <v>222.85714285714286</v>
          </cell>
          <cell r="M9">
            <v>184.28571428571428</v>
          </cell>
        </row>
        <row r="10">
          <cell r="A10" t="str">
            <v>petroleum</v>
          </cell>
          <cell r="B10">
            <v>100</v>
          </cell>
          <cell r="C10">
            <v>135.84905660377359</v>
          </cell>
          <cell r="D10">
            <v>147.16981132075472</v>
          </cell>
          <cell r="E10">
            <v>149.0566037735849</v>
          </cell>
          <cell r="F10">
            <v>167.9245283018868</v>
          </cell>
          <cell r="G10">
            <v>201.88679245283021</v>
          </cell>
          <cell r="H10">
            <v>228.30188679245285</v>
          </cell>
          <cell r="I10">
            <v>166.98113207547169</v>
          </cell>
          <cell r="J10">
            <v>150</v>
          </cell>
          <cell r="K10">
            <v>150.9433962264151</v>
          </cell>
          <cell r="L10">
            <v>161.88679245283018</v>
          </cell>
          <cell r="M10">
            <v>143.39622641509433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1. Empl trends and ratio"/>
      <sheetName val="2.  Employment by sector"/>
      <sheetName val="Sheet1"/>
      <sheetName val="3. Employment by occupation"/>
      <sheetName val="5. Empl by mfg industry"/>
      <sheetName val="6. Mining employment"/>
    </sheetNames>
    <sheetDataSet>
      <sheetData sheetId="0" refreshError="1"/>
      <sheetData sheetId="1">
        <row r="5">
          <cell r="B5" t="str">
            <v>2008</v>
          </cell>
          <cell r="C5" t="str">
            <v>2009</v>
          </cell>
          <cell r="D5" t="str">
            <v>2010</v>
          </cell>
          <cell r="E5" t="str">
            <v>2011</v>
          </cell>
          <cell r="F5" t="str">
            <v>2012</v>
          </cell>
          <cell r="G5" t="str">
            <v>2013</v>
          </cell>
          <cell r="H5" t="str">
            <v>2014</v>
          </cell>
          <cell r="I5" t="str">
            <v>2015</v>
          </cell>
          <cell r="J5" t="str">
            <v>2016</v>
          </cell>
          <cell r="K5" t="str">
            <v>2017</v>
          </cell>
          <cell r="L5" t="str">
            <v>2018</v>
          </cell>
          <cell r="M5" t="str">
            <v>2019</v>
          </cell>
          <cell r="N5" t="str">
            <v>2020</v>
          </cell>
          <cell r="O5" t="str">
            <v>2021</v>
          </cell>
          <cell r="P5" t="str">
            <v>2022</v>
          </cell>
          <cell r="Q5" t="str">
            <v>Q2 2023</v>
          </cell>
          <cell r="R5" t="str">
            <v>Q3 2023</v>
          </cell>
        </row>
        <row r="6">
          <cell r="A6" t="str">
            <v>Formal</v>
          </cell>
          <cell r="B6">
            <v>10.112702023387039</v>
          </cell>
          <cell r="C6">
            <v>9.7862222140382169</v>
          </cell>
          <cell r="D6">
            <v>9.4811764414367747</v>
          </cell>
          <cell r="E6">
            <v>10.00076525984699</v>
          </cell>
          <cell r="F6">
            <v>10.310572946678969</v>
          </cell>
          <cell r="G6">
            <v>10.709110597404672</v>
          </cell>
          <cell r="H6">
            <v>10.843095199474194</v>
          </cell>
          <cell r="I6">
            <v>10.929940487277923</v>
          </cell>
          <cell r="J6">
            <v>11.02885423379251</v>
          </cell>
          <cell r="K6">
            <v>11.379198854641009</v>
          </cell>
          <cell r="L6">
            <v>11.25465778154275</v>
          </cell>
          <cell r="M6">
            <v>11.214126597304558</v>
          </cell>
          <cell r="N6">
            <v>10.306137905210234</v>
          </cell>
          <cell r="O6">
            <v>9.6283677805826997</v>
          </cell>
          <cell r="P6">
            <v>10.834535328698131</v>
          </cell>
          <cell r="Q6">
            <v>11.329184403682767</v>
          </cell>
          <cell r="R6">
            <v>11.615904383538917</v>
          </cell>
        </row>
        <row r="7">
          <cell r="A7" t="str">
            <v>Informal</v>
          </cell>
          <cell r="B7">
            <v>2.2776852863317121</v>
          </cell>
          <cell r="C7">
            <v>2.1078809137477021</v>
          </cell>
          <cell r="D7">
            <v>2.2769310508035039</v>
          </cell>
          <cell r="E7">
            <v>2.263658956070997</v>
          </cell>
          <cell r="F7">
            <v>2.3268942358839992</v>
          </cell>
          <cell r="G7">
            <v>2.3226668357823748</v>
          </cell>
          <cell r="H7">
            <v>2.4073127778014953</v>
          </cell>
          <cell r="I7">
            <v>2.7210019561760999</v>
          </cell>
          <cell r="J7">
            <v>2.641493747646309</v>
          </cell>
          <cell r="K7">
            <v>2.689448210100704</v>
          </cell>
          <cell r="L7">
            <v>3.0166430759284975</v>
          </cell>
          <cell r="M7">
            <v>2.9950007805607495</v>
          </cell>
          <cell r="N7">
            <v>2.4561481963982867</v>
          </cell>
          <cell r="O7">
            <v>2.6945980084768304</v>
          </cell>
          <cell r="P7">
            <v>2.9707285721723995</v>
          </cell>
          <cell r="Q7">
            <v>3.0291631327715614</v>
          </cell>
          <cell r="R7">
            <v>3.0577611463864214</v>
          </cell>
        </row>
        <row r="8">
          <cell r="A8" t="str">
            <v>Domestic</v>
          </cell>
          <cell r="B8">
            <v>1.3484884701453972</v>
          </cell>
          <cell r="C8">
            <v>1.2544342146337006</v>
          </cell>
          <cell r="D8">
            <v>1.2153164806954024</v>
          </cell>
          <cell r="E8">
            <v>1.2008930547989998</v>
          </cell>
          <cell r="F8">
            <v>1.2252851870929997</v>
          </cell>
          <cell r="G8">
            <v>1.2638984193277827</v>
          </cell>
          <cell r="H8">
            <v>1.1804359630987979</v>
          </cell>
          <cell r="I8">
            <v>1.2803976156605998</v>
          </cell>
          <cell r="J8">
            <v>1.2814760404084018</v>
          </cell>
          <cell r="K8">
            <v>1.3125547413900993</v>
          </cell>
          <cell r="L8">
            <v>1.2666504423909015</v>
          </cell>
          <cell r="M8">
            <v>1.2861892962007515</v>
          </cell>
          <cell r="N8">
            <v>1.1207013689975043</v>
          </cell>
          <cell r="O8">
            <v>1.1297513379037447</v>
          </cell>
          <cell r="P8">
            <v>1.0875336527337727</v>
          </cell>
          <cell r="Q8">
            <v>0.89444464113850686</v>
          </cell>
          <cell r="R8">
            <v>0.95559044031228324</v>
          </cell>
        </row>
        <row r="9">
          <cell r="A9" t="str">
            <v>Agriculture</v>
          </cell>
          <cell r="B9">
            <v>0.80963375617169953</v>
          </cell>
          <cell r="C9">
            <v>0.6812602536482002</v>
          </cell>
          <cell r="D9">
            <v>0.67435973099739976</v>
          </cell>
          <cell r="E9">
            <v>0.65306780159099864</v>
          </cell>
          <cell r="F9">
            <v>0.69886269015900049</v>
          </cell>
          <cell r="G9">
            <v>0.74016733190805784</v>
          </cell>
          <cell r="H9">
            <v>0.68572471548169978</v>
          </cell>
          <cell r="I9">
            <v>0.89709919439389862</v>
          </cell>
          <cell r="J9">
            <v>0.88137101344399948</v>
          </cell>
          <cell r="K9">
            <v>0.81046808053709973</v>
          </cell>
          <cell r="L9">
            <v>0.84212247670989848</v>
          </cell>
          <cell r="M9">
            <v>0.87969190792185914</v>
          </cell>
          <cell r="N9">
            <v>0.80788191329796699</v>
          </cell>
          <cell r="O9">
            <v>0.82929004509549942</v>
          </cell>
          <cell r="P9">
            <v>0.8726061104020294</v>
          </cell>
          <cell r="Q9">
            <v>1.093400688537072</v>
          </cell>
          <cell r="R9">
            <v>1.115525196918544</v>
          </cell>
        </row>
        <row r="10">
          <cell r="A10" t="str">
            <v>employment ratio (right axis)</v>
          </cell>
          <cell r="B10">
            <v>0.47498094208156555</v>
          </cell>
          <cell r="C10">
            <v>0.46186335321042021</v>
          </cell>
          <cell r="D10">
            <v>0.43963135537960307</v>
          </cell>
          <cell r="E10">
            <v>0.4293568658226109</v>
          </cell>
          <cell r="F10">
            <v>0.43538938024852752</v>
          </cell>
          <cell r="G10">
            <v>0.42317619437597948</v>
          </cell>
          <cell r="H10">
            <v>0.42721983370873945</v>
          </cell>
          <cell r="I10">
            <v>0.43829563978530561</v>
          </cell>
          <cell r="J10">
            <v>0.4308395691982459</v>
          </cell>
          <cell r="K10">
            <v>0.43324087341730283</v>
          </cell>
          <cell r="L10">
            <v>0.43122682205521451</v>
          </cell>
          <cell r="M10">
            <v>0.42441814786437171</v>
          </cell>
          <cell r="N10">
            <v>0.37507869994480647</v>
          </cell>
          <cell r="O10">
            <v>0.35934085192033816</v>
          </cell>
          <cell r="P10">
            <v>0.390991078769651</v>
          </cell>
          <cell r="Q10">
            <v>0.42100000000000004</v>
          </cell>
          <cell r="R10">
            <v>0.41200000000000003</v>
          </cell>
        </row>
      </sheetData>
      <sheetData sheetId="2">
        <row r="4">
          <cell r="B4">
            <v>2008</v>
          </cell>
          <cell r="C4">
            <v>2009</v>
          </cell>
          <cell r="D4">
            <v>2010</v>
          </cell>
          <cell r="E4">
            <v>2011</v>
          </cell>
          <cell r="F4">
            <v>2012</v>
          </cell>
          <cell r="G4">
            <v>2013</v>
          </cell>
          <cell r="H4">
            <v>2014</v>
          </cell>
          <cell r="I4">
            <v>2015</v>
          </cell>
          <cell r="J4">
            <v>2016</v>
          </cell>
          <cell r="K4">
            <v>2017</v>
          </cell>
          <cell r="L4">
            <v>2018</v>
          </cell>
          <cell r="M4">
            <v>2019</v>
          </cell>
          <cell r="N4">
            <v>2020</v>
          </cell>
          <cell r="O4">
            <v>2021</v>
          </cell>
          <cell r="P4">
            <v>2022</v>
          </cell>
          <cell r="Q4" t="str">
            <v>Q2 2023</v>
          </cell>
          <cell r="R4" t="str">
            <v>Q3 2023</v>
          </cell>
        </row>
        <row r="5">
          <cell r="A5" t="str">
            <v>Agriculture</v>
          </cell>
          <cell r="B5">
            <v>810</v>
          </cell>
          <cell r="C5">
            <v>680</v>
          </cell>
          <cell r="D5">
            <v>670</v>
          </cell>
          <cell r="E5">
            <v>650</v>
          </cell>
          <cell r="F5">
            <v>700</v>
          </cell>
          <cell r="G5">
            <v>740</v>
          </cell>
          <cell r="H5">
            <v>690</v>
          </cell>
          <cell r="I5">
            <v>900</v>
          </cell>
          <cell r="J5">
            <v>880</v>
          </cell>
          <cell r="K5">
            <v>810</v>
          </cell>
          <cell r="L5">
            <v>840</v>
          </cell>
          <cell r="M5">
            <v>880</v>
          </cell>
          <cell r="N5">
            <v>810</v>
          </cell>
          <cell r="O5">
            <v>830</v>
          </cell>
          <cell r="P5">
            <v>870</v>
          </cell>
          <cell r="Q5">
            <v>890</v>
          </cell>
          <cell r="R5">
            <v>960</v>
          </cell>
        </row>
        <row r="6">
          <cell r="A6" t="str">
            <v>Manufacturing</v>
          </cell>
          <cell r="B6">
            <v>2060</v>
          </cell>
          <cell r="C6">
            <v>1870</v>
          </cell>
          <cell r="D6">
            <v>1810</v>
          </cell>
          <cell r="E6">
            <v>1840</v>
          </cell>
          <cell r="F6">
            <v>1830</v>
          </cell>
          <cell r="G6">
            <v>1780</v>
          </cell>
          <cell r="H6">
            <v>1740</v>
          </cell>
          <cell r="I6">
            <v>1770</v>
          </cell>
          <cell r="J6">
            <v>1680</v>
          </cell>
          <cell r="K6">
            <v>1750</v>
          </cell>
          <cell r="L6">
            <v>1720</v>
          </cell>
          <cell r="M6">
            <v>1760</v>
          </cell>
          <cell r="N6">
            <v>1460</v>
          </cell>
          <cell r="O6">
            <v>1400</v>
          </cell>
          <cell r="P6">
            <v>1630</v>
          </cell>
          <cell r="Q6">
            <v>1560</v>
          </cell>
          <cell r="R6">
            <v>1510</v>
          </cell>
        </row>
        <row r="7">
          <cell r="A7" t="str">
            <v>Utilities and construction</v>
          </cell>
          <cell r="B7">
            <v>1287.5749175818626</v>
          </cell>
          <cell r="C7">
            <v>1245.0955506028909</v>
          </cell>
          <cell r="D7">
            <v>1219.0677543865154</v>
          </cell>
          <cell r="E7">
            <v>1217.6268082277149</v>
          </cell>
          <cell r="F7">
            <v>1223.2298507839671</v>
          </cell>
          <cell r="G7">
            <v>1284.5593908075339</v>
          </cell>
          <cell r="H7">
            <v>1115.1278986552504</v>
          </cell>
          <cell r="I7">
            <v>1586.9399146792914</v>
          </cell>
          <cell r="J7">
            <v>1609.502200718623</v>
          </cell>
          <cell r="K7">
            <v>1517.7760706187721</v>
          </cell>
          <cell r="L7">
            <v>1658.049024626647</v>
          </cell>
          <cell r="M7">
            <v>1472.0786768534997</v>
          </cell>
          <cell r="N7">
            <v>1170.078</v>
          </cell>
          <cell r="O7">
            <v>1253.03</v>
          </cell>
          <cell r="P7">
            <v>1339.6969999999999</v>
          </cell>
          <cell r="Q7">
            <v>1433.4963089109635</v>
          </cell>
          <cell r="R7">
            <v>1470.3179132181735</v>
          </cell>
        </row>
        <row r="8">
          <cell r="A8" t="str">
            <v>Other (ex. mining)(right axis)</v>
          </cell>
          <cell r="B8">
            <v>10.056108591613659</v>
          </cell>
          <cell r="C8">
            <v>9.7123063362156188</v>
          </cell>
          <cell r="D8">
            <v>9.6107743890083182</v>
          </cell>
          <cell r="E8">
            <v>10.06473731224639</v>
          </cell>
          <cell r="F8">
            <v>10.431929089726696</v>
          </cell>
          <cell r="G8">
            <v>10.810850003377624</v>
          </cell>
          <cell r="H8">
            <v>10.850454336836391</v>
          </cell>
          <cell r="I8">
            <v>11.124120409812006</v>
          </cell>
          <cell r="J8">
            <v>11.221372304430069</v>
          </cell>
          <cell r="K8">
            <v>11.668425374991056</v>
          </cell>
          <cell r="L8">
            <v>11.755164287755683</v>
          </cell>
          <cell r="M8">
            <v>11.844351225082034</v>
          </cell>
          <cell r="N8">
            <v>10.834576999999999</v>
          </cell>
          <cell r="O8">
            <v>10.453235000000001</v>
          </cell>
          <cell r="P8">
            <v>11.515943</v>
          </cell>
          <cell r="Q8">
            <v>12.016633873763835</v>
          </cell>
          <cell r="R8">
            <v>12.402106438235707</v>
          </cell>
        </row>
      </sheetData>
      <sheetData sheetId="3" refreshError="1"/>
      <sheetData sheetId="4">
        <row r="2">
          <cell r="C2" t="str">
            <v>Q3 2019</v>
          </cell>
          <cell r="D2" t="str">
            <v>Q3 2020</v>
          </cell>
          <cell r="E2" t="str">
            <v>Q3 2021</v>
          </cell>
          <cell r="F2" t="str">
            <v>Q3 2022</v>
          </cell>
          <cell r="G2" t="str">
            <v>Q2 2023</v>
          </cell>
          <cell r="H2" t="str">
            <v>Q3 2023</v>
          </cell>
        </row>
        <row r="3">
          <cell r="A3" t="str">
            <v>formal</v>
          </cell>
          <cell r="B3" t="str">
            <v>managers/profes-
sionals/technicians</v>
          </cell>
          <cell r="C3">
            <v>3.4480559999999998</v>
          </cell>
          <cell r="D3">
            <v>3.4115669999999998</v>
          </cell>
          <cell r="E3">
            <v>3.1931539999999998</v>
          </cell>
          <cell r="F3">
            <v>3.6475309999999999</v>
          </cell>
          <cell r="G3">
            <v>3.5018523016731748</v>
          </cell>
          <cell r="H3">
            <v>3.5775465631876529</v>
          </cell>
        </row>
        <row r="4">
          <cell r="B4" t="str">
            <v>clerical/service
 workers</v>
          </cell>
          <cell r="C4">
            <v>3.6781609999999998</v>
          </cell>
          <cell r="D4">
            <v>3.2982369999999999</v>
          </cell>
          <cell r="E4">
            <v>2.9465270000000001</v>
          </cell>
          <cell r="F4">
            <v>3.4317289999999998</v>
          </cell>
          <cell r="G4">
            <v>3.8783743602444547</v>
          </cell>
          <cell r="H4">
            <v>3.9907869568165482</v>
          </cell>
        </row>
        <row r="5">
          <cell r="B5" t="str">
            <v>skilled produc-
tion workers</v>
          </cell>
          <cell r="C5">
            <v>2.2925019999999998</v>
          </cell>
          <cell r="D5">
            <v>1.9590829999999999</v>
          </cell>
          <cell r="E5">
            <v>1.884722</v>
          </cell>
          <cell r="F5">
            <v>2.027101</v>
          </cell>
          <cell r="G5">
            <v>1.9634235005212572</v>
          </cell>
          <cell r="H5">
            <v>2.2534904926514514</v>
          </cell>
        </row>
        <row r="6">
          <cell r="B6" t="str">
            <v>elementary
 workers</v>
          </cell>
          <cell r="C6">
            <v>2.5285500000000001</v>
          </cell>
          <cell r="D6">
            <v>2.283207</v>
          </cell>
          <cell r="E6">
            <v>2.2993790000000001</v>
          </cell>
          <cell r="F6">
            <v>2.4548009999999998</v>
          </cell>
          <cell r="G6">
            <v>2.7414212022000322</v>
          </cell>
          <cell r="H6">
            <v>2.6089633000981522</v>
          </cell>
        </row>
        <row r="7">
          <cell r="A7" t="str">
            <v>informal</v>
          </cell>
          <cell r="B7" t="str">
            <v>total</v>
          </cell>
          <cell r="C7">
            <v>3.1384970000000001</v>
          </cell>
          <cell r="D7">
            <v>2.6025960000000001</v>
          </cell>
          <cell r="E7">
            <v>2.8284699999999998</v>
          </cell>
          <cell r="F7">
            <v>3.1115430000000002</v>
          </cell>
          <cell r="G7">
            <v>3.1638772787835623</v>
          </cell>
          <cell r="H7">
            <v>3.1935740597024327</v>
          </cell>
        </row>
        <row r="8">
          <cell r="A8" t="str">
            <v>domestic</v>
          </cell>
          <cell r="B8" t="str">
            <v>total</v>
          </cell>
          <cell r="C8">
            <v>1.0265770000000001</v>
          </cell>
          <cell r="D8">
            <v>0.86351199999999995</v>
          </cell>
          <cell r="E8">
            <v>0.85575699999999999</v>
          </cell>
          <cell r="F8">
            <v>0.82559099999999996</v>
          </cell>
          <cell r="G8">
            <v>1.0934006885376331</v>
          </cell>
          <cell r="H8">
            <v>1.1155251969197806</v>
          </cell>
        </row>
      </sheetData>
      <sheetData sheetId="5">
        <row r="3">
          <cell r="B3" t="str">
            <v>Q3 2019</v>
          </cell>
          <cell r="C3" t="str">
            <v>Q3 2020</v>
          </cell>
          <cell r="D3" t="str">
            <v>Q3 2021</v>
          </cell>
          <cell r="E3" t="str">
            <v>Q3 2022</v>
          </cell>
          <cell r="F3" t="str">
            <v>Q2 2023</v>
          </cell>
          <cell r="G3" t="str">
            <v>Q3 2023</v>
          </cell>
        </row>
        <row r="4">
          <cell r="A4" t="str">
            <v>Food, beverages
and tobacco</v>
          </cell>
          <cell r="B4">
            <v>378.68335876050321</v>
          </cell>
          <cell r="C4">
            <v>357.40499999999997</v>
          </cell>
          <cell r="D4">
            <v>291.16199999999998</v>
          </cell>
          <cell r="E4">
            <v>357.28100000000001</v>
          </cell>
          <cell r="F4">
            <v>340.71669371639001</v>
          </cell>
          <cell r="G4">
            <v>320.66038820306903</v>
          </cell>
        </row>
        <row r="5">
          <cell r="A5" t="str">
            <v>Clothing, textiles 
and footwear</v>
          </cell>
          <cell r="B5">
            <v>236.20459931413995</v>
          </cell>
          <cell r="C5">
            <v>196.91900000000001</v>
          </cell>
          <cell r="D5">
            <v>192.47800000000001</v>
          </cell>
          <cell r="E5">
            <v>231.53299999999999</v>
          </cell>
          <cell r="F5">
            <v>238.94443191232983</v>
          </cell>
          <cell r="G5">
            <v>247.2498382481001</v>
          </cell>
        </row>
        <row r="6">
          <cell r="A6" t="str">
            <v>Wood and paper</v>
          </cell>
          <cell r="B6">
            <v>107.93936981706996</v>
          </cell>
          <cell r="C6">
            <v>87.384</v>
          </cell>
          <cell r="D6">
            <v>78.972999999999999</v>
          </cell>
          <cell r="E6">
            <v>71.186000000000007</v>
          </cell>
          <cell r="F6">
            <v>74.152577414500016</v>
          </cell>
          <cell r="G6">
            <v>91.345950361480035</v>
          </cell>
        </row>
        <row r="7">
          <cell r="A7" t="str">
            <v>Publishing 
and printing</v>
          </cell>
          <cell r="B7">
            <v>73.011569938660003</v>
          </cell>
          <cell r="C7">
            <v>58.835000000000001</v>
          </cell>
          <cell r="D7">
            <v>64.445999999999998</v>
          </cell>
          <cell r="E7">
            <v>75.753</v>
          </cell>
          <cell r="F7">
            <v>53.254359609990026</v>
          </cell>
          <cell r="G7">
            <v>44.353348902070003</v>
          </cell>
        </row>
        <row r="8">
          <cell r="A8" t="str">
            <v>Chemicals 
value chain</v>
          </cell>
          <cell r="B8">
            <v>231.74363842104111</v>
          </cell>
          <cell r="C8">
            <v>199.60900000000001</v>
          </cell>
          <cell r="D8">
            <v>192.37199999999999</v>
          </cell>
          <cell r="E8">
            <v>230.53700000000001</v>
          </cell>
          <cell r="F8">
            <v>207.65071291057001</v>
          </cell>
          <cell r="G8">
            <v>192.78382499600002</v>
          </cell>
        </row>
        <row r="9">
          <cell r="A9" t="str">
            <v>Glass and non-
metallic minerals</v>
          </cell>
          <cell r="B9">
            <v>118.17069808321006</v>
          </cell>
          <cell r="C9">
            <v>102.011</v>
          </cell>
          <cell r="D9">
            <v>114.908</v>
          </cell>
          <cell r="E9">
            <v>90.614000000000004</v>
          </cell>
          <cell r="F9">
            <v>90.686841009650024</v>
          </cell>
          <cell r="G9">
            <v>83.936681490399977</v>
          </cell>
        </row>
        <row r="10">
          <cell r="A10" t="str">
            <v>Metals and 
metal products</v>
          </cell>
          <cell r="B10">
            <v>257.99007166884991</v>
          </cell>
          <cell r="C10">
            <v>184.14599999999999</v>
          </cell>
          <cell r="D10">
            <v>207.86099999999999</v>
          </cell>
          <cell r="E10">
            <v>267.85899999999998</v>
          </cell>
          <cell r="F10">
            <v>277.77562494187407</v>
          </cell>
          <cell r="G10">
            <v>289.77949479765186</v>
          </cell>
        </row>
        <row r="11">
          <cell r="A11" t="str">
            <v>Machinery and 
equipment</v>
          </cell>
          <cell r="B11">
            <v>141.59592487263998</v>
          </cell>
          <cell r="C11">
            <v>111.292</v>
          </cell>
          <cell r="D11">
            <v>119.63</v>
          </cell>
          <cell r="E11">
            <v>131.79</v>
          </cell>
          <cell r="F11">
            <v>106.10950919822</v>
          </cell>
          <cell r="G11">
            <v>99.880067191460029</v>
          </cell>
        </row>
        <row r="12">
          <cell r="A12" t="str">
            <v>Transport 
equipment</v>
          </cell>
          <cell r="B12">
            <v>109.14902367577004</v>
          </cell>
          <cell r="C12">
            <v>87.113</v>
          </cell>
          <cell r="D12">
            <v>68.734999999999999</v>
          </cell>
          <cell r="E12">
            <v>109.00700000000001</v>
          </cell>
          <cell r="F12">
            <v>100.49676051223997</v>
          </cell>
          <cell r="G12">
            <v>78.872469894300025</v>
          </cell>
        </row>
        <row r="13">
          <cell r="A13" t="str">
            <v>Furniture, 
and other</v>
          </cell>
          <cell r="B13">
            <v>105.39975412446999</v>
          </cell>
          <cell r="C13">
            <v>55.304000000000002</v>
          </cell>
          <cell r="D13">
            <v>63.635999999999996</v>
          </cell>
          <cell r="E13">
            <v>43.334000000000003</v>
          </cell>
          <cell r="F13">
            <v>50</v>
          </cell>
          <cell r="G13">
            <v>33.068227532200005</v>
          </cell>
        </row>
      </sheetData>
      <sheetData sheetId="6">
        <row r="3">
          <cell r="B3" t="str">
            <v>Employed</v>
          </cell>
        </row>
        <row r="4">
          <cell r="A4">
            <v>2010</v>
          </cell>
          <cell r="B4">
            <v>491000</v>
          </cell>
        </row>
        <row r="5">
          <cell r="B5">
            <v>497000</v>
          </cell>
        </row>
        <row r="6">
          <cell r="B6">
            <v>505000</v>
          </cell>
        </row>
        <row r="7">
          <cell r="B7">
            <v>504000</v>
          </cell>
        </row>
        <row r="8">
          <cell r="A8">
            <v>2011</v>
          </cell>
          <cell r="B8">
            <v>511000</v>
          </cell>
        </row>
        <row r="9">
          <cell r="B9">
            <v>517000</v>
          </cell>
        </row>
        <row r="10">
          <cell r="B10">
            <v>519000</v>
          </cell>
        </row>
        <row r="11">
          <cell r="B11">
            <v>518000</v>
          </cell>
        </row>
        <row r="12">
          <cell r="A12">
            <v>2012</v>
          </cell>
          <cell r="B12">
            <v>523000</v>
          </cell>
        </row>
        <row r="13">
          <cell r="B13">
            <v>534000</v>
          </cell>
        </row>
        <row r="14">
          <cell r="B14">
            <v>518000</v>
          </cell>
        </row>
        <row r="15">
          <cell r="B15">
            <v>515000</v>
          </cell>
        </row>
        <row r="16">
          <cell r="A16">
            <v>2013</v>
          </cell>
          <cell r="B16">
            <v>515000</v>
          </cell>
        </row>
        <row r="17">
          <cell r="B17">
            <v>511000</v>
          </cell>
        </row>
        <row r="18">
          <cell r="B18">
            <v>507000</v>
          </cell>
        </row>
        <row r="19">
          <cell r="B19">
            <v>499000</v>
          </cell>
        </row>
        <row r="20">
          <cell r="A20">
            <v>2014</v>
          </cell>
          <cell r="B20">
            <v>491000</v>
          </cell>
        </row>
        <row r="21">
          <cell r="B21">
            <v>491000</v>
          </cell>
        </row>
        <row r="22">
          <cell r="B22">
            <v>498000</v>
          </cell>
        </row>
        <row r="23">
          <cell r="B23">
            <v>491000</v>
          </cell>
        </row>
        <row r="24">
          <cell r="A24">
            <v>2015</v>
          </cell>
          <cell r="B24">
            <v>490000</v>
          </cell>
        </row>
        <row r="25">
          <cell r="B25">
            <v>489000</v>
          </cell>
        </row>
        <row r="26">
          <cell r="B26">
            <v>476000</v>
          </cell>
        </row>
        <row r="27">
          <cell r="B27">
            <v>459000</v>
          </cell>
        </row>
        <row r="28">
          <cell r="A28">
            <v>2016</v>
          </cell>
          <cell r="B28">
            <v>458000</v>
          </cell>
        </row>
        <row r="29">
          <cell r="B29">
            <v>458000</v>
          </cell>
        </row>
        <row r="30">
          <cell r="B30">
            <v>458000</v>
          </cell>
        </row>
        <row r="31">
          <cell r="B31">
            <v>456000</v>
          </cell>
        </row>
        <row r="32">
          <cell r="A32">
            <v>2017</v>
          </cell>
          <cell r="B32">
            <v>464000</v>
          </cell>
        </row>
        <row r="33">
          <cell r="B33">
            <v>471000</v>
          </cell>
        </row>
        <row r="34">
          <cell r="B34">
            <v>460000</v>
          </cell>
        </row>
        <row r="35">
          <cell r="B35">
            <v>457000</v>
          </cell>
        </row>
        <row r="36">
          <cell r="A36">
            <v>2018</v>
          </cell>
          <cell r="B36">
            <v>454000</v>
          </cell>
        </row>
        <row r="37">
          <cell r="B37">
            <v>459000</v>
          </cell>
        </row>
        <row r="38">
          <cell r="B38">
            <v>456000</v>
          </cell>
        </row>
        <row r="39">
          <cell r="B39">
            <v>453000</v>
          </cell>
        </row>
        <row r="40">
          <cell r="A40">
            <v>2019</v>
          </cell>
          <cell r="B40">
            <v>455000</v>
          </cell>
        </row>
        <row r="41">
          <cell r="B41">
            <v>462000</v>
          </cell>
        </row>
        <row r="42">
          <cell r="B42">
            <v>463000</v>
          </cell>
        </row>
        <row r="43">
          <cell r="B43">
            <v>452000</v>
          </cell>
        </row>
        <row r="44">
          <cell r="A44">
            <v>2020</v>
          </cell>
          <cell r="B44">
            <v>456000</v>
          </cell>
        </row>
        <row r="45">
          <cell r="B45">
            <v>452000</v>
          </cell>
        </row>
        <row r="46">
          <cell r="B46">
            <v>453000</v>
          </cell>
        </row>
        <row r="47">
          <cell r="B47">
            <v>452000</v>
          </cell>
        </row>
        <row r="48">
          <cell r="A48">
            <v>2021</v>
          </cell>
          <cell r="B48">
            <v>459000</v>
          </cell>
        </row>
        <row r="49">
          <cell r="B49">
            <v>457000</v>
          </cell>
        </row>
        <row r="50">
          <cell r="B50">
            <v>465000</v>
          </cell>
        </row>
        <row r="51">
          <cell r="B51">
            <v>458000</v>
          </cell>
        </row>
        <row r="52">
          <cell r="A52">
            <v>2022</v>
          </cell>
          <cell r="B52">
            <v>460000</v>
          </cell>
        </row>
        <row r="53">
          <cell r="B53">
            <v>478000</v>
          </cell>
        </row>
        <row r="54">
          <cell r="B54">
            <v>469000</v>
          </cell>
        </row>
        <row r="55">
          <cell r="B55">
            <v>472000</v>
          </cell>
        </row>
        <row r="56">
          <cell r="A56">
            <v>2023</v>
          </cell>
          <cell r="B56">
            <v>476000</v>
          </cell>
        </row>
        <row r="57">
          <cell r="B57">
            <v>478000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5E73-9B58-4776-B0C4-9599FE83A0B0}">
  <dimension ref="A1:E100"/>
  <sheetViews>
    <sheetView zoomScale="60" zoomScaleNormal="60" workbookViewId="0">
      <pane xSplit="1" ySplit="3" topLeftCell="B4" activePane="bottomRight" state="frozen"/>
      <selection activeCell="G44" sqref="G44"/>
      <selection pane="topRight" activeCell="G44" sqref="G44"/>
      <selection pane="bottomLeft" activeCell="G44" sqref="G44"/>
      <selection pane="bottomRight"/>
    </sheetView>
  </sheetViews>
  <sheetFormatPr defaultRowHeight="14.5" x14ac:dyDescent="0.35"/>
  <cols>
    <col min="1" max="1" width="7.1796875" customWidth="1"/>
    <col min="4" max="4" width="14.36328125" bestFit="1" customWidth="1"/>
    <col min="6" max="6" width="20.08984375" bestFit="1" customWidth="1"/>
  </cols>
  <sheetData>
    <row r="1" spans="1:5" ht="26" x14ac:dyDescent="0.6">
      <c r="A1" s="1" t="s">
        <v>0</v>
      </c>
    </row>
    <row r="2" spans="1:5" x14ac:dyDescent="0.35">
      <c r="A2" s="2" t="s">
        <v>1</v>
      </c>
    </row>
    <row r="3" spans="1:5" ht="26" x14ac:dyDescent="0.6">
      <c r="A3" s="1"/>
      <c r="E3" s="3"/>
    </row>
    <row r="4" spans="1:5" x14ac:dyDescent="0.35">
      <c r="A4" s="4">
        <v>2000</v>
      </c>
      <c r="B4" s="5">
        <v>1.1688399926261583E-2</v>
      </c>
      <c r="D4" s="5"/>
      <c r="E4" s="3"/>
    </row>
    <row r="5" spans="1:5" x14ac:dyDescent="0.35">
      <c r="A5" s="4"/>
      <c r="B5" s="5">
        <v>9.1999078327755779E-3</v>
      </c>
      <c r="D5" s="5"/>
      <c r="E5" s="3"/>
    </row>
    <row r="6" spans="1:5" x14ac:dyDescent="0.35">
      <c r="A6" s="4"/>
      <c r="B6" s="5">
        <v>9.9039428763350035E-3</v>
      </c>
      <c r="D6" s="5"/>
      <c r="E6" s="3"/>
    </row>
    <row r="7" spans="1:5" x14ac:dyDescent="0.35">
      <c r="A7" s="4"/>
      <c r="B7" s="5">
        <v>8.5095467046614193E-3</v>
      </c>
      <c r="D7" s="5"/>
      <c r="E7" s="3"/>
    </row>
    <row r="8" spans="1:5" x14ac:dyDescent="0.35">
      <c r="A8" s="4">
        <v>2001</v>
      </c>
      <c r="B8" s="5">
        <v>6.1451184646779122E-3</v>
      </c>
      <c r="D8" s="5"/>
      <c r="E8" s="3"/>
    </row>
    <row r="9" spans="1:5" x14ac:dyDescent="0.35">
      <c r="A9" s="4"/>
      <c r="B9" s="5">
        <v>4.9970441205888783E-3</v>
      </c>
      <c r="D9" s="5"/>
      <c r="E9" s="3"/>
    </row>
    <row r="10" spans="1:5" x14ac:dyDescent="0.35">
      <c r="A10" s="4"/>
      <c r="B10" s="5">
        <v>2.6574794215044051E-3</v>
      </c>
      <c r="D10" s="5"/>
      <c r="E10" s="3"/>
    </row>
    <row r="11" spans="1:5" x14ac:dyDescent="0.35">
      <c r="A11" s="4"/>
      <c r="B11" s="5">
        <v>7.6932290380802293E-3</v>
      </c>
      <c r="D11" s="5"/>
      <c r="E11" s="3"/>
    </row>
    <row r="12" spans="1:5" x14ac:dyDescent="0.35">
      <c r="A12" s="4">
        <v>2002</v>
      </c>
      <c r="B12" s="5">
        <v>1.0860090271194611E-2</v>
      </c>
      <c r="D12" s="5"/>
      <c r="E12" s="3"/>
    </row>
    <row r="13" spans="1:5" x14ac:dyDescent="0.35">
      <c r="A13" s="4"/>
      <c r="B13" s="5">
        <v>1.2688591870982702E-2</v>
      </c>
      <c r="D13" s="5"/>
      <c r="E13" s="3"/>
    </row>
    <row r="14" spans="1:5" x14ac:dyDescent="0.35">
      <c r="A14" s="4"/>
      <c r="B14" s="5">
        <v>1.1318294922630923E-2</v>
      </c>
      <c r="D14" s="5"/>
      <c r="E14" s="3"/>
    </row>
    <row r="15" spans="1:5" x14ac:dyDescent="0.35">
      <c r="A15" s="4"/>
      <c r="B15" s="5">
        <v>8.3198863115936383E-3</v>
      </c>
      <c r="D15" s="5"/>
      <c r="E15" s="3"/>
    </row>
    <row r="16" spans="1:5" x14ac:dyDescent="0.35">
      <c r="A16" s="4">
        <v>2003</v>
      </c>
      <c r="B16" s="5">
        <v>6.3476230694994307E-3</v>
      </c>
      <c r="D16" s="5"/>
      <c r="E16" s="3"/>
    </row>
    <row r="17" spans="1:5" x14ac:dyDescent="0.35">
      <c r="A17" s="4"/>
      <c r="B17" s="5">
        <v>4.8836948048669448E-3</v>
      </c>
      <c r="D17" s="5"/>
      <c r="E17" s="3"/>
    </row>
    <row r="18" spans="1:5" x14ac:dyDescent="0.35">
      <c r="A18" s="4"/>
      <c r="B18" s="5">
        <v>5.4269059072238335E-3</v>
      </c>
      <c r="D18" s="5"/>
      <c r="E18" s="3"/>
    </row>
    <row r="19" spans="1:5" x14ac:dyDescent="0.35">
      <c r="A19" s="4"/>
      <c r="B19" s="5">
        <v>5.7693128266878002E-3</v>
      </c>
      <c r="D19" s="5"/>
      <c r="E19" s="3"/>
    </row>
    <row r="20" spans="1:5" x14ac:dyDescent="0.35">
      <c r="A20" s="4">
        <v>2004</v>
      </c>
      <c r="B20" s="5">
        <v>1.513781621841348E-2</v>
      </c>
      <c r="D20" s="5"/>
      <c r="E20" s="3"/>
    </row>
    <row r="21" spans="1:5" x14ac:dyDescent="0.35">
      <c r="A21" s="4"/>
      <c r="B21" s="5">
        <v>1.3974499245385852E-2</v>
      </c>
      <c r="D21" s="5"/>
      <c r="E21" s="3"/>
    </row>
    <row r="22" spans="1:5" x14ac:dyDescent="0.35">
      <c r="A22" s="4"/>
      <c r="B22" s="5">
        <v>1.6351179575896158E-2</v>
      </c>
      <c r="D22" s="5"/>
      <c r="E22" s="3"/>
    </row>
    <row r="23" spans="1:5" x14ac:dyDescent="0.35">
      <c r="A23" s="4"/>
      <c r="B23" s="5">
        <v>1.0679301033353683E-2</v>
      </c>
      <c r="D23" s="5"/>
      <c r="E23" s="3"/>
    </row>
    <row r="24" spans="1:5" x14ac:dyDescent="0.35">
      <c r="A24" s="4">
        <v>2005</v>
      </c>
      <c r="B24" s="5">
        <v>1.0165997447253439E-2</v>
      </c>
      <c r="D24" s="5"/>
      <c r="E24" s="3"/>
    </row>
    <row r="25" spans="1:5" x14ac:dyDescent="0.35">
      <c r="A25" s="4"/>
      <c r="B25" s="5">
        <v>1.7945539735341853E-2</v>
      </c>
      <c r="D25" s="5"/>
      <c r="E25" s="3"/>
    </row>
    <row r="26" spans="1:5" x14ac:dyDescent="0.35">
      <c r="A26" s="4"/>
      <c r="B26" s="5">
        <v>1.3636185403032242E-2</v>
      </c>
      <c r="D26" s="5"/>
      <c r="E26" s="3"/>
    </row>
    <row r="27" spans="1:5" x14ac:dyDescent="0.35">
      <c r="A27" s="4"/>
      <c r="B27" s="5">
        <v>6.6935606296185668E-3</v>
      </c>
      <c r="D27" s="5"/>
      <c r="E27" s="3"/>
    </row>
    <row r="28" spans="1:5" x14ac:dyDescent="0.35">
      <c r="A28" s="4">
        <v>2006</v>
      </c>
      <c r="B28" s="5">
        <v>1.7571684316958214E-2</v>
      </c>
      <c r="D28" s="5"/>
      <c r="E28" s="3"/>
    </row>
    <row r="29" spans="1:5" x14ac:dyDescent="0.35">
      <c r="A29" s="4"/>
      <c r="B29" s="5">
        <v>1.4202436253424988E-2</v>
      </c>
      <c r="D29" s="5"/>
      <c r="E29" s="3"/>
    </row>
    <row r="30" spans="1:5" x14ac:dyDescent="0.35">
      <c r="A30" s="4"/>
      <c r="B30" s="5">
        <v>1.3811529745072493E-2</v>
      </c>
      <c r="D30" s="5"/>
      <c r="E30" s="3"/>
    </row>
    <row r="31" spans="1:5" x14ac:dyDescent="0.35">
      <c r="A31" s="4"/>
      <c r="B31" s="5">
        <v>1.3828179232528992E-2</v>
      </c>
      <c r="D31" s="5"/>
      <c r="E31" s="3"/>
    </row>
    <row r="32" spans="1:5" x14ac:dyDescent="0.35">
      <c r="A32" s="4">
        <v>2007</v>
      </c>
      <c r="B32" s="5">
        <v>1.6236720047158926E-2</v>
      </c>
      <c r="D32" s="5"/>
      <c r="E32" s="3"/>
    </row>
    <row r="33" spans="1:5" x14ac:dyDescent="0.35">
      <c r="A33" s="4"/>
      <c r="B33" s="5">
        <v>8.1955799541209018E-3</v>
      </c>
      <c r="D33" s="5"/>
      <c r="E33" s="3"/>
    </row>
    <row r="34" spans="1:5" x14ac:dyDescent="0.35">
      <c r="A34" s="4"/>
      <c r="B34" s="5">
        <v>1.1719351832540914E-2</v>
      </c>
      <c r="D34" s="5"/>
      <c r="E34" s="3"/>
    </row>
    <row r="35" spans="1:5" x14ac:dyDescent="0.35">
      <c r="A35" s="4"/>
      <c r="B35" s="5">
        <v>1.4170797245472988E-2</v>
      </c>
      <c r="D35" s="5"/>
      <c r="E35" s="3"/>
    </row>
    <row r="36" spans="1:5" x14ac:dyDescent="0.35">
      <c r="A36" s="4">
        <v>2008</v>
      </c>
      <c r="B36" s="5">
        <v>4.200052698526191E-3</v>
      </c>
      <c r="D36" s="5"/>
      <c r="E36" s="3"/>
    </row>
    <row r="37" spans="1:5" x14ac:dyDescent="0.35">
      <c r="A37" s="4"/>
      <c r="B37" s="5">
        <v>1.2208871395048337E-2</v>
      </c>
      <c r="D37" s="5"/>
      <c r="E37" s="3"/>
    </row>
    <row r="38" spans="1:5" x14ac:dyDescent="0.35">
      <c r="A38" s="4"/>
      <c r="B38" s="5">
        <v>2.3893335016145212E-3</v>
      </c>
      <c r="D38" s="5"/>
      <c r="E38" s="3"/>
    </row>
    <row r="39" spans="1:5" x14ac:dyDescent="0.35">
      <c r="A39" s="4"/>
      <c r="B39" s="5">
        <v>-5.6924852404030002E-3</v>
      </c>
      <c r="D39" s="5"/>
      <c r="E39" s="3"/>
    </row>
    <row r="40" spans="1:5" x14ac:dyDescent="0.35">
      <c r="A40" s="4">
        <v>2009</v>
      </c>
      <c r="B40" s="5">
        <v>-1.5555425976118475E-2</v>
      </c>
      <c r="D40" s="5"/>
      <c r="E40" s="3"/>
    </row>
    <row r="41" spans="1:5" x14ac:dyDescent="0.35">
      <c r="A41" s="4"/>
      <c r="B41" s="5">
        <v>-3.4321137221483555E-3</v>
      </c>
      <c r="D41" s="5"/>
      <c r="E41" s="3"/>
    </row>
    <row r="42" spans="1:5" x14ac:dyDescent="0.35">
      <c r="A42" s="4"/>
      <c r="B42" s="5">
        <v>2.3190719909902402E-3</v>
      </c>
      <c r="D42" s="5"/>
      <c r="E42" s="3"/>
    </row>
    <row r="43" spans="1:5" x14ac:dyDescent="0.35">
      <c r="A43" s="4"/>
      <c r="B43" s="5">
        <v>6.6697167932647794E-3</v>
      </c>
      <c r="D43" s="5"/>
      <c r="E43" s="3"/>
    </row>
    <row r="44" spans="1:5" x14ac:dyDescent="0.35">
      <c r="A44" s="4">
        <v>2010</v>
      </c>
      <c r="B44" s="5">
        <v>1.1667249068162411E-2</v>
      </c>
      <c r="D44" s="5"/>
      <c r="E44" s="3"/>
    </row>
    <row r="45" spans="1:5" x14ac:dyDescent="0.35">
      <c r="A45" s="4"/>
      <c r="B45" s="5">
        <v>8.394119791030219E-3</v>
      </c>
      <c r="D45" s="5"/>
      <c r="E45" s="3"/>
    </row>
    <row r="46" spans="1:5" x14ac:dyDescent="0.35">
      <c r="A46" s="4"/>
      <c r="B46" s="5">
        <v>8.9024630823741902E-3</v>
      </c>
      <c r="D46" s="5"/>
      <c r="E46" s="3"/>
    </row>
    <row r="47" spans="1:5" x14ac:dyDescent="0.35">
      <c r="A47" s="4"/>
      <c r="B47" s="5">
        <v>9.3078134346715746E-3</v>
      </c>
      <c r="D47" s="5"/>
      <c r="E47" s="3"/>
    </row>
    <row r="48" spans="1:5" x14ac:dyDescent="0.35">
      <c r="A48" s="4">
        <v>2011</v>
      </c>
      <c r="B48" s="5">
        <v>9.8480169218579938E-3</v>
      </c>
      <c r="D48" s="5"/>
      <c r="E48" s="3"/>
    </row>
    <row r="49" spans="1:5" x14ac:dyDescent="0.35">
      <c r="A49" s="4"/>
      <c r="B49" s="5">
        <v>5.596715133178165E-3</v>
      </c>
      <c r="D49" s="5"/>
      <c r="E49" s="3"/>
    </row>
    <row r="50" spans="1:5" x14ac:dyDescent="0.35">
      <c r="A50" s="4"/>
      <c r="B50" s="5">
        <v>4.1377111629474772E-3</v>
      </c>
      <c r="D50" s="5"/>
      <c r="E50" s="3"/>
    </row>
    <row r="51" spans="1:5" x14ac:dyDescent="0.35">
      <c r="A51" s="4"/>
      <c r="B51" s="5">
        <v>6.8408623596842855E-3</v>
      </c>
      <c r="D51" s="5"/>
      <c r="E51" s="3"/>
    </row>
    <row r="52" spans="1:5" x14ac:dyDescent="0.35">
      <c r="A52" s="4">
        <v>2012</v>
      </c>
      <c r="B52" s="5">
        <v>5.6684325344733555E-3</v>
      </c>
      <c r="D52" s="5"/>
      <c r="E52" s="3"/>
    </row>
    <row r="53" spans="1:5" x14ac:dyDescent="0.35">
      <c r="A53" s="4"/>
      <c r="B53" s="5">
        <v>8.3473352076288698E-3</v>
      </c>
      <c r="D53" s="5"/>
      <c r="E53" s="3"/>
    </row>
    <row r="54" spans="1:5" x14ac:dyDescent="0.35">
      <c r="A54" s="4"/>
      <c r="B54" s="5">
        <v>4.0655842081378513E-3</v>
      </c>
      <c r="D54" s="5"/>
      <c r="E54" s="3"/>
    </row>
    <row r="55" spans="1:5" x14ac:dyDescent="0.35">
      <c r="A55" s="4"/>
      <c r="B55" s="5">
        <v>4.7694280200250017E-3</v>
      </c>
      <c r="D55" s="5"/>
      <c r="E55" s="3"/>
    </row>
    <row r="56" spans="1:5" x14ac:dyDescent="0.35">
      <c r="A56" s="4">
        <v>2013</v>
      </c>
      <c r="B56" s="5">
        <v>7.7602471495237246E-3</v>
      </c>
      <c r="D56" s="5"/>
      <c r="E56" s="3"/>
    </row>
    <row r="57" spans="1:5" x14ac:dyDescent="0.35">
      <c r="A57" s="4"/>
      <c r="B57" s="5">
        <v>7.2737858352649454E-3</v>
      </c>
      <c r="D57" s="5"/>
      <c r="E57" s="3"/>
    </row>
    <row r="58" spans="1:5" x14ac:dyDescent="0.35">
      <c r="A58" s="4"/>
      <c r="B58" s="5">
        <v>4.7445959749716771E-3</v>
      </c>
      <c r="D58" s="5"/>
      <c r="E58" s="3"/>
    </row>
    <row r="59" spans="1:5" x14ac:dyDescent="0.35">
      <c r="A59" s="4"/>
      <c r="B59" s="5">
        <v>5.3835202912677627E-3</v>
      </c>
      <c r="D59" s="5"/>
      <c r="E59" s="3"/>
    </row>
    <row r="60" spans="1:5" x14ac:dyDescent="0.35">
      <c r="A60" s="4">
        <v>2014</v>
      </c>
      <c r="B60" s="5">
        <v>-1.3793495052292215E-3</v>
      </c>
      <c r="D60" s="5"/>
      <c r="E60" s="3"/>
    </row>
    <row r="61" spans="1:5" x14ac:dyDescent="0.35">
      <c r="A61" s="4"/>
      <c r="B61" s="5">
        <v>3.9466659953117933E-3</v>
      </c>
      <c r="D61" s="5"/>
      <c r="E61" s="3"/>
    </row>
    <row r="62" spans="1:5" x14ac:dyDescent="0.35">
      <c r="A62" s="4"/>
      <c r="B62" s="5">
        <v>4.8057925605446972E-3</v>
      </c>
      <c r="D62" s="5"/>
      <c r="E62" s="3"/>
    </row>
    <row r="63" spans="1:5" x14ac:dyDescent="0.35">
      <c r="A63" s="4"/>
      <c r="B63" s="5">
        <v>7.4877563834854222E-3</v>
      </c>
      <c r="D63" s="5"/>
      <c r="E63" s="3"/>
    </row>
    <row r="64" spans="1:5" x14ac:dyDescent="0.35">
      <c r="A64" s="4">
        <v>2015</v>
      </c>
      <c r="B64" s="5">
        <v>7.2235218227727493E-3</v>
      </c>
      <c r="D64" s="5"/>
      <c r="E64" s="3"/>
    </row>
    <row r="65" spans="1:5" x14ac:dyDescent="0.35">
      <c r="A65" s="4"/>
      <c r="B65" s="5">
        <v>-8.442626298788114E-3</v>
      </c>
      <c r="D65" s="5"/>
      <c r="E65" s="3"/>
    </row>
    <row r="66" spans="1:5" x14ac:dyDescent="0.35">
      <c r="A66" s="4"/>
      <c r="B66" s="5">
        <v>4.5042400976491592E-3</v>
      </c>
      <c r="D66" s="5"/>
      <c r="E66" s="3"/>
    </row>
    <row r="67" spans="1:5" x14ac:dyDescent="0.35">
      <c r="A67" s="4"/>
      <c r="B67" s="5">
        <v>4.3346618430486483E-3</v>
      </c>
      <c r="D67" s="5"/>
      <c r="E67" s="3"/>
    </row>
    <row r="68" spans="1:5" x14ac:dyDescent="0.35">
      <c r="A68" s="4">
        <v>2016</v>
      </c>
      <c r="B68" s="5">
        <v>2.3886475790229067E-3</v>
      </c>
      <c r="D68" s="5"/>
      <c r="E68" s="3"/>
    </row>
    <row r="69" spans="1:5" x14ac:dyDescent="0.35">
      <c r="A69" s="4"/>
      <c r="B69" s="5">
        <v>9.6213852476267903E-4</v>
      </c>
      <c r="D69" s="5"/>
      <c r="E69" s="3"/>
    </row>
    <row r="70" spans="1:5" x14ac:dyDescent="0.35">
      <c r="A70" s="4"/>
      <c r="B70" s="5">
        <v>-1.2183101536766827E-4</v>
      </c>
      <c r="D70" s="5"/>
      <c r="E70" s="3"/>
    </row>
    <row r="71" spans="1:5" x14ac:dyDescent="0.35">
      <c r="A71" s="4"/>
      <c r="B71" s="5">
        <v>8.4913562659250097E-4</v>
      </c>
      <c r="D71" s="5"/>
      <c r="E71" s="3"/>
    </row>
    <row r="72" spans="1:5" x14ac:dyDescent="0.35">
      <c r="A72" s="4">
        <v>2017</v>
      </c>
      <c r="B72" s="5">
        <v>4.7212570114936181E-3</v>
      </c>
      <c r="D72" s="5"/>
      <c r="E72" s="3"/>
    </row>
    <row r="73" spans="1:5" x14ac:dyDescent="0.35">
      <c r="A73" s="4"/>
      <c r="B73" s="5">
        <v>5.4530290939673876E-3</v>
      </c>
      <c r="D73" s="5"/>
      <c r="E73" s="3"/>
    </row>
    <row r="74" spans="1:5" x14ac:dyDescent="0.35">
      <c r="A74" s="4"/>
      <c r="B74" s="5">
        <v>1.8389597941168567E-3</v>
      </c>
      <c r="D74" s="5"/>
      <c r="E74" s="3"/>
    </row>
    <row r="75" spans="1:5" x14ac:dyDescent="0.35">
      <c r="A75" s="4"/>
      <c r="B75" s="5">
        <v>3.9336109943264308E-3</v>
      </c>
      <c r="D75" s="5"/>
      <c r="E75" s="3"/>
    </row>
    <row r="76" spans="1:5" x14ac:dyDescent="0.35">
      <c r="A76">
        <v>2018</v>
      </c>
      <c r="B76" s="5">
        <v>5.2902451784919702E-3</v>
      </c>
      <c r="D76" s="5"/>
      <c r="E76" s="3"/>
    </row>
    <row r="77" spans="1:5" x14ac:dyDescent="0.35">
      <c r="B77" s="5">
        <v>-2.4865571563448263E-3</v>
      </c>
      <c r="D77" s="5"/>
      <c r="E77" s="3"/>
    </row>
    <row r="78" spans="1:5" x14ac:dyDescent="0.35">
      <c r="B78" s="5">
        <v>1.2298210152111189E-2</v>
      </c>
      <c r="D78" s="5"/>
      <c r="E78" s="3"/>
    </row>
    <row r="79" spans="1:5" x14ac:dyDescent="0.35">
      <c r="B79" s="5">
        <v>2.7749492677291432E-3</v>
      </c>
      <c r="D79" s="5"/>
      <c r="E79" s="3"/>
    </row>
    <row r="80" spans="1:5" x14ac:dyDescent="0.35">
      <c r="A80">
        <v>2019</v>
      </c>
      <c r="B80" s="5">
        <v>-8.7343448163600401E-3</v>
      </c>
      <c r="D80" s="5"/>
      <c r="E80" s="3"/>
    </row>
    <row r="81" spans="1:5" x14ac:dyDescent="0.35">
      <c r="B81" s="5">
        <v>4.5221080931374669E-3</v>
      </c>
      <c r="D81" s="5"/>
      <c r="E81" s="3"/>
    </row>
    <row r="82" spans="1:5" x14ac:dyDescent="0.35">
      <c r="B82" s="5">
        <v>1.0510848777030013E-3</v>
      </c>
      <c r="D82" s="5"/>
      <c r="E82" s="3"/>
    </row>
    <row r="83" spans="1:5" x14ac:dyDescent="0.35">
      <c r="B83" s="5">
        <v>-3.6211979394717986E-4</v>
      </c>
      <c r="D83" s="5"/>
      <c r="E83" s="3"/>
    </row>
    <row r="84" spans="1:5" x14ac:dyDescent="0.35">
      <c r="A84">
        <v>2020</v>
      </c>
      <c r="B84" s="5">
        <v>2.3592960868581425E-3</v>
      </c>
      <c r="D84" s="5"/>
      <c r="E84" s="3"/>
    </row>
    <row r="85" spans="1:5" x14ac:dyDescent="0.35">
      <c r="B85" s="5">
        <v>-0.16889937300817437</v>
      </c>
      <c r="D85" s="5"/>
      <c r="E85" s="3"/>
    </row>
    <row r="86" spans="1:5" x14ac:dyDescent="0.35">
      <c r="B86" s="5">
        <v>0.13730038871426165</v>
      </c>
      <c r="D86" s="5"/>
      <c r="E86" s="3"/>
    </row>
    <row r="87" spans="1:5" x14ac:dyDescent="0.35">
      <c r="B87" s="5">
        <v>2.742001960480267E-2</v>
      </c>
      <c r="D87" s="5"/>
      <c r="E87" s="3"/>
    </row>
    <row r="88" spans="1:5" x14ac:dyDescent="0.35">
      <c r="A88">
        <v>2021</v>
      </c>
      <c r="B88" s="5">
        <v>6.4123652329326486E-3</v>
      </c>
      <c r="D88" s="5"/>
      <c r="E88" s="3"/>
    </row>
    <row r="89" spans="1:5" x14ac:dyDescent="0.35">
      <c r="B89" s="5">
        <v>1.2978612776625376E-2</v>
      </c>
      <c r="D89" s="5"/>
      <c r="E89" s="3"/>
    </row>
    <row r="90" spans="1:5" x14ac:dyDescent="0.35">
      <c r="B90" s="5">
        <v>-1.8752521909920383E-2</v>
      </c>
      <c r="D90" s="5"/>
      <c r="E90" s="3"/>
    </row>
    <row r="91" spans="1:5" x14ac:dyDescent="0.35">
      <c r="B91" s="5">
        <v>1.3729889292058761E-2</v>
      </c>
      <c r="D91" s="5"/>
      <c r="E91" s="3"/>
    </row>
    <row r="92" spans="1:5" x14ac:dyDescent="0.35">
      <c r="A92">
        <v>2022</v>
      </c>
      <c r="B92" s="5">
        <v>1.5320766910041472E-2</v>
      </c>
      <c r="C92" s="5"/>
      <c r="D92" s="5"/>
      <c r="E92" s="3"/>
    </row>
    <row r="93" spans="1:5" x14ac:dyDescent="0.35">
      <c r="B93" s="5">
        <v>-8.3676207869720631E-3</v>
      </c>
      <c r="C93" s="5"/>
      <c r="D93" s="5"/>
      <c r="E93" s="3"/>
    </row>
    <row r="94" spans="1:5" x14ac:dyDescent="0.35">
      <c r="B94" s="5">
        <v>1.773960027046706E-2</v>
      </c>
      <c r="C94" s="5"/>
      <c r="D94" s="5"/>
      <c r="E94" s="3"/>
    </row>
    <row r="95" spans="1:5" x14ac:dyDescent="0.35">
      <c r="B95" s="5">
        <v>-1.0940636764512957E-2</v>
      </c>
    </row>
    <row r="96" spans="1:5" x14ac:dyDescent="0.35">
      <c r="A96">
        <v>2023</v>
      </c>
      <c r="B96" s="5">
        <v>4.0661860216586465E-3</v>
      </c>
    </row>
    <row r="97" spans="1:2" x14ac:dyDescent="0.35">
      <c r="B97" s="5">
        <v>4.5733543007260291E-3</v>
      </c>
    </row>
    <row r="98" spans="1:2" x14ac:dyDescent="0.35">
      <c r="B98" s="5">
        <v>-2.4754481938271677E-3</v>
      </c>
    </row>
    <row r="100" spans="1:2" x14ac:dyDescent="0.35">
      <c r="A100" t="s">
        <v>200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3E79-E663-498F-8327-2AACE39D7DC7}">
  <dimension ref="A1:T28"/>
  <sheetViews>
    <sheetView zoomScale="63" zoomScaleNormal="63" workbookViewId="0">
      <pane xSplit="1" ySplit="5" topLeftCell="B6" activePane="bottomRight" state="frozen"/>
      <selection activeCell="N34" sqref="N34"/>
      <selection pane="topRight" activeCell="N34" sqref="N34"/>
      <selection pane="bottomLeft" activeCell="N34" sqref="N34"/>
      <selection pane="bottomRight" activeCell="B1" sqref="B1"/>
    </sheetView>
  </sheetViews>
  <sheetFormatPr defaultColWidth="9.1796875" defaultRowHeight="14.5" x14ac:dyDescent="0.35"/>
  <cols>
    <col min="1" max="1" width="33.81640625" style="67" customWidth="1"/>
    <col min="2" max="15" width="9.453125" style="67" customWidth="1"/>
    <col min="16" max="17" width="12.36328125" style="67" bestFit="1" customWidth="1"/>
    <col min="18" max="18" width="12.36328125" style="67" customWidth="1"/>
    <col min="19" max="16384" width="9.1796875" style="67"/>
  </cols>
  <sheetData>
    <row r="1" spans="1:20" s="66" customFormat="1" ht="26" x14ac:dyDescent="0.6">
      <c r="A1" s="1" t="s">
        <v>109</v>
      </c>
    </row>
    <row r="4" spans="1:20" x14ac:dyDescent="0.35">
      <c r="B4" s="67" t="s">
        <v>14</v>
      </c>
    </row>
    <row r="5" spans="1:20" x14ac:dyDescent="0.35">
      <c r="B5" s="68" t="s">
        <v>49</v>
      </c>
      <c r="C5" s="68" t="s">
        <v>50</v>
      </c>
      <c r="D5" s="68" t="s">
        <v>51</v>
      </c>
      <c r="E5" s="68" t="s">
        <v>52</v>
      </c>
      <c r="F5" s="68" t="s">
        <v>53</v>
      </c>
      <c r="G5" s="68" t="s">
        <v>54</v>
      </c>
      <c r="H5" s="68" t="s">
        <v>55</v>
      </c>
      <c r="I5" s="68" t="s">
        <v>56</v>
      </c>
      <c r="J5" s="68" t="s">
        <v>57</v>
      </c>
      <c r="K5" s="68" t="s">
        <v>58</v>
      </c>
      <c r="L5" s="68" t="s">
        <v>59</v>
      </c>
      <c r="M5" s="68" t="s">
        <v>60</v>
      </c>
      <c r="N5" s="68" t="s">
        <v>61</v>
      </c>
      <c r="O5" s="68" t="s">
        <v>62</v>
      </c>
      <c r="P5" s="68" t="s">
        <v>63</v>
      </c>
      <c r="Q5" s="68" t="s">
        <v>30</v>
      </c>
      <c r="R5" s="69" t="s">
        <v>31</v>
      </c>
      <c r="S5" s="66"/>
    </row>
    <row r="6" spans="1:20" x14ac:dyDescent="0.35">
      <c r="A6" s="67" t="s">
        <v>110</v>
      </c>
      <c r="B6" s="70">
        <v>10.112702023387039</v>
      </c>
      <c r="C6" s="70">
        <v>9.7862222140382169</v>
      </c>
      <c r="D6" s="70">
        <v>9.4811764414367747</v>
      </c>
      <c r="E6" s="70">
        <v>10.00076525984699</v>
      </c>
      <c r="F6" s="71">
        <v>10.310572946678969</v>
      </c>
      <c r="G6" s="70">
        <v>10.709110597404672</v>
      </c>
      <c r="H6" s="70">
        <v>10.843095199474194</v>
      </c>
      <c r="I6" s="72">
        <v>10.929940487277923</v>
      </c>
      <c r="J6" s="70">
        <v>11.02885423379251</v>
      </c>
      <c r="K6" s="72">
        <v>11.379198854641009</v>
      </c>
      <c r="L6" s="72">
        <v>11.25465778154275</v>
      </c>
      <c r="M6" s="72">
        <v>11.214126597304558</v>
      </c>
      <c r="N6" s="70">
        <v>10.306137905210234</v>
      </c>
      <c r="O6" s="70">
        <v>9.6283677805826997</v>
      </c>
      <c r="P6" s="70">
        <v>10.834535328698131</v>
      </c>
      <c r="Q6" s="70">
        <v>11.329184403682767</v>
      </c>
      <c r="R6" s="70">
        <v>11.615904383538917</v>
      </c>
      <c r="S6" s="73">
        <f>R6-P6</f>
        <v>0.78136905484078589</v>
      </c>
      <c r="T6" s="7">
        <f>S6/S$11</f>
        <v>0.7978221393975049</v>
      </c>
    </row>
    <row r="7" spans="1:20" x14ac:dyDescent="0.35">
      <c r="A7" s="67" t="s">
        <v>111</v>
      </c>
      <c r="B7" s="70">
        <v>2.2776852863317121</v>
      </c>
      <c r="C7" s="70">
        <v>2.1078809137477021</v>
      </c>
      <c r="D7" s="70">
        <v>2.2769310508035039</v>
      </c>
      <c r="E7" s="70">
        <v>2.263658956070997</v>
      </c>
      <c r="F7" s="70">
        <v>2.3268942358839992</v>
      </c>
      <c r="G7" s="70">
        <v>2.3226668357823748</v>
      </c>
      <c r="H7" s="70">
        <v>2.4073127778014953</v>
      </c>
      <c r="I7" s="72">
        <v>2.7210019561760999</v>
      </c>
      <c r="J7" s="70">
        <v>2.641493747646309</v>
      </c>
      <c r="K7" s="72">
        <v>2.689448210100704</v>
      </c>
      <c r="L7" s="72">
        <v>3.0166430759284975</v>
      </c>
      <c r="M7" s="72">
        <v>2.9950007805607495</v>
      </c>
      <c r="N7" s="70">
        <v>2.4561481963982867</v>
      </c>
      <c r="O7" s="70">
        <v>2.6945980084768304</v>
      </c>
      <c r="P7" s="70">
        <v>2.9707285721723995</v>
      </c>
      <c r="Q7" s="70">
        <v>3.0291631327715614</v>
      </c>
      <c r="R7" s="70">
        <v>3.0577611463864214</v>
      </c>
      <c r="S7" s="73">
        <f t="shared" ref="S7:S11" si="0">R7-P7</f>
        <v>8.7032574214021885E-2</v>
      </c>
      <c r="T7" s="7">
        <f t="shared" ref="T7:T11" si="1">S7/S$11</f>
        <v>8.8865196447857342E-2</v>
      </c>
    </row>
    <row r="8" spans="1:20" x14ac:dyDescent="0.35">
      <c r="A8" s="67" t="s">
        <v>112</v>
      </c>
      <c r="B8" s="70">
        <v>1.3484884701453972</v>
      </c>
      <c r="C8" s="70">
        <v>1.2544342146337006</v>
      </c>
      <c r="D8" s="70">
        <v>1.2153164806954024</v>
      </c>
      <c r="E8" s="70">
        <v>1.2008930547989998</v>
      </c>
      <c r="F8" s="70">
        <v>1.2252851870929997</v>
      </c>
      <c r="G8" s="70">
        <v>1.2638984193277827</v>
      </c>
      <c r="H8" s="70">
        <v>1.1804359630987979</v>
      </c>
      <c r="I8" s="72">
        <v>1.2803976156605998</v>
      </c>
      <c r="J8" s="70">
        <v>1.2814760404084018</v>
      </c>
      <c r="K8" s="72">
        <v>1.3125547413900993</v>
      </c>
      <c r="L8" s="72">
        <v>1.2666504423909015</v>
      </c>
      <c r="M8" s="72">
        <v>1.2861892962007515</v>
      </c>
      <c r="N8" s="70">
        <v>1.1207013689975043</v>
      </c>
      <c r="O8" s="70">
        <v>1.1297513379037447</v>
      </c>
      <c r="P8" s="70">
        <v>1.0875336527337727</v>
      </c>
      <c r="Q8" s="70">
        <v>0.89444464113850686</v>
      </c>
      <c r="R8" s="70">
        <v>0.95559044031228324</v>
      </c>
      <c r="S8" s="73">
        <f t="shared" si="0"/>
        <v>-0.13194321242148943</v>
      </c>
      <c r="T8" s="7">
        <f t="shared" si="1"/>
        <v>-0.13472150625998583</v>
      </c>
    </row>
    <row r="9" spans="1:20" x14ac:dyDescent="0.35">
      <c r="A9" s="67" t="s">
        <v>113</v>
      </c>
      <c r="B9" s="70">
        <v>0.80963375617169953</v>
      </c>
      <c r="C9" s="70">
        <v>0.6812602536482002</v>
      </c>
      <c r="D9" s="70">
        <v>0.67435973099739976</v>
      </c>
      <c r="E9" s="70">
        <v>0.65306780159099864</v>
      </c>
      <c r="F9" s="70">
        <v>0.69886269015900049</v>
      </c>
      <c r="G9" s="70">
        <v>0.74016733190805784</v>
      </c>
      <c r="H9" s="70">
        <v>0.68572471548169978</v>
      </c>
      <c r="I9" s="72">
        <v>0.89709919439389862</v>
      </c>
      <c r="J9" s="70">
        <v>0.88137101344399948</v>
      </c>
      <c r="K9" s="72">
        <v>0.81046808053709973</v>
      </c>
      <c r="L9" s="72">
        <v>0.84212247670989848</v>
      </c>
      <c r="M9" s="72">
        <v>0.87969190792185914</v>
      </c>
      <c r="N9" s="70">
        <v>0.80788191329796699</v>
      </c>
      <c r="O9" s="70">
        <v>0.82929004509549942</v>
      </c>
      <c r="P9" s="70">
        <v>0.8726061104020294</v>
      </c>
      <c r="Q9" s="70">
        <v>1.093400688537072</v>
      </c>
      <c r="R9" s="70">
        <v>1.115525196918544</v>
      </c>
      <c r="S9" s="73">
        <f t="shared" si="0"/>
        <v>0.24291908651651462</v>
      </c>
      <c r="T9" s="7">
        <f t="shared" si="1"/>
        <v>0.24803417041462414</v>
      </c>
    </row>
    <row r="10" spans="1:20" s="66" customFormat="1" x14ac:dyDescent="0.35">
      <c r="A10" s="66" t="s">
        <v>114</v>
      </c>
      <c r="B10" s="74">
        <v>0.47498094208156555</v>
      </c>
      <c r="C10" s="74">
        <v>0.46186335321042021</v>
      </c>
      <c r="D10" s="74">
        <v>0.43963135537960307</v>
      </c>
      <c r="E10" s="74">
        <v>0.4293568658226109</v>
      </c>
      <c r="F10" s="74">
        <v>0.43538938024852752</v>
      </c>
      <c r="G10" s="74">
        <v>0.42317619437597948</v>
      </c>
      <c r="H10" s="74">
        <v>0.42721983370873945</v>
      </c>
      <c r="I10" s="75">
        <v>0.43829563978530561</v>
      </c>
      <c r="J10" s="74">
        <v>0.4308395691982459</v>
      </c>
      <c r="K10" s="75">
        <v>0.43324087341730283</v>
      </c>
      <c r="L10" s="75">
        <v>0.43122682205521451</v>
      </c>
      <c r="M10" s="75">
        <v>0.42441814786437171</v>
      </c>
      <c r="N10" s="74">
        <v>0.37507869994480647</v>
      </c>
      <c r="O10" s="74">
        <v>0.35934085192033816</v>
      </c>
      <c r="P10" s="74">
        <v>0.390991078769651</v>
      </c>
      <c r="Q10" s="74">
        <v>0.42100000000000004</v>
      </c>
      <c r="R10" s="74">
        <v>0.41200000000000003</v>
      </c>
      <c r="S10" s="73">
        <f t="shared" si="0"/>
        <v>2.1008921230349031E-2</v>
      </c>
      <c r="T10" s="7">
        <f t="shared" si="1"/>
        <v>2.1451300609602559E-2</v>
      </c>
    </row>
    <row r="11" spans="1:20" x14ac:dyDescent="0.35">
      <c r="B11" s="70">
        <f>SUM(B6:B9)</f>
        <v>14.548509536035848</v>
      </c>
      <c r="C11" s="70">
        <f>SUM(C6:C9)</f>
        <v>13.82979759606782</v>
      </c>
      <c r="D11" s="70">
        <f t="shared" ref="D11:R11" si="2">SUM(D6:D9)</f>
        <v>13.647783703933081</v>
      </c>
      <c r="E11" s="70">
        <f t="shared" si="2"/>
        <v>14.118385072307985</v>
      </c>
      <c r="F11" s="70">
        <f t="shared" si="2"/>
        <v>14.561615059814969</v>
      </c>
      <c r="G11" s="70">
        <f t="shared" si="2"/>
        <v>15.035843184422887</v>
      </c>
      <c r="H11" s="70">
        <f t="shared" si="2"/>
        <v>15.116568655856186</v>
      </c>
      <c r="I11" s="70">
        <f t="shared" si="2"/>
        <v>15.828439253508522</v>
      </c>
      <c r="J11" s="70">
        <f t="shared" si="2"/>
        <v>15.833195035291221</v>
      </c>
      <c r="K11" s="70">
        <f t="shared" si="2"/>
        <v>16.191669886668912</v>
      </c>
      <c r="L11" s="70">
        <f t="shared" si="2"/>
        <v>16.380073776572047</v>
      </c>
      <c r="M11" s="70">
        <f t="shared" si="2"/>
        <v>16.375008581987917</v>
      </c>
      <c r="N11" s="70">
        <f t="shared" si="2"/>
        <v>14.690869383903992</v>
      </c>
      <c r="O11" s="70">
        <f t="shared" si="2"/>
        <v>14.282007172058774</v>
      </c>
      <c r="P11" s="70">
        <f t="shared" si="2"/>
        <v>15.765403664006334</v>
      </c>
      <c r="Q11" s="70">
        <f t="shared" si="2"/>
        <v>16.346192866129908</v>
      </c>
      <c r="R11" s="70">
        <f t="shared" si="2"/>
        <v>16.744781167156166</v>
      </c>
      <c r="S11" s="73">
        <f t="shared" si="0"/>
        <v>0.97937750314983241</v>
      </c>
      <c r="T11" s="7">
        <f t="shared" si="1"/>
        <v>1</v>
      </c>
    </row>
    <row r="12" spans="1:20" x14ac:dyDescent="0.35">
      <c r="A12" s="67" t="s">
        <v>115</v>
      </c>
      <c r="B12" s="5">
        <f t="shared" ref="B12:Q12" si="3">B6/B11</f>
        <v>0.69510227135903091</v>
      </c>
      <c r="C12" s="5">
        <f t="shared" si="3"/>
        <v>0.707618614521206</v>
      </c>
      <c r="D12" s="5">
        <f t="shared" si="3"/>
        <v>0.6947044770869607</v>
      </c>
      <c r="E12" s="5">
        <f t="shared" si="3"/>
        <v>0.70835050953969536</v>
      </c>
      <c r="F12" s="5">
        <f t="shared" si="3"/>
        <v>0.70806520460306566</v>
      </c>
      <c r="G12" s="5">
        <f t="shared" si="3"/>
        <v>0.71223877943202385</v>
      </c>
      <c r="H12" s="5">
        <f t="shared" si="3"/>
        <v>0.71729871019859781</v>
      </c>
      <c r="I12" s="5">
        <f t="shared" si="3"/>
        <v>0.69052547204584303</v>
      </c>
      <c r="J12" s="5">
        <f t="shared" si="3"/>
        <v>0.69656529899428832</v>
      </c>
      <c r="K12" s="5">
        <f t="shared" si="3"/>
        <v>0.7027810555852454</v>
      </c>
      <c r="L12" s="5">
        <f t="shared" si="3"/>
        <v>0.68709444994319668</v>
      </c>
      <c r="M12" s="5">
        <f t="shared" si="3"/>
        <v>0.68483179969992847</v>
      </c>
      <c r="N12" s="5">
        <f t="shared" si="3"/>
        <v>0.70153356046457827</v>
      </c>
      <c r="O12" s="5">
        <f t="shared" si="3"/>
        <v>0.6741606879612535</v>
      </c>
      <c r="P12" s="5">
        <f t="shared" si="3"/>
        <v>0.6872348821257418</v>
      </c>
      <c r="Q12" s="5">
        <f t="shared" si="3"/>
        <v>0.69307786201136645</v>
      </c>
      <c r="R12" s="5">
        <f>R6/R11</f>
        <v>0.69370296736530557</v>
      </c>
      <c r="S12" s="73"/>
      <c r="T12" s="7"/>
    </row>
    <row r="13" spans="1:20" x14ac:dyDescent="0.35">
      <c r="F13" s="76"/>
      <c r="G13" s="76"/>
      <c r="H13" s="76"/>
      <c r="K13" s="76"/>
      <c r="O13" s="5"/>
      <c r="P13" s="5"/>
    </row>
    <row r="14" spans="1:20" x14ac:dyDescent="0.35">
      <c r="A14" s="67" t="s">
        <v>116</v>
      </c>
      <c r="F14" s="76"/>
      <c r="G14" s="76"/>
      <c r="H14" s="76"/>
      <c r="P14"/>
      <c r="Q14"/>
      <c r="R14"/>
      <c r="S14"/>
      <c r="T14"/>
    </row>
    <row r="15" spans="1:20" x14ac:dyDescent="0.35">
      <c r="F15" s="76"/>
      <c r="G15" s="76"/>
      <c r="H15" s="76"/>
      <c r="P15"/>
      <c r="Q15"/>
      <c r="R15"/>
      <c r="S15"/>
      <c r="T15"/>
    </row>
    <row r="16" spans="1:20" x14ac:dyDescent="0.35">
      <c r="F16" s="76"/>
      <c r="G16" s="76"/>
      <c r="H16" s="76"/>
      <c r="P16"/>
      <c r="Q16"/>
      <c r="R16"/>
      <c r="S16"/>
      <c r="T16"/>
    </row>
    <row r="17" spans="6:20" x14ac:dyDescent="0.35">
      <c r="F17" s="76"/>
      <c r="G17" s="76"/>
      <c r="H17" s="76"/>
      <c r="M17" s="76"/>
      <c r="P17"/>
      <c r="Q17"/>
      <c r="R17"/>
      <c r="S17"/>
      <c r="T17"/>
    </row>
    <row r="18" spans="6:20" x14ac:dyDescent="0.35">
      <c r="F18" s="76"/>
      <c r="G18" s="76"/>
      <c r="H18" s="76"/>
      <c r="P18"/>
      <c r="Q18"/>
      <c r="R18"/>
      <c r="S18"/>
      <c r="T18"/>
    </row>
    <row r="19" spans="6:20" x14ac:dyDescent="0.35">
      <c r="F19" s="76"/>
      <c r="G19" s="76"/>
      <c r="H19" s="76"/>
      <c r="I19" s="76"/>
      <c r="J19" s="76"/>
      <c r="L19" s="76"/>
      <c r="M19" s="76"/>
      <c r="O19" s="77"/>
      <c r="P19"/>
      <c r="Q19"/>
      <c r="R19"/>
      <c r="S19"/>
      <c r="T19"/>
    </row>
    <row r="20" spans="6:20" x14ac:dyDescent="0.35">
      <c r="F20" s="76"/>
      <c r="G20" s="76"/>
      <c r="H20" s="76"/>
      <c r="I20" s="76"/>
      <c r="J20" s="76"/>
      <c r="K20" s="76"/>
      <c r="L20" s="76"/>
      <c r="M20" s="76"/>
      <c r="P20"/>
      <c r="Q20"/>
      <c r="R20"/>
      <c r="S20"/>
      <c r="T20"/>
    </row>
    <row r="21" spans="6:20" x14ac:dyDescent="0.35">
      <c r="F21" s="76"/>
      <c r="G21" s="76"/>
      <c r="H21" s="76"/>
      <c r="I21" s="76"/>
      <c r="J21" s="76"/>
      <c r="K21" s="76"/>
      <c r="L21" s="76"/>
      <c r="M21" s="76"/>
      <c r="P21"/>
      <c r="Q21"/>
      <c r="R21"/>
      <c r="S21"/>
      <c r="T21"/>
    </row>
    <row r="22" spans="6:20" x14ac:dyDescent="0.35">
      <c r="F22" s="76"/>
      <c r="G22" s="76"/>
      <c r="H22" s="76"/>
      <c r="I22" s="76"/>
      <c r="J22" s="76"/>
      <c r="K22" s="76"/>
      <c r="L22" s="76"/>
      <c r="P22"/>
      <c r="Q22"/>
      <c r="R22"/>
      <c r="S22"/>
      <c r="T22"/>
    </row>
    <row r="23" spans="6:20" x14ac:dyDescent="0.35">
      <c r="P23"/>
      <c r="Q23"/>
      <c r="R23"/>
      <c r="S23"/>
      <c r="T23"/>
    </row>
    <row r="24" spans="6:20" x14ac:dyDescent="0.35">
      <c r="P24"/>
      <c r="Q24"/>
      <c r="R24"/>
      <c r="S24"/>
      <c r="T24"/>
    </row>
    <row r="25" spans="6:20" x14ac:dyDescent="0.35">
      <c r="P25"/>
      <c r="Q25"/>
      <c r="R25"/>
      <c r="S25"/>
      <c r="T25"/>
    </row>
    <row r="28" spans="6:20" x14ac:dyDescent="0.35">
      <c r="Q28" s="78"/>
      <c r="R28" s="7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02D0-CA81-429F-BDF7-1B355897BC6F}">
  <dimension ref="A1:W10"/>
  <sheetViews>
    <sheetView zoomScale="59" zoomScaleNormal="59" workbookViewId="0">
      <pane xSplit="1" ySplit="4" topLeftCell="B5" activePane="bottomRight" state="frozen"/>
      <selection activeCell="N34" sqref="N34"/>
      <selection pane="topRight" activeCell="N34" sqref="N34"/>
      <selection pane="bottomLeft" activeCell="N34" sqref="N34"/>
      <selection pane="bottomRight" activeCell="P41" sqref="P41"/>
    </sheetView>
  </sheetViews>
  <sheetFormatPr defaultColWidth="8.81640625" defaultRowHeight="14.5" x14ac:dyDescent="0.35"/>
  <cols>
    <col min="1" max="1" width="32.36328125" customWidth="1"/>
    <col min="2" max="3" width="10.81640625" bestFit="1" customWidth="1"/>
    <col min="4" max="4" width="9.81640625" bestFit="1" customWidth="1"/>
    <col min="5" max="14" width="10.81640625" bestFit="1" customWidth="1"/>
    <col min="20" max="20" width="12.81640625" bestFit="1" customWidth="1"/>
    <col min="21" max="21" width="10.6328125" customWidth="1"/>
  </cols>
  <sheetData>
    <row r="1" spans="1:23" ht="18.5" x14ac:dyDescent="0.45">
      <c r="A1" s="79" t="s">
        <v>117</v>
      </c>
    </row>
    <row r="2" spans="1:23" x14ac:dyDescent="0.35">
      <c r="A2" t="s">
        <v>118</v>
      </c>
    </row>
    <row r="4" spans="1:23" x14ac:dyDescent="0.35"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>
        <v>2015</v>
      </c>
      <c r="J4">
        <v>2016</v>
      </c>
      <c r="K4">
        <v>2017</v>
      </c>
      <c r="L4">
        <v>2018</v>
      </c>
      <c r="M4">
        <v>2019</v>
      </c>
      <c r="N4">
        <v>2020</v>
      </c>
      <c r="O4">
        <v>2021</v>
      </c>
      <c r="P4">
        <v>2022</v>
      </c>
      <c r="Q4" t="s">
        <v>30</v>
      </c>
      <c r="R4" t="s">
        <v>31</v>
      </c>
      <c r="T4" s="56" t="s">
        <v>119</v>
      </c>
      <c r="U4" s="80" t="s">
        <v>120</v>
      </c>
    </row>
    <row r="5" spans="1:23" x14ac:dyDescent="0.35">
      <c r="A5" t="s">
        <v>113</v>
      </c>
      <c r="B5" s="46">
        <v>810</v>
      </c>
      <c r="C5" s="46">
        <v>680</v>
      </c>
      <c r="D5" s="46">
        <v>670</v>
      </c>
      <c r="E5" s="46">
        <v>650</v>
      </c>
      <c r="F5" s="46">
        <v>700</v>
      </c>
      <c r="G5" s="46">
        <v>740</v>
      </c>
      <c r="H5" s="46">
        <v>690</v>
      </c>
      <c r="I5" s="46">
        <v>900</v>
      </c>
      <c r="J5" s="46">
        <v>880</v>
      </c>
      <c r="K5" s="46">
        <v>810</v>
      </c>
      <c r="L5" s="46">
        <v>840</v>
      </c>
      <c r="M5" s="46">
        <v>880</v>
      </c>
      <c r="N5" s="46">
        <v>810</v>
      </c>
      <c r="O5" s="81">
        <v>830</v>
      </c>
      <c r="P5" s="81">
        <v>870</v>
      </c>
      <c r="Q5" s="81">
        <v>890</v>
      </c>
      <c r="R5" s="81">
        <v>960</v>
      </c>
      <c r="T5" s="82">
        <v>70</v>
      </c>
      <c r="U5" s="74">
        <v>8.4337349397590355E-2</v>
      </c>
      <c r="W5" s="81"/>
    </row>
    <row r="6" spans="1:23" x14ac:dyDescent="0.35">
      <c r="A6" t="s">
        <v>23</v>
      </c>
      <c r="B6" s="46">
        <v>2060</v>
      </c>
      <c r="C6" s="46">
        <v>1870</v>
      </c>
      <c r="D6" s="46">
        <v>1810</v>
      </c>
      <c r="E6" s="46">
        <v>1840</v>
      </c>
      <c r="F6" s="46">
        <v>1830</v>
      </c>
      <c r="G6" s="46">
        <v>1780</v>
      </c>
      <c r="H6" s="46">
        <v>1740</v>
      </c>
      <c r="I6" s="46">
        <v>1770</v>
      </c>
      <c r="J6" s="46">
        <v>1680</v>
      </c>
      <c r="K6" s="46">
        <v>1750</v>
      </c>
      <c r="L6" s="46">
        <v>1720</v>
      </c>
      <c r="M6" s="46">
        <v>1760</v>
      </c>
      <c r="N6" s="46">
        <v>1460</v>
      </c>
      <c r="O6" s="83">
        <v>1400</v>
      </c>
      <c r="P6" s="83">
        <v>1630</v>
      </c>
      <c r="Q6" s="83">
        <v>1560</v>
      </c>
      <c r="R6" s="83">
        <v>1510</v>
      </c>
      <c r="T6" s="82">
        <v>-50</v>
      </c>
      <c r="U6" s="74">
        <v>-3.5714285714285712E-2</v>
      </c>
      <c r="W6" s="83"/>
    </row>
    <row r="7" spans="1:23" x14ac:dyDescent="0.35">
      <c r="A7" t="s">
        <v>121</v>
      </c>
      <c r="B7" s="46">
        <v>1287.5749175818626</v>
      </c>
      <c r="C7" s="46">
        <v>1245.0955506028909</v>
      </c>
      <c r="D7" s="46">
        <v>1219.0677543865154</v>
      </c>
      <c r="E7" s="46">
        <v>1217.6268082277149</v>
      </c>
      <c r="F7" s="46">
        <v>1223.2298507839671</v>
      </c>
      <c r="G7" s="46">
        <v>1284.5593908075339</v>
      </c>
      <c r="H7" s="46">
        <v>1115.1278986552504</v>
      </c>
      <c r="I7" s="46">
        <v>1586.9399146792914</v>
      </c>
      <c r="J7" s="46">
        <v>1609.502200718623</v>
      </c>
      <c r="K7" s="46">
        <v>1517.7760706187721</v>
      </c>
      <c r="L7" s="46">
        <v>1658.049024626647</v>
      </c>
      <c r="M7" s="46">
        <v>1472.0786768534997</v>
      </c>
      <c r="N7" s="46">
        <v>1170.078</v>
      </c>
      <c r="O7" s="46">
        <v>1253.03</v>
      </c>
      <c r="P7" s="46">
        <v>1339.6969999999999</v>
      </c>
      <c r="Q7" s="46">
        <v>1433.4963089109635</v>
      </c>
      <c r="R7" s="46">
        <v>1470.3179132181735</v>
      </c>
      <c r="T7" s="82"/>
      <c r="U7" s="74"/>
      <c r="W7" s="83"/>
    </row>
    <row r="8" spans="1:23" x14ac:dyDescent="0.35">
      <c r="A8" t="s">
        <v>122</v>
      </c>
      <c r="B8" s="46">
        <v>10.056108591613659</v>
      </c>
      <c r="C8" s="46">
        <v>9.7123063362156188</v>
      </c>
      <c r="D8" s="46">
        <v>9.6107743890083182</v>
      </c>
      <c r="E8" s="46">
        <v>10.06473731224639</v>
      </c>
      <c r="F8" s="46">
        <v>10.431929089726696</v>
      </c>
      <c r="G8" s="46">
        <v>10.810850003377624</v>
      </c>
      <c r="H8" s="46">
        <v>10.850454336836391</v>
      </c>
      <c r="I8" s="46">
        <v>11.124120409812006</v>
      </c>
      <c r="J8" s="46">
        <v>11.221372304430069</v>
      </c>
      <c r="K8" s="46">
        <v>11.668425374991056</v>
      </c>
      <c r="L8" s="46">
        <v>11.755164287755683</v>
      </c>
      <c r="M8" s="46">
        <v>11.844351225082034</v>
      </c>
      <c r="N8" s="46">
        <v>10.834576999999999</v>
      </c>
      <c r="O8" s="46">
        <v>10.453235000000001</v>
      </c>
      <c r="P8" s="46">
        <v>11.515943</v>
      </c>
      <c r="Q8" s="46">
        <v>12.016633873763835</v>
      </c>
      <c r="R8" s="46">
        <v>12.402106438235707</v>
      </c>
      <c r="T8" s="82"/>
      <c r="U8" s="74"/>
      <c r="W8" s="83"/>
    </row>
    <row r="10" spans="1:23" x14ac:dyDescent="0.35">
      <c r="A10" t="s">
        <v>201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037C-0D75-4AD1-899A-92E83FAB465F}">
  <dimension ref="A1:K16"/>
  <sheetViews>
    <sheetView zoomScale="59" zoomScaleNormal="59" workbookViewId="0">
      <pane xSplit="1" ySplit="3" topLeftCell="B4" activePane="bottomRight" state="frozen"/>
      <selection activeCell="H4" sqref="H4:H14"/>
      <selection pane="topRight" activeCell="H4" sqref="H4:H14"/>
      <selection pane="bottomLeft" activeCell="H4" sqref="H4:H14"/>
      <selection pane="bottomRight" activeCell="K20" sqref="K20"/>
    </sheetView>
  </sheetViews>
  <sheetFormatPr defaultRowHeight="14.5" x14ac:dyDescent="0.35"/>
  <cols>
    <col min="1" max="1" width="32.81640625" customWidth="1"/>
    <col min="2" max="2" width="7.81640625" customWidth="1"/>
    <col min="3" max="3" width="9.453125" customWidth="1"/>
    <col min="6" max="6" width="9.36328125" bestFit="1" customWidth="1"/>
    <col min="7" max="7" width="16.90625" bestFit="1" customWidth="1"/>
    <col min="8" max="8" width="23.08984375" bestFit="1" customWidth="1"/>
    <col min="9" max="9" width="23.453125" bestFit="1" customWidth="1"/>
  </cols>
  <sheetData>
    <row r="1" spans="1:11" ht="26" x14ac:dyDescent="0.6">
      <c r="A1" s="1" t="s">
        <v>124</v>
      </c>
    </row>
    <row r="2" spans="1:11" x14ac:dyDescent="0.35">
      <c r="B2" s="56"/>
      <c r="C2" s="56"/>
      <c r="D2" s="56"/>
      <c r="E2" s="56"/>
      <c r="F2" s="56"/>
      <c r="G2" s="56"/>
    </row>
    <row r="3" spans="1:11" s="84" customFormat="1" x14ac:dyDescent="0.35">
      <c r="B3" s="56" t="s">
        <v>125</v>
      </c>
      <c r="C3" s="56" t="s">
        <v>70</v>
      </c>
      <c r="D3" s="56" t="s">
        <v>126</v>
      </c>
      <c r="E3" s="80" t="s">
        <v>72</v>
      </c>
      <c r="F3" s="56" t="s">
        <v>30</v>
      </c>
      <c r="G3" s="56" t="s">
        <v>31</v>
      </c>
      <c r="H3" s="85"/>
      <c r="I3" s="85"/>
    </row>
    <row r="4" spans="1:11" ht="29" x14ac:dyDescent="0.35">
      <c r="A4" s="86" t="s">
        <v>127</v>
      </c>
      <c r="B4" s="87">
        <v>378.68335876050321</v>
      </c>
      <c r="C4" s="87">
        <v>357.40499999999997</v>
      </c>
      <c r="D4" s="88">
        <v>291.16199999999998</v>
      </c>
      <c r="E4" s="89">
        <v>357.28100000000001</v>
      </c>
      <c r="F4" s="88">
        <v>340.71669371639001</v>
      </c>
      <c r="G4" s="88">
        <v>320.66038820306903</v>
      </c>
      <c r="H4" s="90"/>
      <c r="I4" s="91"/>
    </row>
    <row r="5" spans="1:11" x14ac:dyDescent="0.35">
      <c r="A5" t="s">
        <v>128</v>
      </c>
      <c r="B5" s="87">
        <v>236.20459931413995</v>
      </c>
      <c r="C5" s="87">
        <v>196.91900000000001</v>
      </c>
      <c r="D5" s="88">
        <v>192.47800000000001</v>
      </c>
      <c r="E5" s="89">
        <v>231.53299999999999</v>
      </c>
      <c r="F5" s="88">
        <v>238.94443191232983</v>
      </c>
      <c r="G5" s="88">
        <v>247.2498382481001</v>
      </c>
      <c r="H5" s="90"/>
      <c r="I5" s="91"/>
    </row>
    <row r="6" spans="1:11" x14ac:dyDescent="0.35">
      <c r="A6" t="s">
        <v>129</v>
      </c>
      <c r="B6" s="87">
        <v>107.93936981706996</v>
      </c>
      <c r="C6" s="87">
        <v>87.384</v>
      </c>
      <c r="D6" s="88">
        <v>78.972999999999999</v>
      </c>
      <c r="E6" s="89">
        <v>71.186000000000007</v>
      </c>
      <c r="F6" s="88">
        <v>74.152577414500016</v>
      </c>
      <c r="G6" s="88">
        <v>91.345950361480035</v>
      </c>
      <c r="H6" s="90"/>
      <c r="I6" s="91"/>
    </row>
    <row r="7" spans="1:11" x14ac:dyDescent="0.35">
      <c r="A7" t="s">
        <v>130</v>
      </c>
      <c r="B7" s="87">
        <v>73.011569938660003</v>
      </c>
      <c r="C7" s="87">
        <v>58.835000000000001</v>
      </c>
      <c r="D7" s="88">
        <v>64.445999999999998</v>
      </c>
      <c r="E7" s="89">
        <v>75.753</v>
      </c>
      <c r="F7" s="88">
        <v>53.254359609990026</v>
      </c>
      <c r="G7" s="88">
        <v>44.353348902070003</v>
      </c>
      <c r="H7" s="90"/>
      <c r="I7" s="91"/>
    </row>
    <row r="8" spans="1:11" ht="29" x14ac:dyDescent="0.35">
      <c r="A8" s="92" t="s">
        <v>131</v>
      </c>
      <c r="B8" s="87">
        <v>231.74363842104111</v>
      </c>
      <c r="C8" s="87">
        <v>199.60900000000001</v>
      </c>
      <c r="D8" s="89">
        <v>192.37199999999999</v>
      </c>
      <c r="E8" s="89">
        <v>230.53700000000001</v>
      </c>
      <c r="F8" s="88">
        <v>207.65071291057001</v>
      </c>
      <c r="G8" s="88">
        <v>192.78382499600002</v>
      </c>
      <c r="H8" s="90"/>
      <c r="I8" s="91"/>
    </row>
    <row r="9" spans="1:11" x14ac:dyDescent="0.35">
      <c r="A9" t="s">
        <v>132</v>
      </c>
      <c r="B9" s="87">
        <v>118.17069808321006</v>
      </c>
      <c r="C9" s="87">
        <v>102.011</v>
      </c>
      <c r="D9" s="88">
        <v>114.908</v>
      </c>
      <c r="E9" s="89">
        <v>90.614000000000004</v>
      </c>
      <c r="F9" s="88">
        <v>90.686841009650024</v>
      </c>
      <c r="G9" s="88">
        <v>83.936681490399977</v>
      </c>
      <c r="H9" s="90"/>
      <c r="I9" s="91"/>
    </row>
    <row r="10" spans="1:11" x14ac:dyDescent="0.35">
      <c r="A10" t="s">
        <v>133</v>
      </c>
      <c r="B10" s="87">
        <v>257.99007166884991</v>
      </c>
      <c r="C10" s="87">
        <v>184.14599999999999</v>
      </c>
      <c r="D10" s="88">
        <v>207.86099999999999</v>
      </c>
      <c r="E10" s="89">
        <v>267.85899999999998</v>
      </c>
      <c r="F10" s="88">
        <v>277.77562494187407</v>
      </c>
      <c r="G10" s="88">
        <v>289.77949479765186</v>
      </c>
      <c r="H10" s="90"/>
      <c r="I10" s="91"/>
      <c r="J10" s="58"/>
    </row>
    <row r="11" spans="1:11" ht="29" x14ac:dyDescent="0.35">
      <c r="A11" s="86" t="s">
        <v>134</v>
      </c>
      <c r="B11" s="87">
        <v>141.59592487263998</v>
      </c>
      <c r="C11" s="87">
        <v>111.292</v>
      </c>
      <c r="D11" s="88">
        <v>119.63</v>
      </c>
      <c r="E11" s="89">
        <v>131.79</v>
      </c>
      <c r="F11" s="88">
        <v>106.10950919822</v>
      </c>
      <c r="G11" s="88">
        <v>99.880067191460029</v>
      </c>
      <c r="H11" s="90"/>
      <c r="I11" s="91"/>
    </row>
    <row r="12" spans="1:11" x14ac:dyDescent="0.35">
      <c r="A12" t="s">
        <v>135</v>
      </c>
      <c r="B12" s="87">
        <v>109.14902367577004</v>
      </c>
      <c r="C12" s="87">
        <v>87.113</v>
      </c>
      <c r="D12" s="89">
        <v>68.734999999999999</v>
      </c>
      <c r="E12" s="89">
        <v>109.00700000000001</v>
      </c>
      <c r="F12" s="88">
        <v>100.49676051223997</v>
      </c>
      <c r="G12" s="88">
        <v>78.872469894300025</v>
      </c>
      <c r="H12" s="90"/>
      <c r="I12" s="91"/>
    </row>
    <row r="13" spans="1:11" x14ac:dyDescent="0.35">
      <c r="A13" t="s">
        <v>136</v>
      </c>
      <c r="B13" s="87">
        <v>105.39975412446999</v>
      </c>
      <c r="C13" s="87">
        <v>55.304000000000002</v>
      </c>
      <c r="D13" s="89">
        <v>63.635999999999996</v>
      </c>
      <c r="E13" s="89">
        <v>43.334000000000003</v>
      </c>
      <c r="F13" s="88">
        <v>50</v>
      </c>
      <c r="G13" s="88">
        <v>33.068227532200005</v>
      </c>
      <c r="H13" s="90"/>
      <c r="I13" s="91"/>
      <c r="K13" s="58"/>
    </row>
    <row r="14" spans="1:11" x14ac:dyDescent="0.35">
      <c r="B14" s="68">
        <v>1759.888008676354</v>
      </c>
      <c r="C14" s="93">
        <v>1440.018</v>
      </c>
      <c r="D14" s="93">
        <v>1394.2009999999998</v>
      </c>
      <c r="E14" s="89">
        <v>1608.894</v>
      </c>
      <c r="F14" s="93">
        <f>SUM(F4:F13)</f>
        <v>1539.7875112257639</v>
      </c>
      <c r="G14" s="93">
        <f>SUM(G4:G13)</f>
        <v>1481.930291616731</v>
      </c>
      <c r="H14" s="90"/>
      <c r="I14" s="78"/>
    </row>
    <row r="15" spans="1:11" x14ac:dyDescent="0.35">
      <c r="I15" s="94"/>
    </row>
    <row r="16" spans="1:11" x14ac:dyDescent="0.35">
      <c r="A16" s="46" t="s">
        <v>202</v>
      </c>
      <c r="B16" s="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0264B-37F8-42FD-9AF9-3CF7E268EEE9}">
  <dimension ref="A1:O79"/>
  <sheetViews>
    <sheetView zoomScale="52" zoomScaleNormal="52" workbookViewId="0">
      <pane xSplit="1" ySplit="3" topLeftCell="B20" activePane="bottomRight" state="frozen"/>
      <selection activeCell="H4" sqref="H4:H14"/>
      <selection pane="topRight" activeCell="H4" sqref="H4:H14"/>
      <selection pane="bottomLeft" activeCell="H4" sqref="H4:H14"/>
      <selection pane="bottomRight" activeCell="E1" sqref="E1:E1048576"/>
    </sheetView>
  </sheetViews>
  <sheetFormatPr defaultColWidth="9.08984375" defaultRowHeight="14.5" x14ac:dyDescent="0.35"/>
  <cols>
    <col min="2" max="2" width="11.1796875" style="67" bestFit="1" customWidth="1"/>
    <col min="3" max="3" width="10.81640625" style="67" customWidth="1"/>
    <col min="4" max="4" width="10.81640625" style="5" customWidth="1"/>
  </cols>
  <sheetData>
    <row r="1" spans="1:6" ht="26" x14ac:dyDescent="0.6">
      <c r="A1" s="1" t="s">
        <v>137</v>
      </c>
    </row>
    <row r="2" spans="1:6" x14ac:dyDescent="0.35">
      <c r="E2" s="95"/>
      <c r="F2" s="67"/>
    </row>
    <row r="3" spans="1:6" x14ac:dyDescent="0.35">
      <c r="B3" s="67" t="s">
        <v>138</v>
      </c>
      <c r="E3" s="95"/>
      <c r="F3" s="96"/>
    </row>
    <row r="4" spans="1:6" x14ac:dyDescent="0.35">
      <c r="A4">
        <v>2010</v>
      </c>
      <c r="B4" s="67">
        <v>491000</v>
      </c>
      <c r="E4" s="95"/>
      <c r="F4" s="67"/>
    </row>
    <row r="5" spans="1:6" x14ac:dyDescent="0.35">
      <c r="B5" s="67">
        <v>497000</v>
      </c>
      <c r="C5" s="67">
        <f t="shared" ref="C5:C57" si="0">B5-B4</f>
        <v>6000</v>
      </c>
      <c r="D5" s="5">
        <f t="shared" ref="D5:D57" si="1">C5/B4</f>
        <v>1.2219959266802444E-2</v>
      </c>
      <c r="E5" s="95"/>
      <c r="F5" s="67"/>
    </row>
    <row r="6" spans="1:6" x14ac:dyDescent="0.35">
      <c r="B6" s="67">
        <v>505000</v>
      </c>
      <c r="C6" s="67">
        <f t="shared" si="0"/>
        <v>8000</v>
      </c>
      <c r="D6" s="5">
        <f t="shared" si="1"/>
        <v>1.6096579476861168E-2</v>
      </c>
      <c r="E6" s="95"/>
      <c r="F6" s="67"/>
    </row>
    <row r="7" spans="1:6" x14ac:dyDescent="0.35">
      <c r="B7" s="67">
        <v>504000</v>
      </c>
      <c r="C7" s="67">
        <f t="shared" si="0"/>
        <v>-1000</v>
      </c>
      <c r="D7" s="5">
        <f t="shared" si="1"/>
        <v>-1.9801980198019802E-3</v>
      </c>
      <c r="E7" s="95"/>
      <c r="F7" s="67"/>
    </row>
    <row r="8" spans="1:6" x14ac:dyDescent="0.35">
      <c r="A8">
        <v>2011</v>
      </c>
      <c r="B8" s="67">
        <v>511000</v>
      </c>
      <c r="C8" s="67">
        <f t="shared" si="0"/>
        <v>7000</v>
      </c>
      <c r="D8" s="5">
        <f t="shared" si="1"/>
        <v>1.3888888888888888E-2</v>
      </c>
      <c r="E8" s="95"/>
      <c r="F8" s="67"/>
    </row>
    <row r="9" spans="1:6" x14ac:dyDescent="0.35">
      <c r="B9" s="67">
        <v>517000</v>
      </c>
      <c r="C9" s="67">
        <f t="shared" si="0"/>
        <v>6000</v>
      </c>
      <c r="D9" s="5">
        <f t="shared" si="1"/>
        <v>1.1741682974559686E-2</v>
      </c>
      <c r="E9" s="95"/>
      <c r="F9" s="67"/>
    </row>
    <row r="10" spans="1:6" x14ac:dyDescent="0.35">
      <c r="B10" s="67">
        <v>519000</v>
      </c>
      <c r="C10" s="67">
        <f t="shared" si="0"/>
        <v>2000</v>
      </c>
      <c r="D10" s="5">
        <f t="shared" si="1"/>
        <v>3.8684719535783366E-3</v>
      </c>
      <c r="E10" s="95"/>
      <c r="F10" s="67"/>
    </row>
    <row r="11" spans="1:6" x14ac:dyDescent="0.35">
      <c r="B11" s="67">
        <v>518000</v>
      </c>
      <c r="C11" s="67">
        <f t="shared" si="0"/>
        <v>-1000</v>
      </c>
      <c r="D11" s="5">
        <f t="shared" si="1"/>
        <v>-1.9267822736030828E-3</v>
      </c>
      <c r="E11" s="95"/>
      <c r="F11" s="67"/>
    </row>
    <row r="12" spans="1:6" x14ac:dyDescent="0.35">
      <c r="A12">
        <v>2012</v>
      </c>
      <c r="B12" s="67">
        <v>523000</v>
      </c>
      <c r="C12" s="67">
        <f t="shared" si="0"/>
        <v>5000</v>
      </c>
      <c r="D12" s="5">
        <f t="shared" si="1"/>
        <v>9.6525096525096523E-3</v>
      </c>
      <c r="E12" s="95"/>
      <c r="F12" s="67"/>
    </row>
    <row r="13" spans="1:6" x14ac:dyDescent="0.35">
      <c r="B13" s="67">
        <v>534000</v>
      </c>
      <c r="C13" s="67">
        <f t="shared" si="0"/>
        <v>11000</v>
      </c>
      <c r="D13" s="5">
        <f t="shared" si="1"/>
        <v>2.1032504780114723E-2</v>
      </c>
      <c r="E13" s="95"/>
      <c r="F13" s="67"/>
    </row>
    <row r="14" spans="1:6" x14ac:dyDescent="0.35">
      <c r="B14" s="67">
        <v>518000</v>
      </c>
      <c r="C14" s="67">
        <f t="shared" si="0"/>
        <v>-16000</v>
      </c>
      <c r="D14" s="5">
        <f t="shared" si="1"/>
        <v>-2.9962546816479401E-2</v>
      </c>
      <c r="E14" s="95"/>
      <c r="F14" s="67"/>
    </row>
    <row r="15" spans="1:6" x14ac:dyDescent="0.35">
      <c r="B15" s="67">
        <v>515000</v>
      </c>
      <c r="C15" s="67">
        <f t="shared" si="0"/>
        <v>-3000</v>
      </c>
      <c r="D15" s="5">
        <f t="shared" si="1"/>
        <v>-5.7915057915057912E-3</v>
      </c>
      <c r="E15" s="95"/>
      <c r="F15" s="67"/>
    </row>
    <row r="16" spans="1:6" x14ac:dyDescent="0.35">
      <c r="A16">
        <v>2013</v>
      </c>
      <c r="B16" s="67">
        <v>515000</v>
      </c>
      <c r="C16" s="67">
        <f t="shared" si="0"/>
        <v>0</v>
      </c>
      <c r="D16" s="5">
        <f t="shared" si="1"/>
        <v>0</v>
      </c>
      <c r="E16" s="95"/>
      <c r="F16" s="67"/>
    </row>
    <row r="17" spans="1:15" x14ac:dyDescent="0.35">
      <c r="B17" s="67">
        <v>511000</v>
      </c>
      <c r="C17" s="67">
        <f t="shared" si="0"/>
        <v>-4000</v>
      </c>
      <c r="D17" s="5">
        <f t="shared" si="1"/>
        <v>-7.7669902912621356E-3</v>
      </c>
      <c r="E17" s="95"/>
      <c r="F17" s="67"/>
    </row>
    <row r="18" spans="1:15" x14ac:dyDescent="0.35">
      <c r="B18" s="67">
        <v>507000</v>
      </c>
      <c r="C18" s="67">
        <f t="shared" si="0"/>
        <v>-4000</v>
      </c>
      <c r="D18" s="5">
        <f t="shared" si="1"/>
        <v>-7.8277886497064575E-3</v>
      </c>
      <c r="E18" s="97"/>
      <c r="F18" s="67"/>
    </row>
    <row r="19" spans="1:15" x14ac:dyDescent="0.35">
      <c r="B19" s="67">
        <v>499000</v>
      </c>
      <c r="C19" s="67">
        <f t="shared" si="0"/>
        <v>-8000</v>
      </c>
      <c r="D19" s="5">
        <f t="shared" si="1"/>
        <v>-1.5779092702169626E-2</v>
      </c>
      <c r="E19" s="97"/>
      <c r="F19" s="67"/>
    </row>
    <row r="20" spans="1:15" x14ac:dyDescent="0.35">
      <c r="A20">
        <v>2014</v>
      </c>
      <c r="B20" s="67">
        <v>491000</v>
      </c>
      <c r="C20" s="67">
        <f t="shared" si="0"/>
        <v>-8000</v>
      </c>
      <c r="D20" s="5">
        <f t="shared" si="1"/>
        <v>-1.6032064128256512E-2</v>
      </c>
      <c r="E20" s="95"/>
      <c r="F20" s="67"/>
    </row>
    <row r="21" spans="1:15" x14ac:dyDescent="0.35">
      <c r="B21" s="67">
        <v>491000</v>
      </c>
      <c r="C21" s="67">
        <f t="shared" si="0"/>
        <v>0</v>
      </c>
      <c r="D21" s="5">
        <f t="shared" si="1"/>
        <v>0</v>
      </c>
      <c r="E21" s="97"/>
      <c r="F21" s="67"/>
    </row>
    <row r="22" spans="1:15" x14ac:dyDescent="0.35">
      <c r="B22" s="67">
        <v>498000</v>
      </c>
      <c r="C22" s="67">
        <f t="shared" si="0"/>
        <v>7000</v>
      </c>
      <c r="D22" s="5">
        <f t="shared" si="1"/>
        <v>1.4256619144602852E-2</v>
      </c>
      <c r="E22" s="97"/>
      <c r="F22" s="67"/>
    </row>
    <row r="23" spans="1:15" x14ac:dyDescent="0.35">
      <c r="B23" s="67">
        <v>491000</v>
      </c>
      <c r="C23" s="67">
        <f t="shared" si="0"/>
        <v>-7000</v>
      </c>
      <c r="D23" s="5">
        <f t="shared" si="1"/>
        <v>-1.4056224899598393E-2</v>
      </c>
      <c r="E23" s="97"/>
      <c r="F23" s="67"/>
    </row>
    <row r="24" spans="1:15" x14ac:dyDescent="0.35">
      <c r="A24">
        <v>2015</v>
      </c>
      <c r="B24" s="67">
        <v>490000</v>
      </c>
      <c r="C24" s="67">
        <f t="shared" si="0"/>
        <v>-1000</v>
      </c>
      <c r="D24" s="5">
        <f t="shared" si="1"/>
        <v>-2.0366598778004071E-3</v>
      </c>
      <c r="E24" s="95"/>
      <c r="F24" s="67"/>
      <c r="G24" s="67"/>
    </row>
    <row r="25" spans="1:15" x14ac:dyDescent="0.35">
      <c r="B25" s="67">
        <v>489000</v>
      </c>
      <c r="C25" s="67">
        <f t="shared" si="0"/>
        <v>-1000</v>
      </c>
      <c r="D25" s="5">
        <f t="shared" si="1"/>
        <v>-2.0408163265306124E-3</v>
      </c>
      <c r="E25" s="97"/>
      <c r="F25" s="67"/>
      <c r="G25" s="67"/>
    </row>
    <row r="26" spans="1:15" x14ac:dyDescent="0.35">
      <c r="B26" s="67">
        <v>476000</v>
      </c>
      <c r="C26" s="67">
        <f t="shared" si="0"/>
        <v>-13000</v>
      </c>
      <c r="D26" s="5">
        <f t="shared" si="1"/>
        <v>-2.6584867075664622E-2</v>
      </c>
      <c r="E26" s="97"/>
      <c r="F26" s="67"/>
      <c r="G26" s="67"/>
    </row>
    <row r="27" spans="1:15" x14ac:dyDescent="0.35">
      <c r="B27" s="67">
        <v>459000</v>
      </c>
      <c r="C27" s="67">
        <f t="shared" si="0"/>
        <v>-17000</v>
      </c>
      <c r="D27" s="5">
        <f t="shared" si="1"/>
        <v>-3.5714285714285712E-2</v>
      </c>
      <c r="E27" s="97"/>
      <c r="F27" s="67"/>
      <c r="G27" s="67"/>
      <c r="O27" s="98"/>
    </row>
    <row r="28" spans="1:15" x14ac:dyDescent="0.35">
      <c r="A28">
        <v>2016</v>
      </c>
      <c r="B28" s="66">
        <v>458000</v>
      </c>
      <c r="C28" s="67">
        <f t="shared" si="0"/>
        <v>-1000</v>
      </c>
      <c r="D28" s="5">
        <f t="shared" si="1"/>
        <v>-2.1786492374727671E-3</v>
      </c>
      <c r="E28" s="95"/>
      <c r="F28" s="67"/>
      <c r="G28" s="67"/>
    </row>
    <row r="29" spans="1:15" x14ac:dyDescent="0.35">
      <c r="B29" s="66">
        <v>458000</v>
      </c>
      <c r="C29" s="67">
        <f t="shared" si="0"/>
        <v>0</v>
      </c>
      <c r="D29" s="5">
        <f t="shared" si="1"/>
        <v>0</v>
      </c>
      <c r="G29" s="67"/>
    </row>
    <row r="30" spans="1:15" x14ac:dyDescent="0.35">
      <c r="B30" s="66">
        <v>458000</v>
      </c>
      <c r="C30" s="67">
        <f t="shared" si="0"/>
        <v>0</v>
      </c>
      <c r="D30" s="5">
        <f t="shared" si="1"/>
        <v>0</v>
      </c>
      <c r="G30" s="67"/>
    </row>
    <row r="31" spans="1:15" x14ac:dyDescent="0.35">
      <c r="B31" s="66">
        <v>456000</v>
      </c>
      <c r="C31" s="67">
        <f t="shared" si="0"/>
        <v>-2000</v>
      </c>
      <c r="D31" s="5">
        <f t="shared" si="1"/>
        <v>-4.3668122270742356E-3</v>
      </c>
      <c r="G31" s="67"/>
    </row>
    <row r="32" spans="1:15" x14ac:dyDescent="0.35">
      <c r="A32">
        <v>2017</v>
      </c>
      <c r="B32" s="67">
        <v>464000</v>
      </c>
      <c r="C32" s="67">
        <f t="shared" si="0"/>
        <v>8000</v>
      </c>
      <c r="D32" s="5">
        <f t="shared" si="1"/>
        <v>1.7543859649122806E-2</v>
      </c>
    </row>
    <row r="33" spans="1:15" x14ac:dyDescent="0.35">
      <c r="B33" s="67">
        <v>471000</v>
      </c>
      <c r="C33" s="67">
        <f t="shared" si="0"/>
        <v>7000</v>
      </c>
      <c r="D33" s="5">
        <f t="shared" si="1"/>
        <v>1.5086206896551725E-2</v>
      </c>
      <c r="E33" s="98"/>
      <c r="F33" s="98"/>
      <c r="G33" s="98"/>
      <c r="H33" s="98"/>
      <c r="I33" s="98"/>
      <c r="J33" s="98"/>
      <c r="K33" s="98"/>
      <c r="L33" s="98"/>
    </row>
    <row r="34" spans="1:15" x14ac:dyDescent="0.35">
      <c r="B34" s="67">
        <v>460000</v>
      </c>
      <c r="C34" s="67">
        <f t="shared" si="0"/>
        <v>-11000</v>
      </c>
      <c r="D34" s="5">
        <f t="shared" si="1"/>
        <v>-2.3354564755838639E-2</v>
      </c>
    </row>
    <row r="35" spans="1:15" x14ac:dyDescent="0.35">
      <c r="B35" s="67">
        <v>457000</v>
      </c>
      <c r="C35" s="67">
        <f t="shared" si="0"/>
        <v>-3000</v>
      </c>
      <c r="D35" s="5">
        <f t="shared" si="1"/>
        <v>-6.5217391304347823E-3</v>
      </c>
    </row>
    <row r="36" spans="1:15" x14ac:dyDescent="0.35">
      <c r="A36">
        <v>2018</v>
      </c>
      <c r="B36" s="67">
        <v>454000</v>
      </c>
      <c r="C36" s="67">
        <f t="shared" si="0"/>
        <v>-3000</v>
      </c>
      <c r="D36" s="5">
        <f t="shared" si="1"/>
        <v>-6.5645514223194746E-3</v>
      </c>
    </row>
    <row r="37" spans="1:15" x14ac:dyDescent="0.35">
      <c r="B37" s="67">
        <v>459000</v>
      </c>
      <c r="C37" s="67">
        <f t="shared" si="0"/>
        <v>5000</v>
      </c>
      <c r="D37" s="5">
        <f t="shared" si="1"/>
        <v>1.1013215859030838E-2</v>
      </c>
    </row>
    <row r="38" spans="1:15" x14ac:dyDescent="0.35">
      <c r="B38" s="67">
        <v>456000</v>
      </c>
      <c r="C38" s="67">
        <f t="shared" si="0"/>
        <v>-3000</v>
      </c>
      <c r="D38" s="5">
        <f t="shared" si="1"/>
        <v>-6.5359477124183009E-3</v>
      </c>
    </row>
    <row r="39" spans="1:15" x14ac:dyDescent="0.35">
      <c r="B39" s="67">
        <v>453000</v>
      </c>
      <c r="C39" s="67">
        <f t="shared" si="0"/>
        <v>-3000</v>
      </c>
      <c r="D39" s="5">
        <f t="shared" si="1"/>
        <v>-6.5789473684210523E-3</v>
      </c>
    </row>
    <row r="40" spans="1:15" x14ac:dyDescent="0.35">
      <c r="A40">
        <v>2019</v>
      </c>
      <c r="B40" s="67">
        <v>455000</v>
      </c>
      <c r="C40" s="67">
        <f t="shared" si="0"/>
        <v>2000</v>
      </c>
      <c r="D40" s="5">
        <f t="shared" si="1"/>
        <v>4.4150110375275938E-3</v>
      </c>
    </row>
    <row r="41" spans="1:15" s="56" customFormat="1" x14ac:dyDescent="0.35">
      <c r="A41"/>
      <c r="B41" s="67">
        <v>462000</v>
      </c>
      <c r="C41" s="67">
        <f t="shared" si="0"/>
        <v>7000</v>
      </c>
      <c r="D41" s="5">
        <f t="shared" si="1"/>
        <v>1.5384615384615385E-2</v>
      </c>
      <c r="O41" s="99"/>
    </row>
    <row r="42" spans="1:15" x14ac:dyDescent="0.35">
      <c r="B42" s="67">
        <v>463000</v>
      </c>
      <c r="C42" s="67">
        <f t="shared" si="0"/>
        <v>1000</v>
      </c>
      <c r="D42" s="5">
        <f t="shared" si="1"/>
        <v>2.1645021645021645E-3</v>
      </c>
      <c r="O42" s="98"/>
    </row>
    <row r="43" spans="1:15" x14ac:dyDescent="0.35">
      <c r="B43" s="67">
        <v>452000</v>
      </c>
      <c r="C43" s="67">
        <f t="shared" si="0"/>
        <v>-11000</v>
      </c>
      <c r="D43" s="5">
        <f t="shared" si="1"/>
        <v>-2.3758099352051837E-2</v>
      </c>
    </row>
    <row r="44" spans="1:15" x14ac:dyDescent="0.35">
      <c r="A44">
        <v>2020</v>
      </c>
      <c r="B44" s="67">
        <v>456000</v>
      </c>
      <c r="C44" s="67">
        <f t="shared" si="0"/>
        <v>4000</v>
      </c>
      <c r="D44" s="5">
        <f t="shared" si="1"/>
        <v>8.8495575221238937E-3</v>
      </c>
    </row>
    <row r="45" spans="1:15" x14ac:dyDescent="0.35">
      <c r="B45" s="67">
        <v>452000</v>
      </c>
      <c r="C45" s="67">
        <f t="shared" si="0"/>
        <v>-4000</v>
      </c>
      <c r="D45" s="5">
        <f t="shared" si="1"/>
        <v>-8.771929824561403E-3</v>
      </c>
    </row>
    <row r="46" spans="1:15" x14ac:dyDescent="0.35">
      <c r="B46" s="67">
        <v>453000</v>
      </c>
      <c r="C46" s="67">
        <f t="shared" si="0"/>
        <v>1000</v>
      </c>
      <c r="D46" s="5">
        <f t="shared" si="1"/>
        <v>2.2123893805309734E-3</v>
      </c>
      <c r="E46" s="67"/>
    </row>
    <row r="47" spans="1:15" x14ac:dyDescent="0.35">
      <c r="B47" s="67">
        <v>452000</v>
      </c>
      <c r="C47" s="67">
        <f t="shared" si="0"/>
        <v>-1000</v>
      </c>
      <c r="D47" s="5">
        <f t="shared" si="1"/>
        <v>-2.2075055187637969E-3</v>
      </c>
      <c r="O47" s="98"/>
    </row>
    <row r="48" spans="1:15" x14ac:dyDescent="0.35">
      <c r="A48" s="56">
        <v>2021</v>
      </c>
      <c r="B48" s="67">
        <v>459000</v>
      </c>
      <c r="C48" s="67">
        <f t="shared" si="0"/>
        <v>7000</v>
      </c>
      <c r="D48" s="5">
        <f t="shared" si="1"/>
        <v>1.5486725663716814E-2</v>
      </c>
      <c r="O48" s="98"/>
    </row>
    <row r="49" spans="1:15" x14ac:dyDescent="0.35">
      <c r="B49" s="98">
        <v>457000</v>
      </c>
      <c r="C49" s="67">
        <f t="shared" si="0"/>
        <v>-2000</v>
      </c>
      <c r="D49" s="5">
        <f t="shared" si="1"/>
        <v>-4.3572984749455342E-3</v>
      </c>
    </row>
    <row r="50" spans="1:15" x14ac:dyDescent="0.35">
      <c r="B50" s="98">
        <v>465000</v>
      </c>
      <c r="C50" s="67">
        <f t="shared" si="0"/>
        <v>8000</v>
      </c>
      <c r="D50" s="5">
        <f t="shared" si="1"/>
        <v>1.7505470459518599E-2</v>
      </c>
    </row>
    <row r="51" spans="1:15" x14ac:dyDescent="0.35">
      <c r="B51" s="98">
        <v>458000</v>
      </c>
      <c r="C51" s="67">
        <f t="shared" si="0"/>
        <v>-7000</v>
      </c>
      <c r="D51" s="5">
        <f t="shared" si="1"/>
        <v>-1.5053763440860216E-2</v>
      </c>
      <c r="E51" s="67"/>
    </row>
    <row r="52" spans="1:15" x14ac:dyDescent="0.35">
      <c r="A52">
        <v>2022</v>
      </c>
      <c r="B52" s="67">
        <v>460000</v>
      </c>
      <c r="C52" s="67">
        <f t="shared" si="0"/>
        <v>2000</v>
      </c>
      <c r="D52" s="5">
        <f t="shared" si="1"/>
        <v>4.3668122270742356E-3</v>
      </c>
    </row>
    <row r="53" spans="1:15" x14ac:dyDescent="0.35">
      <c r="B53" s="67">
        <v>478000</v>
      </c>
      <c r="C53" s="66">
        <f t="shared" si="0"/>
        <v>18000</v>
      </c>
      <c r="D53" s="5">
        <f t="shared" si="1"/>
        <v>3.9130434782608699E-2</v>
      </c>
    </row>
    <row r="54" spans="1:15" x14ac:dyDescent="0.35">
      <c r="B54" s="67">
        <v>469000</v>
      </c>
      <c r="C54" s="66">
        <f t="shared" si="0"/>
        <v>-9000</v>
      </c>
      <c r="D54" s="5">
        <f t="shared" si="1"/>
        <v>-1.8828451882845189E-2</v>
      </c>
      <c r="O54" s="98"/>
    </row>
    <row r="55" spans="1:15" x14ac:dyDescent="0.35">
      <c r="B55" s="67">
        <v>472000</v>
      </c>
      <c r="C55" s="67">
        <f t="shared" si="0"/>
        <v>3000</v>
      </c>
      <c r="D55" s="5">
        <f t="shared" si="1"/>
        <v>6.3965884861407248E-3</v>
      </c>
      <c r="O55" s="98"/>
    </row>
    <row r="56" spans="1:15" x14ac:dyDescent="0.35">
      <c r="A56">
        <v>2023</v>
      </c>
      <c r="B56" s="67">
        <v>476000</v>
      </c>
      <c r="C56" s="67">
        <f t="shared" si="0"/>
        <v>4000</v>
      </c>
      <c r="D56" s="5">
        <f t="shared" si="1"/>
        <v>8.4745762711864406E-3</v>
      </c>
    </row>
    <row r="57" spans="1:15" x14ac:dyDescent="0.35">
      <c r="B57" s="67">
        <v>478000</v>
      </c>
      <c r="C57" s="67">
        <f t="shared" si="0"/>
        <v>2000</v>
      </c>
      <c r="D57" s="5">
        <f t="shared" si="1"/>
        <v>4.2016806722689074E-3</v>
      </c>
    </row>
    <row r="59" spans="1:15" x14ac:dyDescent="0.35">
      <c r="A59" t="s">
        <v>194</v>
      </c>
    </row>
    <row r="60" spans="1:15" x14ac:dyDescent="0.35">
      <c r="O60" s="98"/>
    </row>
    <row r="63" spans="1:15" x14ac:dyDescent="0.35">
      <c r="O63" s="98"/>
    </row>
    <row r="66" spans="15:15" x14ac:dyDescent="0.35">
      <c r="O66" s="98"/>
    </row>
    <row r="69" spans="15:15" x14ac:dyDescent="0.35">
      <c r="O69" s="98"/>
    </row>
    <row r="72" spans="15:15" x14ac:dyDescent="0.35">
      <c r="O72" s="98"/>
    </row>
    <row r="73" spans="15:15" x14ac:dyDescent="0.35">
      <c r="O73" s="98"/>
    </row>
    <row r="75" spans="15:15" x14ac:dyDescent="0.35">
      <c r="O75" s="98"/>
    </row>
    <row r="79" spans="15:15" x14ac:dyDescent="0.35">
      <c r="O79" s="9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B6F7-D327-49DA-828E-B330E448B5EB}">
  <dimension ref="A1:K35"/>
  <sheetViews>
    <sheetView zoomScale="60" zoomScaleNormal="60" workbookViewId="0">
      <pane xSplit="2" ySplit="2" topLeftCell="C3" activePane="bottomRight" state="frozen"/>
      <selection activeCell="B49" sqref="B49"/>
      <selection pane="topRight" activeCell="B49" sqref="B49"/>
      <selection pane="bottomLeft" activeCell="B49" sqref="B49"/>
      <selection pane="bottomRight" activeCell="L26" sqref="L26"/>
    </sheetView>
  </sheetViews>
  <sheetFormatPr defaultColWidth="8.81640625" defaultRowHeight="14.5" x14ac:dyDescent="0.35"/>
  <cols>
    <col min="1" max="1" width="21" style="46" customWidth="1"/>
    <col min="2" max="2" width="25.81640625" style="100" customWidth="1"/>
    <col min="3" max="3" width="11" style="100" customWidth="1"/>
    <col min="4" max="4" width="14.6328125" style="46" bestFit="1" customWidth="1"/>
    <col min="5" max="5" width="13.6328125" style="46" bestFit="1" customWidth="1"/>
    <col min="6" max="6" width="11.36328125" style="46" bestFit="1" customWidth="1"/>
    <col min="7" max="7" width="8.453125" style="46" customWidth="1"/>
    <col min="8" max="8" width="14.90625" style="46" bestFit="1" customWidth="1"/>
    <col min="9" max="10" width="8.453125" style="46" customWidth="1"/>
    <col min="11" max="11" width="40.08984375" style="46" bestFit="1" customWidth="1"/>
    <col min="12" max="12" width="40.453125" style="46" bestFit="1" customWidth="1"/>
    <col min="13" max="16384" width="8.81640625" style="46"/>
  </cols>
  <sheetData>
    <row r="1" spans="1:11" ht="26" x14ac:dyDescent="0.6">
      <c r="A1" s="1" t="s">
        <v>139</v>
      </c>
    </row>
    <row r="2" spans="1:11" s="101" customFormat="1" x14ac:dyDescent="0.35">
      <c r="B2" s="102"/>
      <c r="C2" s="103" t="s">
        <v>125</v>
      </c>
      <c r="D2" s="104" t="s">
        <v>70</v>
      </c>
      <c r="E2" s="103" t="s">
        <v>126</v>
      </c>
      <c r="F2" s="104" t="s">
        <v>72</v>
      </c>
      <c r="G2" s="101" t="s">
        <v>30</v>
      </c>
      <c r="H2" s="101" t="s">
        <v>31</v>
      </c>
    </row>
    <row r="3" spans="1:11" ht="29" x14ac:dyDescent="0.35">
      <c r="A3" s="105" t="s">
        <v>140</v>
      </c>
      <c r="B3" s="106" t="s">
        <v>141</v>
      </c>
      <c r="C3" s="107">
        <v>3.4480559999999998</v>
      </c>
      <c r="D3" s="108">
        <v>3.4115669999999998</v>
      </c>
      <c r="E3" s="108">
        <v>3.1931539999999998</v>
      </c>
      <c r="F3" s="109">
        <v>3.6475309999999999</v>
      </c>
      <c r="G3" s="45">
        <v>3.5018523016731748</v>
      </c>
      <c r="H3" s="45">
        <v>3.5775465631876529</v>
      </c>
      <c r="I3" s="110"/>
    </row>
    <row r="4" spans="1:11" ht="29" x14ac:dyDescent="0.35">
      <c r="A4" s="105"/>
      <c r="B4" s="106" t="s">
        <v>142</v>
      </c>
      <c r="C4" s="107">
        <v>3.6781609999999998</v>
      </c>
      <c r="D4" s="108">
        <v>3.2982369999999999</v>
      </c>
      <c r="E4" s="108">
        <v>2.9465270000000001</v>
      </c>
      <c r="F4" s="109">
        <v>3.4317289999999998</v>
      </c>
      <c r="G4" s="45">
        <v>3.8783743602444547</v>
      </c>
      <c r="H4" s="45">
        <v>3.9907869568165482</v>
      </c>
      <c r="I4" s="110"/>
    </row>
    <row r="5" spans="1:11" ht="29" x14ac:dyDescent="0.35">
      <c r="A5" s="105"/>
      <c r="B5" s="106" t="s">
        <v>143</v>
      </c>
      <c r="C5" s="107">
        <v>2.2925019999999998</v>
      </c>
      <c r="D5" s="108">
        <v>1.9590829999999999</v>
      </c>
      <c r="E5" s="108">
        <v>1.884722</v>
      </c>
      <c r="F5" s="109">
        <v>2.027101</v>
      </c>
      <c r="G5" s="45">
        <v>1.9634235005212572</v>
      </c>
      <c r="H5" s="45">
        <v>2.2534904926514514</v>
      </c>
      <c r="I5" s="110"/>
    </row>
    <row r="6" spans="1:11" ht="29" x14ac:dyDescent="0.35">
      <c r="A6" s="105"/>
      <c r="B6" s="106" t="s">
        <v>144</v>
      </c>
      <c r="C6" s="107">
        <v>2.5285500000000001</v>
      </c>
      <c r="D6" s="108">
        <v>2.283207</v>
      </c>
      <c r="E6" s="108">
        <v>2.2993790000000001</v>
      </c>
      <c r="F6" s="108">
        <v>2.4548009999999998</v>
      </c>
      <c r="G6" s="45">
        <v>2.7414212022000322</v>
      </c>
      <c r="H6" s="45">
        <v>2.6089633000981522</v>
      </c>
      <c r="I6" s="110"/>
    </row>
    <row r="7" spans="1:11" x14ac:dyDescent="0.35">
      <c r="A7" s="105" t="s">
        <v>145</v>
      </c>
      <c r="B7" s="106" t="s">
        <v>146</v>
      </c>
      <c r="C7" s="107">
        <v>3.1384970000000001</v>
      </c>
      <c r="D7" s="108">
        <v>2.6025960000000001</v>
      </c>
      <c r="E7" s="108">
        <v>2.8284699999999998</v>
      </c>
      <c r="F7" s="109">
        <v>3.1115430000000002</v>
      </c>
      <c r="G7" s="45">
        <v>3.1638772787835623</v>
      </c>
      <c r="H7" s="45">
        <v>3.1935740597024327</v>
      </c>
      <c r="I7" s="110"/>
      <c r="K7" s="111"/>
    </row>
    <row r="8" spans="1:11" x14ac:dyDescent="0.35">
      <c r="A8" s="105" t="s">
        <v>147</v>
      </c>
      <c r="B8" s="112" t="s">
        <v>146</v>
      </c>
      <c r="C8" s="107">
        <v>1.0265770000000001</v>
      </c>
      <c r="D8" s="108">
        <v>0.86351199999999995</v>
      </c>
      <c r="E8" s="108">
        <v>0.85575699999999999</v>
      </c>
      <c r="F8" s="109">
        <v>0.82559099999999996</v>
      </c>
      <c r="G8" s="45">
        <v>1.0934006885376331</v>
      </c>
      <c r="H8" s="111">
        <v>1.1155251969197806</v>
      </c>
      <c r="I8" s="110"/>
    </row>
    <row r="9" spans="1:11" x14ac:dyDescent="0.35">
      <c r="A9" s="113" t="s">
        <v>148</v>
      </c>
      <c r="B9" s="112"/>
      <c r="C9" s="114">
        <f>SUM(C3:C8)</f>
        <v>16.112342999999999</v>
      </c>
      <c r="D9" s="115">
        <f>SUM(D3:D8)</f>
        <v>14.418201999999999</v>
      </c>
      <c r="E9" s="115">
        <f t="shared" ref="E9" si="0">SUM(E3:E8)</f>
        <v>14.008008999999999</v>
      </c>
      <c r="F9" s="114">
        <f>SUM(F3:F8)</f>
        <v>15.498296</v>
      </c>
      <c r="G9" s="45">
        <f>SUM(G3:G8)</f>
        <v>16.342349331960115</v>
      </c>
      <c r="H9" s="45">
        <f>SUM(H3:H8)</f>
        <v>16.739886569376019</v>
      </c>
    </row>
    <row r="10" spans="1:11" x14ac:dyDescent="0.35">
      <c r="A10" s="46" t="s">
        <v>202</v>
      </c>
      <c r="B10" s="112"/>
      <c r="C10" s="112"/>
      <c r="D10" s="116"/>
      <c r="E10" s="117"/>
      <c r="F10" s="116"/>
      <c r="G10" s="111"/>
    </row>
    <row r="11" spans="1:11" x14ac:dyDescent="0.35">
      <c r="F11" s="7"/>
      <c r="G11" s="7"/>
    </row>
    <row r="12" spans="1:11" x14ac:dyDescent="0.35">
      <c r="F12" s="7"/>
      <c r="G12" s="7"/>
      <c r="H12" s="7"/>
      <c r="I12" s="7"/>
      <c r="J12" s="7"/>
    </row>
    <row r="13" spans="1:11" x14ac:dyDescent="0.35">
      <c r="F13" s="7"/>
      <c r="G13" s="118">
        <f>D10-D22</f>
        <v>0</v>
      </c>
      <c r="H13" s="7"/>
      <c r="I13" s="7"/>
      <c r="J13" s="7"/>
    </row>
    <row r="14" spans="1:11" x14ac:dyDescent="0.35">
      <c r="F14" s="7"/>
      <c r="G14" s="118">
        <f>D14-D22</f>
        <v>0</v>
      </c>
      <c r="H14" s="7"/>
      <c r="I14" s="7"/>
      <c r="J14" s="7"/>
    </row>
    <row r="15" spans="1:11" x14ac:dyDescent="0.35">
      <c r="F15" s="7"/>
      <c r="G15" s="7"/>
      <c r="H15" s="7"/>
      <c r="I15" s="7"/>
      <c r="J15" s="7"/>
    </row>
    <row r="16" spans="1:11" x14ac:dyDescent="0.35">
      <c r="F16" s="7"/>
      <c r="G16" s="7"/>
      <c r="H16" s="7"/>
      <c r="I16" s="7"/>
      <c r="J16" s="7"/>
    </row>
    <row r="17" spans="1:10" x14ac:dyDescent="0.35">
      <c r="F17" s="7"/>
      <c r="G17" s="7"/>
      <c r="H17" s="7"/>
      <c r="I17" s="7"/>
      <c r="J17" s="7"/>
    </row>
    <row r="18" spans="1:10" x14ac:dyDescent="0.35">
      <c r="F18" s="7"/>
      <c r="G18" s="7"/>
      <c r="H18" s="7"/>
      <c r="I18" s="7"/>
      <c r="J18" s="7"/>
    </row>
    <row r="19" spans="1:10" ht="14.5" customHeight="1" x14ac:dyDescent="0.35">
      <c r="A19" s="7"/>
      <c r="B19" s="46"/>
      <c r="C19" s="46"/>
    </row>
    <row r="20" spans="1:10" ht="14.5" customHeight="1" x14ac:dyDescent="0.35">
      <c r="B20" s="46"/>
      <c r="C20" s="46"/>
    </row>
    <row r="21" spans="1:10" ht="14.5" customHeight="1" x14ac:dyDescent="0.35">
      <c r="B21" s="46"/>
      <c r="C21" s="46"/>
    </row>
    <row r="22" spans="1:10" x14ac:dyDescent="0.35">
      <c r="B22" s="46"/>
      <c r="C22" s="46"/>
    </row>
    <row r="23" spans="1:10" x14ac:dyDescent="0.35">
      <c r="B23" s="46"/>
      <c r="C23" s="46"/>
    </row>
    <row r="24" spans="1:10" x14ac:dyDescent="0.35">
      <c r="B24" s="46"/>
      <c r="C24" s="46"/>
    </row>
    <row r="25" spans="1:10" x14ac:dyDescent="0.35">
      <c r="B25" s="46"/>
      <c r="C25" s="46"/>
    </row>
    <row r="26" spans="1:10" x14ac:dyDescent="0.35">
      <c r="B26" s="46"/>
      <c r="C26" s="46"/>
    </row>
    <row r="27" spans="1:10" x14ac:dyDescent="0.35">
      <c r="B27" s="46"/>
      <c r="C27" s="46"/>
    </row>
    <row r="28" spans="1:10" x14ac:dyDescent="0.35">
      <c r="B28" s="46"/>
      <c r="C28" s="46"/>
    </row>
    <row r="29" spans="1:10" x14ac:dyDescent="0.35">
      <c r="B29" s="46"/>
      <c r="C29" s="46"/>
    </row>
    <row r="30" spans="1:10" x14ac:dyDescent="0.35">
      <c r="B30" s="46"/>
      <c r="C30" s="46"/>
    </row>
    <row r="31" spans="1:10" x14ac:dyDescent="0.35">
      <c r="B31" s="46"/>
      <c r="C31" s="46"/>
    </row>
    <row r="32" spans="1:10" x14ac:dyDescent="0.35">
      <c r="B32" s="46"/>
      <c r="C32" s="46"/>
    </row>
    <row r="33" s="46" customFormat="1" x14ac:dyDescent="0.35"/>
    <row r="34" s="46" customFormat="1" x14ac:dyDescent="0.35"/>
    <row r="35" s="46" customFormat="1" x14ac:dyDescent="0.35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77F7-91FE-41F6-9960-806BDD806668}">
  <dimension ref="A1:V202"/>
  <sheetViews>
    <sheetView zoomScale="59" zoomScaleNormal="59" zoomScalePageLayoutView="39" workbookViewId="0">
      <pane xSplit="2" ySplit="3" topLeftCell="C60" activePane="bottomRight" state="frozen"/>
      <selection activeCell="P63" sqref="P63"/>
      <selection pane="topRight" activeCell="P63" sqref="P63"/>
      <selection pane="bottomLeft" activeCell="P63" sqref="P63"/>
      <selection pane="bottomRight" activeCell="B77" sqref="B77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" t="s">
        <v>149</v>
      </c>
      <c r="B1" s="119"/>
      <c r="C1" s="120"/>
      <c r="D1" s="120"/>
      <c r="E1" s="120"/>
      <c r="F1" s="120"/>
      <c r="G1" s="120"/>
      <c r="H1" s="120"/>
      <c r="I1" s="121"/>
      <c r="J1" s="119"/>
      <c r="K1" s="120"/>
      <c r="L1" s="120"/>
      <c r="M1" s="120"/>
      <c r="N1" s="120"/>
      <c r="O1" s="121"/>
      <c r="P1" s="119"/>
      <c r="Q1" s="120"/>
      <c r="R1" s="120"/>
      <c r="S1" s="120"/>
      <c r="T1" s="120"/>
      <c r="U1" s="120"/>
      <c r="V1" s="120"/>
    </row>
    <row r="2" spans="1:22" x14ac:dyDescent="0.35">
      <c r="A2" s="121"/>
      <c r="B2" s="119"/>
      <c r="C2" s="120" t="s">
        <v>150</v>
      </c>
      <c r="D2" s="120"/>
      <c r="E2" s="120"/>
      <c r="F2" s="120"/>
      <c r="G2" s="120"/>
      <c r="H2" s="120"/>
      <c r="I2" s="121"/>
      <c r="J2" s="119"/>
      <c r="K2" s="120" t="s">
        <v>151</v>
      </c>
      <c r="L2" s="120"/>
      <c r="M2" s="120"/>
      <c r="N2" s="120"/>
      <c r="O2" s="121"/>
      <c r="P2" s="119"/>
      <c r="Q2" s="120" t="s">
        <v>152</v>
      </c>
      <c r="R2" s="120"/>
      <c r="S2" s="120"/>
      <c r="T2" s="120"/>
      <c r="U2" s="120"/>
      <c r="V2" s="120"/>
    </row>
    <row r="3" spans="1:22" x14ac:dyDescent="0.35">
      <c r="A3" s="120"/>
      <c r="B3" s="119"/>
      <c r="C3" s="119" t="s">
        <v>43</v>
      </c>
      <c r="D3" s="119" t="s">
        <v>153</v>
      </c>
      <c r="E3" s="119" t="s">
        <v>154</v>
      </c>
      <c r="F3" s="119" t="s">
        <v>155</v>
      </c>
      <c r="G3" s="119"/>
      <c r="H3" s="120"/>
      <c r="I3" s="120"/>
      <c r="J3" s="119"/>
      <c r="K3" s="120" t="s">
        <v>43</v>
      </c>
      <c r="L3" s="120" t="s">
        <v>153</v>
      </c>
      <c r="M3" s="120" t="s">
        <v>156</v>
      </c>
      <c r="N3" s="120"/>
      <c r="O3" s="120"/>
      <c r="P3" s="119"/>
      <c r="Q3" s="120" t="s">
        <v>43</v>
      </c>
      <c r="R3" s="120" t="s">
        <v>153</v>
      </c>
      <c r="S3" s="120" t="s">
        <v>156</v>
      </c>
      <c r="T3" s="120"/>
      <c r="U3" s="120"/>
      <c r="V3" s="120"/>
    </row>
    <row r="4" spans="1:22" x14ac:dyDescent="0.35">
      <c r="A4" s="120">
        <v>2010</v>
      </c>
      <c r="B4" s="119" t="s">
        <v>16</v>
      </c>
      <c r="C4" s="122">
        <v>128.52685</v>
      </c>
      <c r="D4" s="122">
        <v>136.98899</v>
      </c>
      <c r="E4" s="7">
        <v>0.50524423134551988</v>
      </c>
      <c r="F4" s="123">
        <v>7.4</v>
      </c>
      <c r="G4" s="119"/>
      <c r="H4" s="120"/>
      <c r="I4" s="120">
        <v>2010</v>
      </c>
      <c r="J4" s="119" t="s">
        <v>16</v>
      </c>
      <c r="K4" s="124">
        <f t="shared" ref="K4:K36" si="0">C4/E4</f>
        <v>254.38558626927642</v>
      </c>
      <c r="L4" s="124">
        <f t="shared" ref="L4:L36" si="1">D4/E4</f>
        <v>271.13419906880193</v>
      </c>
      <c r="M4" s="125">
        <f t="shared" ref="M4:M58" si="2">K4-L4</f>
        <v>-16.748612799525517</v>
      </c>
      <c r="N4" s="120"/>
      <c r="O4" s="120">
        <v>2010</v>
      </c>
      <c r="P4" s="119" t="s">
        <v>16</v>
      </c>
      <c r="Q4" s="119">
        <f>C4/F4</f>
        <v>17.368493243243243</v>
      </c>
      <c r="R4" s="119">
        <f>D4/F4</f>
        <v>18.512025675675677</v>
      </c>
      <c r="S4" s="126">
        <f>Q4-R4</f>
        <v>-1.1435324324324334</v>
      </c>
      <c r="T4" s="120"/>
      <c r="U4" s="120"/>
      <c r="V4" s="120"/>
    </row>
    <row r="5" spans="1:22" x14ac:dyDescent="0.35">
      <c r="A5" s="120"/>
      <c r="B5" s="119" t="s">
        <v>17</v>
      </c>
      <c r="C5" s="122">
        <v>146.90540000000001</v>
      </c>
      <c r="D5" s="122">
        <v>143.46820000000002</v>
      </c>
      <c r="E5" s="7">
        <v>0.51033862750973935</v>
      </c>
      <c r="F5" s="123">
        <v>7.6</v>
      </c>
      <c r="G5" s="119"/>
      <c r="H5" s="120"/>
      <c r="I5" s="120"/>
      <c r="J5" s="119" t="s">
        <v>17</v>
      </c>
      <c r="K5" s="124">
        <f t="shared" si="0"/>
        <v>287.85867281268349</v>
      </c>
      <c r="L5" s="124">
        <f t="shared" si="1"/>
        <v>281.12353693482089</v>
      </c>
      <c r="M5" s="125">
        <f t="shared" si="2"/>
        <v>6.7351358778626036</v>
      </c>
      <c r="N5" s="120"/>
      <c r="O5" s="120"/>
      <c r="P5" s="119" t="s">
        <v>17</v>
      </c>
      <c r="Q5" s="119">
        <f t="shared" ref="Q5:Q58" si="3">C5/F5</f>
        <v>19.329657894736844</v>
      </c>
      <c r="R5" s="119">
        <f t="shared" ref="R5:R58" si="4">D5/F5</f>
        <v>18.87739473684211</v>
      </c>
      <c r="S5" s="126">
        <f t="shared" ref="S5:S58" si="5">Q5-R5</f>
        <v>0.45226315789473404</v>
      </c>
      <c r="T5" s="120"/>
      <c r="U5" s="120"/>
      <c r="V5" s="120"/>
    </row>
    <row r="6" spans="1:22" x14ac:dyDescent="0.35">
      <c r="A6" s="120"/>
      <c r="B6" s="119" t="s">
        <v>18</v>
      </c>
      <c r="C6" s="122">
        <v>157.69399999999999</v>
      </c>
      <c r="D6" s="122">
        <v>156.72220000000002</v>
      </c>
      <c r="E6" s="7">
        <v>0.51453401258615517</v>
      </c>
      <c r="F6" s="123">
        <v>7.1</v>
      </c>
      <c r="G6" s="119"/>
      <c r="H6" s="120"/>
      <c r="I6" s="120"/>
      <c r="J6" s="119" t="s">
        <v>18</v>
      </c>
      <c r="K6" s="124">
        <f t="shared" si="0"/>
        <v>306.47925334886429</v>
      </c>
      <c r="L6" s="124">
        <f t="shared" si="1"/>
        <v>304.59055410599888</v>
      </c>
      <c r="M6" s="125">
        <f t="shared" si="2"/>
        <v>1.8886992428654139</v>
      </c>
      <c r="N6" s="120"/>
      <c r="O6" s="120"/>
      <c r="P6" s="119" t="s">
        <v>18</v>
      </c>
      <c r="Q6" s="119">
        <f t="shared" si="3"/>
        <v>22.210422535211269</v>
      </c>
      <c r="R6" s="119">
        <f t="shared" si="4"/>
        <v>22.073549295774651</v>
      </c>
      <c r="S6" s="126">
        <f t="shared" si="5"/>
        <v>0.13687323943661767</v>
      </c>
      <c r="T6" s="120"/>
      <c r="U6" s="120"/>
      <c r="V6" s="120"/>
    </row>
    <row r="7" spans="1:22" x14ac:dyDescent="0.35">
      <c r="A7" s="120"/>
      <c r="B7" s="119" t="s">
        <v>19</v>
      </c>
      <c r="C7" s="122">
        <v>163.9127</v>
      </c>
      <c r="D7" s="122">
        <v>148.39349999999999</v>
      </c>
      <c r="E7" s="7">
        <v>0.51693137548696433</v>
      </c>
      <c r="F7" s="123">
        <v>6.8</v>
      </c>
      <c r="G7" s="119"/>
      <c r="H7" s="120"/>
      <c r="I7" s="120"/>
      <c r="J7" s="119" t="s">
        <v>19</v>
      </c>
      <c r="K7" s="124">
        <f t="shared" si="0"/>
        <v>317.08793037681158</v>
      </c>
      <c r="L7" s="124">
        <f t="shared" si="1"/>
        <v>287.06615043478257</v>
      </c>
      <c r="M7" s="125">
        <f t="shared" si="2"/>
        <v>30.021779942029013</v>
      </c>
      <c r="N7" s="120"/>
      <c r="O7" s="120"/>
      <c r="P7" s="119" t="s">
        <v>19</v>
      </c>
      <c r="Q7" s="119">
        <f t="shared" si="3"/>
        <v>24.104808823529414</v>
      </c>
      <c r="R7" s="119">
        <f t="shared" si="4"/>
        <v>21.822573529411763</v>
      </c>
      <c r="S7" s="126">
        <f t="shared" si="5"/>
        <v>2.2822352941176511</v>
      </c>
      <c r="T7" s="120"/>
      <c r="U7" s="120"/>
      <c r="V7" s="120"/>
    </row>
    <row r="8" spans="1:22" x14ac:dyDescent="0.35">
      <c r="A8" s="120">
        <v>2011</v>
      </c>
      <c r="B8" s="119" t="s">
        <v>16</v>
      </c>
      <c r="C8" s="122">
        <v>157.23270000000002</v>
      </c>
      <c r="D8" s="122">
        <v>161.5386</v>
      </c>
      <c r="E8" s="7">
        <v>0.52442313455199285</v>
      </c>
      <c r="F8" s="123">
        <v>6.9</v>
      </c>
      <c r="G8" s="119"/>
      <c r="H8" s="120"/>
      <c r="I8" s="120">
        <v>2011</v>
      </c>
      <c r="J8" s="119" t="s">
        <v>16</v>
      </c>
      <c r="K8" s="124">
        <f t="shared" si="0"/>
        <v>299.82029708571429</v>
      </c>
      <c r="L8" s="124">
        <f t="shared" si="1"/>
        <v>308.03103325714284</v>
      </c>
      <c r="M8" s="125">
        <f t="shared" si="2"/>
        <v>-8.2107361714285503</v>
      </c>
      <c r="N8" s="120"/>
      <c r="O8" s="120">
        <v>2011</v>
      </c>
      <c r="P8" s="119" t="s">
        <v>16</v>
      </c>
      <c r="Q8" s="119">
        <f t="shared" si="3"/>
        <v>22.787347826086958</v>
      </c>
      <c r="R8" s="119">
        <f t="shared" si="4"/>
        <v>23.411391304347827</v>
      </c>
      <c r="S8" s="126">
        <f t="shared" si="5"/>
        <v>-0.62404347826086948</v>
      </c>
      <c r="T8" s="120"/>
      <c r="U8" s="120"/>
      <c r="V8" s="120"/>
    </row>
    <row r="9" spans="1:22" x14ac:dyDescent="0.35">
      <c r="A9" s="120"/>
      <c r="B9" s="119" t="s">
        <v>17</v>
      </c>
      <c r="C9" s="122">
        <v>168.53639999999999</v>
      </c>
      <c r="D9" s="122">
        <v>167.143</v>
      </c>
      <c r="E9" s="7">
        <v>0.53401258615522929</v>
      </c>
      <c r="F9" s="123">
        <v>6.8</v>
      </c>
      <c r="G9" s="119"/>
      <c r="H9" s="120"/>
      <c r="I9" s="120"/>
      <c r="J9" s="119" t="s">
        <v>17</v>
      </c>
      <c r="K9" s="124">
        <f t="shared" si="0"/>
        <v>315.60379730639727</v>
      </c>
      <c r="L9" s="124">
        <f t="shared" si="1"/>
        <v>312.99449551066215</v>
      </c>
      <c r="M9" s="125">
        <f t="shared" si="2"/>
        <v>2.6093017957351208</v>
      </c>
      <c r="N9" s="120"/>
      <c r="O9" s="120"/>
      <c r="P9" s="119" t="s">
        <v>17</v>
      </c>
      <c r="Q9" s="119">
        <f t="shared" si="3"/>
        <v>24.784764705882353</v>
      </c>
      <c r="R9" s="119">
        <f t="shared" si="4"/>
        <v>24.579852941176473</v>
      </c>
      <c r="S9" s="126">
        <f t="shared" si="5"/>
        <v>0.20491176470588002</v>
      </c>
      <c r="T9" s="120"/>
      <c r="U9" s="120"/>
      <c r="V9" s="120"/>
    </row>
    <row r="10" spans="1:22" x14ac:dyDescent="0.35">
      <c r="A10" s="120"/>
      <c r="B10" s="119" t="s">
        <v>18</v>
      </c>
      <c r="C10" s="122">
        <v>185.27029999999999</v>
      </c>
      <c r="D10" s="122">
        <v>190.39609999999999</v>
      </c>
      <c r="E10" s="7">
        <v>0.54270302667066228</v>
      </c>
      <c r="F10" s="127">
        <v>7.5</v>
      </c>
      <c r="G10" s="119"/>
      <c r="H10" s="120"/>
      <c r="I10" s="120"/>
      <c r="J10" s="119" t="s">
        <v>18</v>
      </c>
      <c r="K10" s="124">
        <f t="shared" si="0"/>
        <v>341.38431314191052</v>
      </c>
      <c r="L10" s="124">
        <f t="shared" si="1"/>
        <v>350.82925770292655</v>
      </c>
      <c r="M10" s="125">
        <f t="shared" si="2"/>
        <v>-9.4449445610160296</v>
      </c>
      <c r="N10" s="120"/>
      <c r="O10" s="120"/>
      <c r="P10" s="119" t="s">
        <v>18</v>
      </c>
      <c r="Q10" s="119">
        <f t="shared" si="3"/>
        <v>24.702706666666664</v>
      </c>
      <c r="R10" s="119">
        <f t="shared" si="4"/>
        <v>25.386146666666665</v>
      </c>
      <c r="S10" s="126">
        <f t="shared" si="5"/>
        <v>-0.68344000000000094</v>
      </c>
      <c r="T10" s="120"/>
      <c r="U10" s="120"/>
      <c r="V10" s="120"/>
    </row>
    <row r="11" spans="1:22" x14ac:dyDescent="0.35">
      <c r="A11" s="120"/>
      <c r="B11" s="119" t="s">
        <v>19</v>
      </c>
      <c r="C11" s="122">
        <v>192.62980000000002</v>
      </c>
      <c r="D11" s="122">
        <v>205.52189999999999</v>
      </c>
      <c r="E11" s="7">
        <v>0.54809709319748279</v>
      </c>
      <c r="F11" s="127">
        <v>8.1999999999999993</v>
      </c>
      <c r="G11" s="119"/>
      <c r="H11" s="120"/>
      <c r="I11" s="120"/>
      <c r="J11" s="119" t="s">
        <v>19</v>
      </c>
      <c r="K11" s="124">
        <f t="shared" si="0"/>
        <v>351.45196424275565</v>
      </c>
      <c r="L11" s="124">
        <f t="shared" si="1"/>
        <v>374.97352668124654</v>
      </c>
      <c r="M11" s="125">
        <f t="shared" si="2"/>
        <v>-23.521562438490889</v>
      </c>
      <c r="N11" s="120"/>
      <c r="O11" s="120"/>
      <c r="P11" s="119" t="s">
        <v>19</v>
      </c>
      <c r="Q11" s="119">
        <f t="shared" si="3"/>
        <v>23.49143902439025</v>
      </c>
      <c r="R11" s="119">
        <f t="shared" si="4"/>
        <v>25.063646341463414</v>
      </c>
      <c r="S11" s="126">
        <f t="shared" si="5"/>
        <v>-1.5722073170731647</v>
      </c>
      <c r="T11" s="120"/>
      <c r="U11" s="120"/>
      <c r="V11" s="120"/>
    </row>
    <row r="12" spans="1:22" x14ac:dyDescent="0.35">
      <c r="A12" s="120">
        <v>2012</v>
      </c>
      <c r="B12" s="119" t="s">
        <v>16</v>
      </c>
      <c r="C12" s="122">
        <v>171.57160000000002</v>
      </c>
      <c r="D12" s="122">
        <v>198.06680000000003</v>
      </c>
      <c r="E12" s="7">
        <v>0.55678753371291578</v>
      </c>
      <c r="F12" s="127">
        <v>7.6</v>
      </c>
      <c r="G12" s="119"/>
      <c r="H12" s="120"/>
      <c r="I12" s="120">
        <v>2012</v>
      </c>
      <c r="J12" s="119" t="s">
        <v>16</v>
      </c>
      <c r="K12" s="124">
        <f t="shared" si="0"/>
        <v>308.14554854682456</v>
      </c>
      <c r="L12" s="124">
        <f t="shared" si="1"/>
        <v>355.73138406889132</v>
      </c>
      <c r="M12" s="125">
        <f t="shared" si="2"/>
        <v>-47.585835522066759</v>
      </c>
      <c r="N12" s="120"/>
      <c r="O12" s="120">
        <v>2012</v>
      </c>
      <c r="P12" s="119" t="s">
        <v>16</v>
      </c>
      <c r="Q12" s="119">
        <f t="shared" si="3"/>
        <v>22.575210526315793</v>
      </c>
      <c r="R12" s="119">
        <f t="shared" si="4"/>
        <v>26.061421052631584</v>
      </c>
      <c r="S12" s="126">
        <f t="shared" si="5"/>
        <v>-3.4862105263157908</v>
      </c>
      <c r="T12" s="120"/>
      <c r="U12" s="120"/>
      <c r="V12" s="120"/>
    </row>
    <row r="13" spans="1:22" x14ac:dyDescent="0.35">
      <c r="A13" s="120"/>
      <c r="B13" s="119" t="s">
        <v>17</v>
      </c>
      <c r="C13" s="122">
        <v>176.64229999999998</v>
      </c>
      <c r="D13" s="122">
        <v>201.17069999999998</v>
      </c>
      <c r="E13" s="7">
        <v>0.56517830386574763</v>
      </c>
      <c r="F13" s="127">
        <v>8.4</v>
      </c>
      <c r="G13" s="119"/>
      <c r="H13" s="120"/>
      <c r="I13" s="120"/>
      <c r="J13" s="119" t="s">
        <v>17</v>
      </c>
      <c r="K13" s="124">
        <f t="shared" si="0"/>
        <v>312.54260609756096</v>
      </c>
      <c r="L13" s="124">
        <f t="shared" si="1"/>
        <v>355.94200737009544</v>
      </c>
      <c r="M13" s="125">
        <f t="shared" si="2"/>
        <v>-43.399401272534476</v>
      </c>
      <c r="N13" s="120"/>
      <c r="O13" s="120"/>
      <c r="P13" s="119" t="s">
        <v>17</v>
      </c>
      <c r="Q13" s="119">
        <f t="shared" si="3"/>
        <v>21.028845238095233</v>
      </c>
      <c r="R13" s="119">
        <f t="shared" si="4"/>
        <v>23.948892857142855</v>
      </c>
      <c r="S13" s="126">
        <f t="shared" si="5"/>
        <v>-2.9200476190476223</v>
      </c>
      <c r="T13" s="120"/>
      <c r="U13" s="120"/>
      <c r="V13" s="120"/>
    </row>
    <row r="14" spans="1:22" x14ac:dyDescent="0.35">
      <c r="A14" s="120"/>
      <c r="B14" s="119" t="s">
        <v>18</v>
      </c>
      <c r="C14" s="122">
        <v>181.62620000000001</v>
      </c>
      <c r="D14" s="122">
        <v>214.29840000000002</v>
      </c>
      <c r="E14" s="7">
        <v>0.57027270002996711</v>
      </c>
      <c r="F14" s="127">
        <v>8.3000000000000007</v>
      </c>
      <c r="G14" s="119"/>
      <c r="H14" s="120"/>
      <c r="I14" s="120"/>
      <c r="J14" s="119" t="s">
        <v>18</v>
      </c>
      <c r="K14" s="124">
        <f t="shared" si="0"/>
        <v>318.49008376248025</v>
      </c>
      <c r="L14" s="124">
        <f t="shared" si="1"/>
        <v>375.78232306883865</v>
      </c>
      <c r="M14" s="125">
        <f t="shared" si="2"/>
        <v>-57.292239306358397</v>
      </c>
      <c r="N14" s="120"/>
      <c r="O14" s="120"/>
      <c r="P14" s="119" t="s">
        <v>18</v>
      </c>
      <c r="Q14" s="119">
        <f t="shared" si="3"/>
        <v>21.882674698795181</v>
      </c>
      <c r="R14" s="119">
        <f t="shared" si="4"/>
        <v>25.819084337349398</v>
      </c>
      <c r="S14" s="126">
        <f t="shared" si="5"/>
        <v>-3.9364096385542169</v>
      </c>
      <c r="T14" s="120"/>
      <c r="U14" s="120"/>
      <c r="V14" s="120"/>
    </row>
    <row r="15" spans="1:22" x14ac:dyDescent="0.35">
      <c r="A15" s="120"/>
      <c r="B15" s="119" t="s">
        <v>19</v>
      </c>
      <c r="C15" s="122">
        <v>186.66560000000001</v>
      </c>
      <c r="D15" s="122">
        <v>219.001</v>
      </c>
      <c r="E15" s="7">
        <v>0.5789631405454001</v>
      </c>
      <c r="F15" s="127">
        <v>8.6</v>
      </c>
      <c r="G15" s="119"/>
      <c r="H15" s="120"/>
      <c r="I15" s="120"/>
      <c r="J15" s="119" t="s">
        <v>19</v>
      </c>
      <c r="K15" s="124">
        <f t="shared" si="0"/>
        <v>322.413616563147</v>
      </c>
      <c r="L15" s="124">
        <f t="shared" si="1"/>
        <v>378.2641495859213</v>
      </c>
      <c r="M15" s="125">
        <f t="shared" si="2"/>
        <v>-55.8505330227743</v>
      </c>
      <c r="N15" s="120"/>
      <c r="O15" s="120"/>
      <c r="P15" s="119" t="s">
        <v>19</v>
      </c>
      <c r="Q15" s="119">
        <f t="shared" si="3"/>
        <v>21.705302325581396</v>
      </c>
      <c r="R15" s="119">
        <f t="shared" si="4"/>
        <v>25.465232558139537</v>
      </c>
      <c r="S15" s="126">
        <f t="shared" si="5"/>
        <v>-3.7599302325581405</v>
      </c>
      <c r="T15" s="120"/>
      <c r="U15" s="120"/>
      <c r="V15" s="120"/>
    </row>
    <row r="16" spans="1:22" x14ac:dyDescent="0.35">
      <c r="A16" s="120">
        <v>2013</v>
      </c>
      <c r="B16" s="119" t="s">
        <v>16</v>
      </c>
      <c r="C16" s="122">
        <v>178.93490000000003</v>
      </c>
      <c r="D16" s="122">
        <v>221.49449999999999</v>
      </c>
      <c r="E16" s="7">
        <v>0.58855259214863642</v>
      </c>
      <c r="F16" s="127">
        <v>9.1999999999999993</v>
      </c>
      <c r="G16" s="119"/>
      <c r="H16" s="120"/>
      <c r="I16" s="120">
        <v>2013</v>
      </c>
      <c r="J16" s="119" t="s">
        <v>16</v>
      </c>
      <c r="K16" s="124">
        <f t="shared" si="0"/>
        <v>304.02533671079436</v>
      </c>
      <c r="L16" s="124">
        <f t="shared" si="1"/>
        <v>376.33765096741348</v>
      </c>
      <c r="M16" s="125">
        <f t="shared" si="2"/>
        <v>-72.312314256619118</v>
      </c>
      <c r="N16" s="120"/>
      <c r="O16" s="120">
        <v>2013</v>
      </c>
      <c r="P16" s="119" t="s">
        <v>16</v>
      </c>
      <c r="Q16" s="119">
        <f t="shared" si="3"/>
        <v>19.449445652173917</v>
      </c>
      <c r="R16" s="119">
        <f t="shared" si="4"/>
        <v>24.075489130434782</v>
      </c>
      <c r="S16" s="126">
        <f t="shared" si="5"/>
        <v>-4.6260434782608648</v>
      </c>
      <c r="T16" s="120"/>
      <c r="U16" s="120"/>
      <c r="V16" s="120"/>
    </row>
    <row r="17" spans="1:22" x14ac:dyDescent="0.35">
      <c r="A17" s="120"/>
      <c r="B17" s="119" t="s">
        <v>17</v>
      </c>
      <c r="C17" s="122">
        <v>200.6173</v>
      </c>
      <c r="D17" s="122">
        <v>235.74379999999999</v>
      </c>
      <c r="E17" s="7">
        <v>0.5963440215762662</v>
      </c>
      <c r="F17" s="127">
        <v>10</v>
      </c>
      <c r="G17" s="119"/>
      <c r="H17" s="120"/>
      <c r="I17" s="120"/>
      <c r="J17" s="119" t="s">
        <v>17</v>
      </c>
      <c r="K17" s="124">
        <f t="shared" si="0"/>
        <v>336.41202517587936</v>
      </c>
      <c r="L17" s="124">
        <f t="shared" si="1"/>
        <v>395.31510582914564</v>
      </c>
      <c r="M17" s="125">
        <f t="shared" si="2"/>
        <v>-58.903080653266272</v>
      </c>
      <c r="N17" s="120"/>
      <c r="O17" s="120"/>
      <c r="P17" s="119" t="s">
        <v>17</v>
      </c>
      <c r="Q17" s="119">
        <f t="shared" si="3"/>
        <v>20.061730000000001</v>
      </c>
      <c r="R17" s="119">
        <f t="shared" si="4"/>
        <v>23.574379999999998</v>
      </c>
      <c r="S17" s="126">
        <f t="shared" si="5"/>
        <v>-3.5126499999999972</v>
      </c>
      <c r="T17" s="120"/>
      <c r="U17" s="120"/>
      <c r="V17" s="120"/>
    </row>
    <row r="18" spans="1:22" x14ac:dyDescent="0.35">
      <c r="A18" s="120"/>
      <c r="B18" s="119" t="s">
        <v>18</v>
      </c>
      <c r="C18" s="122">
        <v>223.13239999999996</v>
      </c>
      <c r="D18" s="122">
        <v>267.51590000000004</v>
      </c>
      <c r="E18" s="7">
        <v>0.60563380281690138</v>
      </c>
      <c r="F18" s="127">
        <v>10</v>
      </c>
      <c r="G18" s="119"/>
      <c r="H18" s="120"/>
      <c r="I18" s="120"/>
      <c r="J18" s="119" t="s">
        <v>18</v>
      </c>
      <c r="K18" s="124">
        <f t="shared" si="0"/>
        <v>368.42791627906973</v>
      </c>
      <c r="L18" s="124">
        <f t="shared" si="1"/>
        <v>441.71230000000008</v>
      </c>
      <c r="M18" s="125">
        <f t="shared" si="2"/>
        <v>-73.28438372093035</v>
      </c>
      <c r="N18" s="120"/>
      <c r="O18" s="120"/>
      <c r="P18" s="119" t="s">
        <v>18</v>
      </c>
      <c r="Q18" s="119">
        <f t="shared" si="3"/>
        <v>22.313239999999997</v>
      </c>
      <c r="R18" s="119">
        <f t="shared" si="4"/>
        <v>26.751590000000004</v>
      </c>
      <c r="S18" s="126">
        <f t="shared" si="5"/>
        <v>-4.4383500000000069</v>
      </c>
      <c r="T18" s="120"/>
      <c r="U18" s="120"/>
      <c r="V18" s="120"/>
    </row>
    <row r="19" spans="1:22" x14ac:dyDescent="0.35">
      <c r="A19" s="120"/>
      <c r="B19" s="119" t="s">
        <v>19</v>
      </c>
      <c r="C19" s="122">
        <v>246.34179999999998</v>
      </c>
      <c r="D19" s="122">
        <v>254.8818</v>
      </c>
      <c r="E19" s="7">
        <v>0.61072819898112063</v>
      </c>
      <c r="F19" s="127">
        <v>10.4</v>
      </c>
      <c r="G19" s="119"/>
      <c r="H19" s="120"/>
      <c r="I19" s="120"/>
      <c r="J19" s="119" t="s">
        <v>19</v>
      </c>
      <c r="K19" s="124">
        <f t="shared" si="0"/>
        <v>403.35750078508346</v>
      </c>
      <c r="L19" s="124">
        <f t="shared" si="1"/>
        <v>417.34080794896965</v>
      </c>
      <c r="M19" s="125">
        <f t="shared" si="2"/>
        <v>-13.983307163886195</v>
      </c>
      <c r="N19" s="120"/>
      <c r="O19" s="120"/>
      <c r="P19" s="119" t="s">
        <v>19</v>
      </c>
      <c r="Q19" s="119">
        <f t="shared" si="3"/>
        <v>23.686711538461534</v>
      </c>
      <c r="R19" s="119">
        <f t="shared" si="4"/>
        <v>24.507865384615382</v>
      </c>
      <c r="S19" s="126">
        <f t="shared" si="5"/>
        <v>-0.82115384615384812</v>
      </c>
      <c r="T19" s="120"/>
      <c r="U19" s="120"/>
      <c r="V19" s="120"/>
    </row>
    <row r="20" spans="1:22" x14ac:dyDescent="0.35">
      <c r="A20" s="120">
        <v>2014</v>
      </c>
      <c r="B20" s="119" t="s">
        <v>16</v>
      </c>
      <c r="C20" s="122">
        <v>240.03999999999996</v>
      </c>
      <c r="D20" s="122">
        <v>268.20590000000004</v>
      </c>
      <c r="E20" s="7">
        <v>0.62331435421036852</v>
      </c>
      <c r="F20" s="127">
        <v>10.7</v>
      </c>
      <c r="G20" s="119"/>
      <c r="H20" s="120"/>
      <c r="I20" s="120">
        <v>2014</v>
      </c>
      <c r="J20" s="119" t="s">
        <v>16</v>
      </c>
      <c r="K20" s="124">
        <f t="shared" si="0"/>
        <v>385.1026346153846</v>
      </c>
      <c r="L20" s="124">
        <f t="shared" si="1"/>
        <v>430.28994629807704</v>
      </c>
      <c r="M20" s="125">
        <f t="shared" si="2"/>
        <v>-45.187311682692439</v>
      </c>
      <c r="N20" s="120"/>
      <c r="O20" s="120">
        <v>2014</v>
      </c>
      <c r="P20" s="119" t="s">
        <v>16</v>
      </c>
      <c r="Q20" s="119">
        <f t="shared" si="3"/>
        <v>22.433644859813082</v>
      </c>
      <c r="R20" s="119">
        <f t="shared" si="4"/>
        <v>25.065971962616828</v>
      </c>
      <c r="S20" s="126">
        <f t="shared" si="5"/>
        <v>-2.632327102803746</v>
      </c>
      <c r="T20" s="120"/>
      <c r="U20" s="120"/>
      <c r="V20" s="120"/>
    </row>
    <row r="21" spans="1:22" x14ac:dyDescent="0.35">
      <c r="A21" s="120"/>
      <c r="B21" s="119" t="s">
        <v>17</v>
      </c>
      <c r="C21" s="122">
        <v>235.26420000000002</v>
      </c>
      <c r="D21" s="122">
        <v>255.5685</v>
      </c>
      <c r="E21" s="7">
        <v>0.63500149835181297</v>
      </c>
      <c r="F21" s="127">
        <v>10.7</v>
      </c>
      <c r="G21" s="119"/>
      <c r="H21" s="120"/>
      <c r="I21" s="120"/>
      <c r="J21" s="119" t="s">
        <v>17</v>
      </c>
      <c r="K21" s="124">
        <f t="shared" si="0"/>
        <v>370.49392892874005</v>
      </c>
      <c r="L21" s="124">
        <f t="shared" si="1"/>
        <v>402.46912907031623</v>
      </c>
      <c r="M21" s="125">
        <f t="shared" si="2"/>
        <v>-31.975200141576181</v>
      </c>
      <c r="N21" s="120"/>
      <c r="O21" s="120"/>
      <c r="P21" s="119" t="s">
        <v>17</v>
      </c>
      <c r="Q21" s="119">
        <f t="shared" si="3"/>
        <v>21.987308411214958</v>
      </c>
      <c r="R21" s="119">
        <f t="shared" si="4"/>
        <v>23.884906542056076</v>
      </c>
      <c r="S21" s="126">
        <f t="shared" si="5"/>
        <v>-1.8975981308411178</v>
      </c>
      <c r="T21" s="120"/>
      <c r="U21" s="120"/>
      <c r="V21" s="120"/>
    </row>
    <row r="22" spans="1:22" x14ac:dyDescent="0.35">
      <c r="A22" s="120"/>
      <c r="B22" s="119" t="s">
        <v>18</v>
      </c>
      <c r="C22" s="122">
        <v>244.65470000000005</v>
      </c>
      <c r="D22" s="122">
        <v>279.45949999999999</v>
      </c>
      <c r="E22" s="7">
        <v>0.64369193886724607</v>
      </c>
      <c r="F22" s="127">
        <v>11</v>
      </c>
      <c r="G22" s="119"/>
      <c r="H22" s="120"/>
      <c r="I22" s="120"/>
      <c r="J22" s="119" t="s">
        <v>18</v>
      </c>
      <c r="K22" s="124">
        <f t="shared" si="0"/>
        <v>380.08041615456244</v>
      </c>
      <c r="L22" s="124">
        <f t="shared" si="1"/>
        <v>434.15100162942269</v>
      </c>
      <c r="M22" s="125">
        <f t="shared" si="2"/>
        <v>-54.070585474860252</v>
      </c>
      <c r="N22" s="120"/>
      <c r="O22" s="120"/>
      <c r="P22" s="119" t="s">
        <v>18</v>
      </c>
      <c r="Q22" s="119">
        <f t="shared" si="3"/>
        <v>22.241336363636368</v>
      </c>
      <c r="R22" s="119">
        <f t="shared" si="4"/>
        <v>25.405409090909089</v>
      </c>
      <c r="S22" s="126">
        <f t="shared" si="5"/>
        <v>-3.1640727272727212</v>
      </c>
      <c r="T22" s="120"/>
      <c r="U22" s="120"/>
      <c r="V22" s="120"/>
    </row>
    <row r="23" spans="1:22" x14ac:dyDescent="0.35">
      <c r="A23" s="120"/>
      <c r="B23" s="119" t="s">
        <v>19</v>
      </c>
      <c r="C23" s="122">
        <v>260.21949999999998</v>
      </c>
      <c r="D23" s="122">
        <v>280.45539999999994</v>
      </c>
      <c r="E23" s="7">
        <v>0.64519029068025169</v>
      </c>
      <c r="F23" s="127">
        <v>11.5</v>
      </c>
      <c r="G23" s="119"/>
      <c r="H23" s="120"/>
      <c r="I23" s="120"/>
      <c r="J23" s="119" t="s">
        <v>19</v>
      </c>
      <c r="K23" s="124">
        <f t="shared" si="0"/>
        <v>403.32209544821177</v>
      </c>
      <c r="L23" s="124">
        <f t="shared" si="1"/>
        <v>434.68633060845326</v>
      </c>
      <c r="M23" s="125">
        <f t="shared" si="2"/>
        <v>-31.364235160241492</v>
      </c>
      <c r="N23" s="120"/>
      <c r="O23" s="120"/>
      <c r="P23" s="119" t="s">
        <v>19</v>
      </c>
      <c r="Q23" s="119">
        <f t="shared" si="3"/>
        <v>22.62778260869565</v>
      </c>
      <c r="R23" s="119">
        <f t="shared" si="4"/>
        <v>24.387426086956516</v>
      </c>
      <c r="S23" s="126">
        <f t="shared" si="5"/>
        <v>-1.7596434782608661</v>
      </c>
      <c r="T23" s="120"/>
      <c r="U23" s="120"/>
      <c r="V23" s="120"/>
    </row>
    <row r="24" spans="1:22" x14ac:dyDescent="0.35">
      <c r="A24" s="120">
        <v>2015</v>
      </c>
      <c r="B24" s="119" t="s">
        <v>16</v>
      </c>
      <c r="C24" s="122">
        <v>234.50819999999999</v>
      </c>
      <c r="D24" s="122">
        <v>267.46060000000006</v>
      </c>
      <c r="E24" s="7">
        <v>0.64878633503146543</v>
      </c>
      <c r="F24" s="127">
        <v>12.1</v>
      </c>
      <c r="G24" s="119"/>
      <c r="H24" s="120"/>
      <c r="I24" s="120">
        <v>2015</v>
      </c>
      <c r="J24" s="119" t="s">
        <v>16</v>
      </c>
      <c r="K24" s="124">
        <f t="shared" si="0"/>
        <v>361.45674983833715</v>
      </c>
      <c r="L24" s="124">
        <f t="shared" si="1"/>
        <v>412.24758531177832</v>
      </c>
      <c r="M24" s="125">
        <f t="shared" si="2"/>
        <v>-50.790835473441177</v>
      </c>
      <c r="N24" s="120"/>
      <c r="O24" s="120">
        <v>2015</v>
      </c>
      <c r="P24" s="119" t="s">
        <v>16</v>
      </c>
      <c r="Q24" s="119">
        <f t="shared" si="3"/>
        <v>19.380842975206612</v>
      </c>
      <c r="R24" s="119">
        <f t="shared" si="4"/>
        <v>22.104181818181825</v>
      </c>
      <c r="S24" s="126">
        <f t="shared" si="5"/>
        <v>-2.7233388429752132</v>
      </c>
      <c r="T24" s="120"/>
      <c r="U24" s="120"/>
      <c r="V24" s="120"/>
    </row>
    <row r="25" spans="1:22" x14ac:dyDescent="0.35">
      <c r="A25" s="120"/>
      <c r="B25" s="119" t="s">
        <v>17</v>
      </c>
      <c r="C25" s="122">
        <v>263.77029999999996</v>
      </c>
      <c r="D25" s="122">
        <v>254.7902</v>
      </c>
      <c r="E25" s="7">
        <v>0.66466886424932581</v>
      </c>
      <c r="F25" s="127">
        <v>12.3</v>
      </c>
      <c r="G25" s="119"/>
      <c r="H25" s="120"/>
      <c r="I25" s="120"/>
      <c r="J25" s="119" t="s">
        <v>17</v>
      </c>
      <c r="K25" s="124">
        <f t="shared" si="0"/>
        <v>396.84467587917032</v>
      </c>
      <c r="L25" s="124">
        <f t="shared" si="1"/>
        <v>383.33403850315597</v>
      </c>
      <c r="M25" s="125">
        <f t="shared" si="2"/>
        <v>13.510637376014358</v>
      </c>
      <c r="N25" s="120"/>
      <c r="O25" s="120"/>
      <c r="P25" s="119" t="s">
        <v>17</v>
      </c>
      <c r="Q25" s="119">
        <f t="shared" si="3"/>
        <v>21.44473983739837</v>
      </c>
      <c r="R25" s="119">
        <f t="shared" si="4"/>
        <v>20.714650406504063</v>
      </c>
      <c r="S25" s="126">
        <f t="shared" si="5"/>
        <v>0.73008943089430645</v>
      </c>
      <c r="T25" s="120"/>
      <c r="U25" s="120"/>
      <c r="V25" s="120"/>
    </row>
    <row r="26" spans="1:22" x14ac:dyDescent="0.35">
      <c r="A26" s="120"/>
      <c r="B26" s="119" t="s">
        <v>18</v>
      </c>
      <c r="C26" s="122">
        <v>272.79109999999997</v>
      </c>
      <c r="D26" s="122">
        <v>284.92629999999997</v>
      </c>
      <c r="E26" s="7">
        <v>0.67425831585256213</v>
      </c>
      <c r="F26" s="127">
        <v>13.6</v>
      </c>
      <c r="G26" s="119"/>
      <c r="H26" s="120"/>
      <c r="I26" s="120"/>
      <c r="J26" s="119" t="s">
        <v>18</v>
      </c>
      <c r="K26" s="124">
        <f t="shared" si="0"/>
        <v>404.5795114222222</v>
      </c>
      <c r="L26" s="124">
        <f t="shared" si="1"/>
        <v>422.57736137777778</v>
      </c>
      <c r="M26" s="125">
        <f t="shared" si="2"/>
        <v>-17.99784995555558</v>
      </c>
      <c r="N26" s="120"/>
      <c r="O26" s="120"/>
      <c r="P26" s="119" t="s">
        <v>18</v>
      </c>
      <c r="Q26" s="119">
        <f t="shared" si="3"/>
        <v>20.058169117647058</v>
      </c>
      <c r="R26" s="119">
        <f t="shared" si="4"/>
        <v>20.950463235294116</v>
      </c>
      <c r="S26" s="126">
        <f t="shared" si="5"/>
        <v>-0.89229411764705802</v>
      </c>
      <c r="T26" s="120"/>
      <c r="U26" s="120"/>
      <c r="V26" s="120"/>
    </row>
    <row r="27" spans="1:22" x14ac:dyDescent="0.35">
      <c r="A27" s="120"/>
      <c r="B27" s="119" t="s">
        <v>19</v>
      </c>
      <c r="C27" s="122">
        <v>268.1377</v>
      </c>
      <c r="D27" s="122">
        <v>280.83350000000002</v>
      </c>
      <c r="E27" s="7">
        <v>0.67665567875337129</v>
      </c>
      <c r="F27" s="128">
        <v>15.1</v>
      </c>
      <c r="G27" s="119"/>
      <c r="H27" s="120"/>
      <c r="I27" s="120"/>
      <c r="J27" s="119" t="s">
        <v>19</v>
      </c>
      <c r="K27" s="124">
        <f t="shared" si="0"/>
        <v>396.269045571302</v>
      </c>
      <c r="L27" s="124">
        <f t="shared" si="1"/>
        <v>415.03161625332154</v>
      </c>
      <c r="M27" s="125">
        <f t="shared" si="2"/>
        <v>-18.762570682019543</v>
      </c>
      <c r="N27" s="120"/>
      <c r="O27" s="120"/>
      <c r="P27" s="119" t="s">
        <v>19</v>
      </c>
      <c r="Q27" s="119">
        <f t="shared" si="3"/>
        <v>17.757463576158941</v>
      </c>
      <c r="R27" s="119">
        <f t="shared" si="4"/>
        <v>18.598245033112583</v>
      </c>
      <c r="S27" s="126">
        <f t="shared" si="5"/>
        <v>-0.8407814569536427</v>
      </c>
      <c r="T27" s="120"/>
      <c r="U27" s="120"/>
      <c r="V27" s="120"/>
    </row>
    <row r="28" spans="1:22" x14ac:dyDescent="0.35">
      <c r="A28" s="120">
        <v>2016</v>
      </c>
      <c r="B28" s="119" t="s">
        <v>16</v>
      </c>
      <c r="C28" s="122">
        <v>257.99959999999999</v>
      </c>
      <c r="D28" s="122">
        <v>274.31479999999999</v>
      </c>
      <c r="E28" s="7">
        <v>0.69103985615822594</v>
      </c>
      <c r="F28" s="127">
        <v>15.4</v>
      </c>
      <c r="G28" s="119"/>
      <c r="H28" s="120"/>
      <c r="I28" s="120">
        <v>2016</v>
      </c>
      <c r="J28" s="119" t="s">
        <v>16</v>
      </c>
      <c r="K28" s="124">
        <f t="shared" si="0"/>
        <v>373.34981144839549</v>
      </c>
      <c r="L28" s="124">
        <f t="shared" si="1"/>
        <v>396.95944822202949</v>
      </c>
      <c r="M28" s="125">
        <f t="shared" si="2"/>
        <v>-23.609636773634008</v>
      </c>
      <c r="N28" s="120"/>
      <c r="O28" s="120">
        <v>2016</v>
      </c>
      <c r="P28" s="119" t="s">
        <v>16</v>
      </c>
      <c r="Q28" s="119">
        <f t="shared" si="3"/>
        <v>16.753220779220779</v>
      </c>
      <c r="R28" s="119">
        <f t="shared" si="4"/>
        <v>17.812649350649348</v>
      </c>
      <c r="S28" s="126">
        <f t="shared" si="5"/>
        <v>-1.0594285714285689</v>
      </c>
      <c r="T28" s="120"/>
      <c r="U28" s="120"/>
      <c r="V28" s="120"/>
    </row>
    <row r="29" spans="1:22" x14ac:dyDescent="0.35">
      <c r="A29" s="120"/>
      <c r="B29" s="119" t="s">
        <v>17</v>
      </c>
      <c r="C29" s="122">
        <v>301.59190000000001</v>
      </c>
      <c r="D29" s="122">
        <v>270.82360000000006</v>
      </c>
      <c r="E29" s="7">
        <v>0.70572370392568173</v>
      </c>
      <c r="F29" s="127">
        <v>15.1</v>
      </c>
      <c r="G29" s="119"/>
      <c r="H29" s="120"/>
      <c r="I29" s="120"/>
      <c r="J29" s="119" t="s">
        <v>17</v>
      </c>
      <c r="K29" s="124">
        <f t="shared" si="0"/>
        <v>427.35124004246285</v>
      </c>
      <c r="L29" s="124">
        <f t="shared" si="1"/>
        <v>383.7530162208069</v>
      </c>
      <c r="M29" s="125">
        <f t="shared" si="2"/>
        <v>43.598223821655949</v>
      </c>
      <c r="N29" s="120"/>
      <c r="O29" s="120"/>
      <c r="P29" s="119" t="s">
        <v>17</v>
      </c>
      <c r="Q29" s="119">
        <f t="shared" si="3"/>
        <v>19.972973509933777</v>
      </c>
      <c r="R29" s="119">
        <f t="shared" si="4"/>
        <v>17.935337748344374</v>
      </c>
      <c r="S29" s="126">
        <f t="shared" si="5"/>
        <v>2.037635761589403</v>
      </c>
      <c r="T29" s="120"/>
      <c r="U29" s="120"/>
      <c r="V29" s="120"/>
    </row>
    <row r="30" spans="1:22" x14ac:dyDescent="0.35">
      <c r="A30" s="120"/>
      <c r="B30" s="119" t="s">
        <v>18</v>
      </c>
      <c r="C30" s="122">
        <v>284.87779999999998</v>
      </c>
      <c r="D30" s="122">
        <v>281.46580000000006</v>
      </c>
      <c r="E30" s="7">
        <v>0.71441414444111484</v>
      </c>
      <c r="F30" s="129">
        <v>14</v>
      </c>
      <c r="G30" s="119"/>
      <c r="H30" s="120"/>
      <c r="I30" s="120"/>
      <c r="J30" s="119" t="s">
        <v>18</v>
      </c>
      <c r="K30" s="124">
        <f t="shared" si="0"/>
        <v>398.75722256711401</v>
      </c>
      <c r="L30" s="124">
        <f t="shared" si="1"/>
        <v>393.98128129194635</v>
      </c>
      <c r="M30" s="125">
        <f t="shared" si="2"/>
        <v>4.7759412751676678</v>
      </c>
      <c r="N30" s="120"/>
      <c r="O30" s="120"/>
      <c r="P30" s="119" t="s">
        <v>18</v>
      </c>
      <c r="Q30" s="119">
        <f t="shared" si="3"/>
        <v>20.348414285714284</v>
      </c>
      <c r="R30" s="119">
        <f t="shared" si="4"/>
        <v>20.104700000000005</v>
      </c>
      <c r="S30" s="126">
        <f t="shared" si="5"/>
        <v>0.24371428571427955</v>
      </c>
      <c r="T30" s="120"/>
      <c r="U30" s="120"/>
      <c r="V30" s="120"/>
    </row>
    <row r="31" spans="1:22" x14ac:dyDescent="0.35">
      <c r="A31" s="120"/>
      <c r="B31" s="119" t="s">
        <v>19</v>
      </c>
      <c r="C31" s="122">
        <v>280.40889999999996</v>
      </c>
      <c r="D31" s="122">
        <v>273.96949999999998</v>
      </c>
      <c r="E31" s="7">
        <v>0.72100689241833982</v>
      </c>
      <c r="F31" s="128">
        <v>13.9</v>
      </c>
      <c r="G31" s="119"/>
      <c r="H31" s="120"/>
      <c r="I31" s="120"/>
      <c r="J31" s="119" t="s">
        <v>19</v>
      </c>
      <c r="K31" s="124">
        <f t="shared" si="0"/>
        <v>388.91292572734824</v>
      </c>
      <c r="L31" s="124">
        <f t="shared" si="1"/>
        <v>379.98180444721527</v>
      </c>
      <c r="M31" s="125">
        <f t="shared" si="2"/>
        <v>8.9311212801329702</v>
      </c>
      <c r="N31" s="120"/>
      <c r="O31" s="120"/>
      <c r="P31" s="119" t="s">
        <v>19</v>
      </c>
      <c r="Q31" s="119">
        <f t="shared" si="3"/>
        <v>20.173302158273376</v>
      </c>
      <c r="R31" s="119">
        <f t="shared" si="4"/>
        <v>19.710035971223022</v>
      </c>
      <c r="S31" s="126">
        <f t="shared" si="5"/>
        <v>0.46326618705035472</v>
      </c>
      <c r="T31" s="120"/>
      <c r="U31" s="120"/>
      <c r="V31" s="120"/>
    </row>
    <row r="32" spans="1:22" x14ac:dyDescent="0.35">
      <c r="A32" s="122">
        <v>2017</v>
      </c>
      <c r="B32" s="122" t="s">
        <v>16</v>
      </c>
      <c r="C32" s="122">
        <v>268.72060000000005</v>
      </c>
      <c r="D32" s="122">
        <v>263.7127999999999</v>
      </c>
      <c r="E32" s="7">
        <v>0.73509139946059332</v>
      </c>
      <c r="F32" s="130">
        <v>13.232200000000001</v>
      </c>
      <c r="G32" s="122"/>
      <c r="H32" s="122"/>
      <c r="I32" s="122">
        <v>2017</v>
      </c>
      <c r="J32" s="122" t="s">
        <v>16</v>
      </c>
      <c r="K32" s="124">
        <f t="shared" si="0"/>
        <v>365.56079991846724</v>
      </c>
      <c r="L32" s="124">
        <f t="shared" si="1"/>
        <v>358.74831373827953</v>
      </c>
      <c r="M32" s="125">
        <f t="shared" si="2"/>
        <v>6.8124861801877046</v>
      </c>
      <c r="N32" s="122"/>
      <c r="O32" s="122">
        <v>2017</v>
      </c>
      <c r="P32" s="122" t="s">
        <v>16</v>
      </c>
      <c r="Q32" s="119">
        <f t="shared" si="3"/>
        <v>20.308081800456463</v>
      </c>
      <c r="R32" s="119">
        <f t="shared" si="4"/>
        <v>19.929626214839551</v>
      </c>
      <c r="S32" s="126">
        <f t="shared" si="5"/>
        <v>0.37845558561691206</v>
      </c>
      <c r="T32" s="120"/>
      <c r="U32" s="120"/>
      <c r="V32" s="120"/>
    </row>
    <row r="33" spans="1:22" x14ac:dyDescent="0.35">
      <c r="A33" s="120"/>
      <c r="B33" s="120" t="s">
        <v>17</v>
      </c>
      <c r="C33" s="122">
        <v>298.06640000000004</v>
      </c>
      <c r="D33" s="122">
        <v>273.04000000000002</v>
      </c>
      <c r="E33" s="7">
        <v>0.74318249925082414</v>
      </c>
      <c r="F33" s="130">
        <v>13.210266669999999</v>
      </c>
      <c r="G33" s="120"/>
      <c r="H33" s="120"/>
      <c r="I33" s="120"/>
      <c r="J33" s="120" t="s">
        <v>17</v>
      </c>
      <c r="K33" s="124">
        <f t="shared" si="0"/>
        <v>401.06757129032263</v>
      </c>
      <c r="L33" s="124">
        <f t="shared" si="1"/>
        <v>367.39293548387099</v>
      </c>
      <c r="M33" s="125">
        <f t="shared" si="2"/>
        <v>33.674635806451647</v>
      </c>
      <c r="N33" s="120"/>
      <c r="O33" s="120"/>
      <c r="P33" s="120" t="s">
        <v>17</v>
      </c>
      <c r="Q33" s="119">
        <f t="shared" si="3"/>
        <v>22.563238687444304</v>
      </c>
      <c r="R33" s="119">
        <f t="shared" si="4"/>
        <v>20.668772767476618</v>
      </c>
      <c r="S33" s="126">
        <f t="shared" si="5"/>
        <v>1.8944659199676863</v>
      </c>
      <c r="T33" s="120"/>
      <c r="U33" s="120"/>
      <c r="V33" s="120"/>
    </row>
    <row r="34" spans="1:22" x14ac:dyDescent="0.35">
      <c r="B34" s="120" t="s">
        <v>18</v>
      </c>
      <c r="C34" s="122">
        <v>298.68549999999999</v>
      </c>
      <c r="D34" s="122">
        <v>278.89699999999999</v>
      </c>
      <c r="E34" s="7">
        <v>0.74887623614024568</v>
      </c>
      <c r="F34" s="130">
        <v>13.167766666666665</v>
      </c>
      <c r="G34" s="120"/>
      <c r="H34" s="120"/>
      <c r="I34" s="120"/>
      <c r="J34" s="120" t="s">
        <v>18</v>
      </c>
      <c r="K34" s="124">
        <f t="shared" si="0"/>
        <v>398.84494337735094</v>
      </c>
      <c r="L34" s="124">
        <f t="shared" si="1"/>
        <v>372.42068387354942</v>
      </c>
      <c r="M34" s="125">
        <f t="shared" si="2"/>
        <v>26.424259503801522</v>
      </c>
      <c r="N34" s="120"/>
      <c r="O34" s="120"/>
      <c r="P34" s="120" t="s">
        <v>18</v>
      </c>
      <c r="Q34" s="119">
        <f t="shared" si="3"/>
        <v>22.683079641447677</v>
      </c>
      <c r="R34" s="119">
        <f t="shared" si="4"/>
        <v>21.18028114106923</v>
      </c>
      <c r="S34" s="126">
        <f t="shared" si="5"/>
        <v>1.5027985003784465</v>
      </c>
      <c r="T34" s="120"/>
      <c r="U34" s="120"/>
      <c r="V34" s="120"/>
    </row>
    <row r="35" spans="1:22" x14ac:dyDescent="0.35">
      <c r="B35" s="120" t="s">
        <v>19</v>
      </c>
      <c r="C35" s="122">
        <v>324.68040000000002</v>
      </c>
      <c r="D35" s="122">
        <v>291.56420000000003</v>
      </c>
      <c r="E35" s="7">
        <v>0.75516931375486962</v>
      </c>
      <c r="F35" s="130">
        <v>13.641366666666665</v>
      </c>
      <c r="G35" s="120"/>
      <c r="H35" s="120"/>
      <c r="I35" s="120"/>
      <c r="J35" s="120" t="s">
        <v>19</v>
      </c>
      <c r="K35" s="124">
        <f t="shared" si="0"/>
        <v>429.94384714285718</v>
      </c>
      <c r="L35" s="124">
        <f t="shared" si="1"/>
        <v>386.09116484126992</v>
      </c>
      <c r="M35" s="125">
        <f t="shared" si="2"/>
        <v>43.852682301587265</v>
      </c>
      <c r="N35" s="120"/>
      <c r="O35" s="120"/>
      <c r="P35" s="120" t="s">
        <v>19</v>
      </c>
      <c r="Q35" s="119">
        <f t="shared" si="3"/>
        <v>23.801163617526107</v>
      </c>
      <c r="R35" s="119">
        <f t="shared" si="4"/>
        <v>21.373532954909216</v>
      </c>
      <c r="S35" s="126">
        <f t="shared" si="5"/>
        <v>2.4276306626168918</v>
      </c>
      <c r="T35" s="120"/>
      <c r="U35" s="120"/>
      <c r="V35" s="120"/>
    </row>
    <row r="36" spans="1:22" x14ac:dyDescent="0.35">
      <c r="A36">
        <v>2018</v>
      </c>
      <c r="B36" s="120" t="s">
        <v>16</v>
      </c>
      <c r="C36" s="122">
        <v>269.1558</v>
      </c>
      <c r="D36" s="122">
        <v>287.40730000000002</v>
      </c>
      <c r="E36" s="7">
        <v>0.76475876535810605</v>
      </c>
      <c r="F36" s="130">
        <v>11.953899999999999</v>
      </c>
      <c r="G36" s="120"/>
      <c r="H36" s="120"/>
      <c r="I36" s="120">
        <v>2018</v>
      </c>
      <c r="J36" s="120" t="s">
        <v>16</v>
      </c>
      <c r="K36" s="124">
        <f t="shared" si="0"/>
        <v>351.94863032915362</v>
      </c>
      <c r="L36" s="124">
        <f t="shared" si="1"/>
        <v>375.81432605799375</v>
      </c>
      <c r="M36" s="125">
        <f t="shared" si="2"/>
        <v>-23.865695728840137</v>
      </c>
      <c r="N36" s="120"/>
      <c r="O36" s="120">
        <v>2018</v>
      </c>
      <c r="P36" s="120" t="s">
        <v>16</v>
      </c>
      <c r="Q36" s="119">
        <f t="shared" si="3"/>
        <v>22.516149541153936</v>
      </c>
      <c r="R36" s="119">
        <f t="shared" si="4"/>
        <v>24.042973422899642</v>
      </c>
      <c r="S36" s="126">
        <f t="shared" si="5"/>
        <v>-1.526823881745706</v>
      </c>
      <c r="T36" s="120"/>
      <c r="U36" s="120"/>
      <c r="V36" s="120"/>
    </row>
    <row r="37" spans="1:22" x14ac:dyDescent="0.35">
      <c r="B37" s="120" t="s">
        <v>17</v>
      </c>
      <c r="C37" s="122">
        <v>301.4821</v>
      </c>
      <c r="D37" s="122">
        <v>284.47190000000001</v>
      </c>
      <c r="E37" s="7">
        <v>0.7764459094995505</v>
      </c>
      <c r="F37" s="130">
        <v>12.63</v>
      </c>
      <c r="G37" s="120"/>
      <c r="H37" s="120"/>
      <c r="I37" s="120"/>
      <c r="J37" s="120" t="s">
        <v>17</v>
      </c>
      <c r="K37" s="124">
        <f>C37/E37</f>
        <v>388.28474245465071</v>
      </c>
      <c r="L37" s="124">
        <f>D37/E37</f>
        <v>366.37697039752993</v>
      </c>
      <c r="M37" s="125">
        <f t="shared" si="2"/>
        <v>21.907772057120781</v>
      </c>
      <c r="N37" s="120"/>
      <c r="O37" s="120"/>
      <c r="P37" s="120" t="s">
        <v>17</v>
      </c>
      <c r="Q37" s="119">
        <f t="shared" si="3"/>
        <v>23.870316706254947</v>
      </c>
      <c r="R37" s="119">
        <f t="shared" si="4"/>
        <v>22.523507521773553</v>
      </c>
      <c r="S37" s="126">
        <f t="shared" si="5"/>
        <v>1.3468091844813941</v>
      </c>
      <c r="T37" s="120"/>
      <c r="U37" s="120"/>
      <c r="V37" s="120"/>
    </row>
    <row r="38" spans="1:22" x14ac:dyDescent="0.35">
      <c r="B38" s="120" t="s">
        <v>18</v>
      </c>
      <c r="C38" s="122">
        <v>337.30500000000001</v>
      </c>
      <c r="D38" s="122">
        <v>336.78199999999998</v>
      </c>
      <c r="E38" s="7">
        <v>0.78633503146538797</v>
      </c>
      <c r="F38" s="130">
        <v>14.0944</v>
      </c>
      <c r="G38" s="120"/>
      <c r="H38" s="120"/>
      <c r="I38" s="120"/>
      <c r="J38" s="120" t="s">
        <v>18</v>
      </c>
      <c r="K38" s="124">
        <f>C38/E38</f>
        <v>428.95837842987811</v>
      </c>
      <c r="L38" s="124">
        <f>D38/E38</f>
        <v>428.29326753048787</v>
      </c>
      <c r="M38" s="125">
        <f t="shared" si="2"/>
        <v>0.66511089939024259</v>
      </c>
      <c r="N38" s="120"/>
      <c r="O38" s="120"/>
      <c r="P38" s="120" t="s">
        <v>18</v>
      </c>
      <c r="Q38" s="119">
        <f t="shared" si="3"/>
        <v>23.931845271881031</v>
      </c>
      <c r="R38" s="119">
        <f t="shared" si="4"/>
        <v>23.894738335792937</v>
      </c>
      <c r="S38" s="126">
        <f t="shared" si="5"/>
        <v>3.7106936088093789E-2</v>
      </c>
      <c r="T38" s="120"/>
      <c r="U38" s="120"/>
      <c r="V38" s="120"/>
    </row>
    <row r="39" spans="1:22" x14ac:dyDescent="0.35">
      <c r="B39" s="120" t="s">
        <v>19</v>
      </c>
      <c r="C39" s="122">
        <v>343.05200000000002</v>
      </c>
      <c r="D39" s="122">
        <v>326.88400000000001</v>
      </c>
      <c r="E39" s="7">
        <v>0.79232843871741077</v>
      </c>
      <c r="F39" s="130">
        <v>14.26</v>
      </c>
      <c r="G39" s="120"/>
      <c r="H39" s="120"/>
      <c r="I39" s="120"/>
      <c r="J39" s="120" t="s">
        <v>19</v>
      </c>
      <c r="K39" s="124">
        <f>C39/E39</f>
        <v>432.96691527987906</v>
      </c>
      <c r="L39" s="124">
        <f>D39/E39</f>
        <v>412.5612360060515</v>
      </c>
      <c r="M39" s="125">
        <f t="shared" si="2"/>
        <v>20.405679273827559</v>
      </c>
      <c r="N39" s="120"/>
      <c r="O39" s="120"/>
      <c r="P39" s="120" t="s">
        <v>19</v>
      </c>
      <c r="Q39" s="119">
        <f t="shared" si="3"/>
        <v>24.05694249649369</v>
      </c>
      <c r="R39" s="119">
        <f t="shared" si="4"/>
        <v>22.923141654978963</v>
      </c>
      <c r="S39" s="126">
        <f t="shared" si="5"/>
        <v>1.1338008415147272</v>
      </c>
      <c r="T39" s="120"/>
      <c r="U39" s="120"/>
      <c r="V39" s="120"/>
    </row>
    <row r="40" spans="1:22" x14ac:dyDescent="0.35">
      <c r="A40" s="120">
        <v>2019</v>
      </c>
      <c r="B40" s="120" t="s">
        <v>16</v>
      </c>
      <c r="C40" s="122">
        <v>292.12299999999999</v>
      </c>
      <c r="D40" s="122">
        <v>296.31799999999998</v>
      </c>
      <c r="E40" s="7">
        <v>0.79682349415642784</v>
      </c>
      <c r="F40" s="130">
        <v>14.01</v>
      </c>
      <c r="G40" s="120"/>
      <c r="H40" s="120"/>
      <c r="I40" s="120">
        <v>2019</v>
      </c>
      <c r="J40" s="120" t="s">
        <v>16</v>
      </c>
      <c r="K40" s="124">
        <f t="shared" ref="K40:K58" si="6">+C40/E40</f>
        <v>366.60942121098162</v>
      </c>
      <c r="L40" s="124">
        <f t="shared" ref="L40:L58" si="7">+D40/E40</f>
        <v>371.87407521624675</v>
      </c>
      <c r="M40" s="125">
        <f t="shared" si="2"/>
        <v>-5.2646540052651289</v>
      </c>
      <c r="N40" s="120"/>
      <c r="O40" s="120">
        <v>2019</v>
      </c>
      <c r="P40" s="120" t="s">
        <v>16</v>
      </c>
      <c r="Q40" s="119">
        <f t="shared" si="3"/>
        <v>20.851034975017843</v>
      </c>
      <c r="R40" s="119">
        <f t="shared" si="4"/>
        <v>21.150463954318344</v>
      </c>
      <c r="S40" s="126">
        <f t="shared" si="5"/>
        <v>-0.29942897930050094</v>
      </c>
      <c r="T40" s="120"/>
      <c r="U40" s="120"/>
      <c r="V40" s="120"/>
    </row>
    <row r="41" spans="1:22" x14ac:dyDescent="0.35">
      <c r="A41" s="120"/>
      <c r="B41" s="120" t="s">
        <v>17</v>
      </c>
      <c r="C41" s="122">
        <f>+(103640+111785+109196)/1000</f>
        <v>324.62099999999998</v>
      </c>
      <c r="D41" s="122">
        <f>+(107165+110089+103655)/1000</f>
        <v>320.90899999999999</v>
      </c>
      <c r="E41" s="7">
        <v>0.81090800119868145</v>
      </c>
      <c r="F41" s="130">
        <v>14.386666666666665</v>
      </c>
      <c r="G41" s="54"/>
      <c r="H41" s="120"/>
      <c r="I41" s="120"/>
      <c r="J41" s="120" t="s">
        <v>17</v>
      </c>
      <c r="K41" s="124">
        <f t="shared" si="6"/>
        <v>400.31791463414629</v>
      </c>
      <c r="L41" s="124">
        <f t="shared" si="7"/>
        <v>395.74033000739098</v>
      </c>
      <c r="M41" s="125">
        <f t="shared" si="2"/>
        <v>4.5775846267553106</v>
      </c>
      <c r="N41" s="120"/>
      <c r="O41" s="120"/>
      <c r="P41" s="120" t="s">
        <v>17</v>
      </c>
      <c r="Q41" s="119">
        <f t="shared" si="3"/>
        <v>22.564017608897128</v>
      </c>
      <c r="R41" s="119">
        <f t="shared" si="4"/>
        <v>22.306000926784062</v>
      </c>
      <c r="S41" s="126">
        <f t="shared" si="5"/>
        <v>0.25801668211306605</v>
      </c>
      <c r="T41" s="120"/>
      <c r="U41" s="120"/>
      <c r="V41" s="120"/>
    </row>
    <row r="42" spans="1:22" x14ac:dyDescent="0.35">
      <c r="B42" s="120" t="s">
        <v>18</v>
      </c>
      <c r="C42" s="122">
        <f>+(112561+119746+110439)/1000</f>
        <v>342.74599999999998</v>
      </c>
      <c r="D42" s="122">
        <f>+(116286+115204+105275)/1000</f>
        <v>336.76499999999999</v>
      </c>
      <c r="E42" s="7">
        <v>0.81869943062631101</v>
      </c>
      <c r="F42" s="130">
        <v>14.68</v>
      </c>
      <c r="G42" s="54"/>
      <c r="I42" s="56"/>
      <c r="J42" s="120" t="s">
        <v>18</v>
      </c>
      <c r="K42" s="124">
        <f t="shared" si="6"/>
        <v>418.64692606149339</v>
      </c>
      <c r="L42" s="124">
        <f t="shared" si="7"/>
        <v>411.34143667642752</v>
      </c>
      <c r="M42" s="125">
        <f t="shared" si="2"/>
        <v>7.3054893850658686</v>
      </c>
      <c r="P42" s="120" t="s">
        <v>18</v>
      </c>
      <c r="Q42" s="119">
        <f t="shared" si="3"/>
        <v>23.347820163487736</v>
      </c>
      <c r="R42" s="119">
        <f t="shared" si="4"/>
        <v>22.940395095367847</v>
      </c>
      <c r="S42" s="126">
        <f t="shared" si="5"/>
        <v>0.40742506811988832</v>
      </c>
    </row>
    <row r="43" spans="1:22" x14ac:dyDescent="0.35">
      <c r="B43" s="120" t="s">
        <v>19</v>
      </c>
      <c r="C43" s="122">
        <f>+(122843+116330+103313)/1000</f>
        <v>342.48599999999999</v>
      </c>
      <c r="D43" s="122">
        <f>+(120091+110686+88467)/1000</f>
        <v>319.24400000000003</v>
      </c>
      <c r="E43" s="7">
        <v>0.8219958046149235</v>
      </c>
      <c r="F43" s="130">
        <v>14.72</v>
      </c>
      <c r="G43" s="54"/>
      <c r="I43" s="56"/>
      <c r="J43" s="120" t="s">
        <v>19</v>
      </c>
      <c r="K43" s="124">
        <f t="shared" si="6"/>
        <v>416.651761574918</v>
      </c>
      <c r="L43" s="124">
        <f t="shared" si="7"/>
        <v>388.37667808968291</v>
      </c>
      <c r="M43" s="125">
        <f t="shared" si="2"/>
        <v>28.275083485235086</v>
      </c>
      <c r="P43" s="120" t="s">
        <v>19</v>
      </c>
      <c r="Q43" s="119">
        <f t="shared" si="3"/>
        <v>23.266711956521739</v>
      </c>
      <c r="R43" s="119">
        <f t="shared" si="4"/>
        <v>21.687771739130437</v>
      </c>
      <c r="S43" s="126">
        <f t="shared" si="5"/>
        <v>1.5789402173913025</v>
      </c>
    </row>
    <row r="44" spans="1:22" x14ac:dyDescent="0.35">
      <c r="A44">
        <v>2020</v>
      </c>
      <c r="B44" s="120" t="s">
        <v>16</v>
      </c>
      <c r="C44" s="122">
        <v>328.13400000000001</v>
      </c>
      <c r="D44" s="122">
        <v>293.20499999999998</v>
      </c>
      <c r="E44" s="7">
        <v>0.83248426730596325</v>
      </c>
      <c r="F44" s="130">
        <v>15.34</v>
      </c>
      <c r="G44" s="54"/>
      <c r="I44">
        <v>2020</v>
      </c>
      <c r="J44" s="120" t="s">
        <v>16</v>
      </c>
      <c r="K44" s="124">
        <f t="shared" si="6"/>
        <v>394.16240388768909</v>
      </c>
      <c r="L44" s="124">
        <f t="shared" si="7"/>
        <v>352.20485421166313</v>
      </c>
      <c r="M44" s="125">
        <f t="shared" si="2"/>
        <v>41.957549676025963</v>
      </c>
      <c r="O44">
        <v>2020</v>
      </c>
      <c r="P44" s="120" t="s">
        <v>16</v>
      </c>
      <c r="Q44" s="119">
        <f t="shared" si="3"/>
        <v>21.390743155149934</v>
      </c>
      <c r="R44" s="119">
        <f t="shared" si="4"/>
        <v>19.113754889178619</v>
      </c>
      <c r="S44" s="126">
        <f t="shared" si="5"/>
        <v>2.2769882659713154</v>
      </c>
    </row>
    <row r="45" spans="1:22" x14ac:dyDescent="0.35">
      <c r="B45" s="120" t="s">
        <v>17</v>
      </c>
      <c r="C45" s="122">
        <v>272.976</v>
      </c>
      <c r="D45" s="122">
        <v>243.499</v>
      </c>
      <c r="E45" s="7">
        <v>0.83038657476775557</v>
      </c>
      <c r="F45" s="130">
        <v>17.95</v>
      </c>
      <c r="G45" s="54"/>
      <c r="J45" s="120" t="s">
        <v>17</v>
      </c>
      <c r="K45" s="124">
        <f t="shared" si="6"/>
        <v>328.7336383976903</v>
      </c>
      <c r="L45" s="124">
        <f t="shared" si="7"/>
        <v>293.23571382172497</v>
      </c>
      <c r="M45" s="125">
        <f t="shared" si="2"/>
        <v>35.497924575965328</v>
      </c>
      <c r="P45" s="120" t="s">
        <v>17</v>
      </c>
      <c r="Q45" s="119">
        <f t="shared" si="3"/>
        <v>15.20757660167131</v>
      </c>
      <c r="R45" s="119">
        <f t="shared" si="4"/>
        <v>13.565403899721449</v>
      </c>
      <c r="S45" s="126">
        <f t="shared" si="5"/>
        <v>1.6421727019498604</v>
      </c>
    </row>
    <row r="46" spans="1:22" x14ac:dyDescent="0.35">
      <c r="B46" s="120" t="s">
        <v>18</v>
      </c>
      <c r="C46" s="122">
        <v>387.74200000000002</v>
      </c>
      <c r="D46" s="122">
        <v>278.5</v>
      </c>
      <c r="E46" s="7">
        <v>0.84387174108480678</v>
      </c>
      <c r="F46" s="130">
        <v>16.91</v>
      </c>
      <c r="J46" s="120" t="s">
        <v>18</v>
      </c>
      <c r="K46" s="124">
        <f t="shared" si="6"/>
        <v>459.47977769886364</v>
      </c>
      <c r="L46" s="124">
        <f t="shared" si="7"/>
        <v>330.02645596590907</v>
      </c>
      <c r="M46" s="125">
        <f t="shared" si="2"/>
        <v>129.45332173295458</v>
      </c>
      <c r="P46" s="120" t="s">
        <v>18</v>
      </c>
      <c r="Q46" s="119">
        <f t="shared" si="3"/>
        <v>22.929745712596098</v>
      </c>
      <c r="R46" s="119">
        <f t="shared" si="4"/>
        <v>16.469544648137198</v>
      </c>
      <c r="S46" s="126">
        <f t="shared" si="5"/>
        <v>6.4602010644589001</v>
      </c>
    </row>
    <row r="47" spans="1:22" x14ac:dyDescent="0.35">
      <c r="B47" s="120" t="s">
        <v>19</v>
      </c>
      <c r="C47" s="122">
        <v>412.05200000000002</v>
      </c>
      <c r="D47" s="122">
        <v>308.78199999999998</v>
      </c>
      <c r="E47" s="7">
        <v>0.8480671261612226</v>
      </c>
      <c r="F47" s="130">
        <v>15.66</v>
      </c>
      <c r="J47" s="120" t="s">
        <v>19</v>
      </c>
      <c r="K47" s="124">
        <f t="shared" si="6"/>
        <v>485.87191660777393</v>
      </c>
      <c r="L47" s="124">
        <f t="shared" si="7"/>
        <v>364.10089540636045</v>
      </c>
      <c r="M47" s="125">
        <f t="shared" si="2"/>
        <v>121.77102120141348</v>
      </c>
      <c r="P47" s="120" t="s">
        <v>19</v>
      </c>
      <c r="Q47" s="119">
        <f t="shared" si="3"/>
        <v>26.312388250319287</v>
      </c>
      <c r="R47" s="119">
        <f t="shared" si="4"/>
        <v>19.71787994891443</v>
      </c>
      <c r="S47" s="126">
        <f t="shared" si="5"/>
        <v>6.5945083014048578</v>
      </c>
    </row>
    <row r="48" spans="1:22" x14ac:dyDescent="0.35">
      <c r="A48">
        <v>2021</v>
      </c>
      <c r="B48" s="120" t="s">
        <v>16</v>
      </c>
      <c r="C48" s="122">
        <v>408.71699999999998</v>
      </c>
      <c r="D48" s="122">
        <v>312.49900000000002</v>
      </c>
      <c r="E48" s="7">
        <v>0.85795624812706017</v>
      </c>
      <c r="F48" s="130">
        <v>14.96</v>
      </c>
      <c r="I48">
        <v>2021</v>
      </c>
      <c r="J48" s="120" t="s">
        <v>16</v>
      </c>
      <c r="K48" s="124">
        <f t="shared" si="6"/>
        <v>476.38443206426825</v>
      </c>
      <c r="L48" s="124">
        <f t="shared" si="7"/>
        <v>364.23652217953202</v>
      </c>
      <c r="M48" s="125">
        <f t="shared" si="2"/>
        <v>112.14790988473624</v>
      </c>
      <c r="O48">
        <v>2021</v>
      </c>
      <c r="P48" s="120" t="s">
        <v>16</v>
      </c>
      <c r="Q48" s="119">
        <f t="shared" si="3"/>
        <v>27.3206550802139</v>
      </c>
      <c r="R48" s="119">
        <f t="shared" si="4"/>
        <v>20.888970588235296</v>
      </c>
      <c r="S48" s="126">
        <f t="shared" si="5"/>
        <v>6.4316844919786043</v>
      </c>
    </row>
    <row r="49" spans="1:19" x14ac:dyDescent="0.35">
      <c r="B49" s="120" t="s">
        <v>17</v>
      </c>
      <c r="C49" s="122">
        <v>487.71699999999998</v>
      </c>
      <c r="D49" s="122">
        <v>327.60599999999999</v>
      </c>
      <c r="E49" s="7">
        <v>0.87054240335630806</v>
      </c>
      <c r="F49" s="130">
        <v>14.14</v>
      </c>
      <c r="J49" s="120" t="s">
        <v>17</v>
      </c>
      <c r="K49" s="67">
        <f t="shared" si="6"/>
        <v>560.24496695352843</v>
      </c>
      <c r="L49" s="67">
        <f t="shared" si="7"/>
        <v>376.32400068846817</v>
      </c>
      <c r="M49" s="77">
        <f t="shared" si="2"/>
        <v>183.92096626506026</v>
      </c>
      <c r="P49" s="120" t="s">
        <v>17</v>
      </c>
      <c r="Q49" s="119">
        <f t="shared" si="3"/>
        <v>34.492008486562938</v>
      </c>
      <c r="R49" s="119">
        <f t="shared" si="4"/>
        <v>23.168741159830269</v>
      </c>
      <c r="S49" s="126">
        <f t="shared" si="5"/>
        <v>11.323267326732669</v>
      </c>
    </row>
    <row r="50" spans="1:19" x14ac:dyDescent="0.35">
      <c r="B50" s="120" t="s">
        <v>18</v>
      </c>
      <c r="C50" s="122">
        <v>460.47699999999998</v>
      </c>
      <c r="D50" s="122">
        <v>358.96</v>
      </c>
      <c r="E50" s="7">
        <v>0.88492658076116271</v>
      </c>
      <c r="F50" s="130">
        <v>14.632199999999999</v>
      </c>
      <c r="J50" s="120" t="s">
        <v>18</v>
      </c>
      <c r="K50" s="67">
        <f t="shared" si="6"/>
        <v>520.35616288520146</v>
      </c>
      <c r="L50" s="67">
        <f t="shared" si="7"/>
        <v>405.6381713511683</v>
      </c>
      <c r="M50" s="125">
        <f t="shared" si="2"/>
        <v>114.71799153403316</v>
      </c>
      <c r="P50" s="120" t="s">
        <v>18</v>
      </c>
      <c r="Q50" s="119">
        <f t="shared" si="3"/>
        <v>31.470113858476509</v>
      </c>
      <c r="R50" s="119">
        <f t="shared" si="4"/>
        <v>24.532196115416685</v>
      </c>
      <c r="S50" s="126">
        <f t="shared" si="5"/>
        <v>6.937917743059824</v>
      </c>
    </row>
    <row r="51" spans="1:19" x14ac:dyDescent="0.35">
      <c r="B51" s="120" t="s">
        <v>19</v>
      </c>
      <c r="C51" s="122">
        <v>474.92204128499998</v>
      </c>
      <c r="D51" s="122">
        <v>381.26128601200003</v>
      </c>
      <c r="E51" s="7">
        <v>0.89421636200179788</v>
      </c>
      <c r="F51" s="130">
        <v>15.41</v>
      </c>
      <c r="J51" s="120" t="s">
        <v>19</v>
      </c>
      <c r="K51" s="67">
        <f t="shared" si="6"/>
        <v>531.10417284451921</v>
      </c>
      <c r="L51" s="67">
        <f t="shared" si="7"/>
        <v>426.36357621382183</v>
      </c>
      <c r="M51" s="125">
        <f t="shared" si="2"/>
        <v>104.74059663069738</v>
      </c>
      <c r="P51" s="120" t="s">
        <v>19</v>
      </c>
      <c r="Q51" s="119">
        <f t="shared" si="3"/>
        <v>30.819081199545749</v>
      </c>
      <c r="R51" s="119">
        <f t="shared" si="4"/>
        <v>24.741160675665153</v>
      </c>
      <c r="S51" s="126">
        <f t="shared" si="5"/>
        <v>6.0779205238805964</v>
      </c>
    </row>
    <row r="52" spans="1:19" x14ac:dyDescent="0.35">
      <c r="A52">
        <v>2022</v>
      </c>
      <c r="B52" s="120" t="s">
        <v>16</v>
      </c>
      <c r="C52" s="122">
        <v>458.402445962</v>
      </c>
      <c r="D52" s="122">
        <v>396.97819123400001</v>
      </c>
      <c r="E52" s="7">
        <v>0.90740185795624817</v>
      </c>
      <c r="F52" s="130">
        <v>15.2317</v>
      </c>
      <c r="I52">
        <v>2022</v>
      </c>
      <c r="J52" s="120" t="s">
        <v>16</v>
      </c>
      <c r="K52" s="67">
        <f t="shared" si="6"/>
        <v>505.18129530224371</v>
      </c>
      <c r="L52" s="67">
        <f t="shared" si="7"/>
        <v>437.48884549136659</v>
      </c>
      <c r="M52" s="125">
        <f t="shared" si="2"/>
        <v>67.692449810877122</v>
      </c>
      <c r="O52">
        <v>2022</v>
      </c>
      <c r="P52" s="120" t="s">
        <v>16</v>
      </c>
      <c r="Q52" s="119">
        <f t="shared" si="3"/>
        <v>30.095291133753946</v>
      </c>
      <c r="R52" s="119">
        <f t="shared" si="4"/>
        <v>26.062631960582209</v>
      </c>
      <c r="S52" s="126">
        <f t="shared" si="5"/>
        <v>4.0326591731717372</v>
      </c>
    </row>
    <row r="53" spans="1:19" x14ac:dyDescent="0.35">
      <c r="B53" s="120" t="s">
        <v>17</v>
      </c>
      <c r="C53" s="122">
        <v>518.66164887100001</v>
      </c>
      <c r="D53" s="122">
        <v>447.57358449600002</v>
      </c>
      <c r="E53" s="7">
        <v>0.92807911297572665</v>
      </c>
      <c r="F53" s="130">
        <v>15.554905291005291</v>
      </c>
      <c r="J53" s="120" t="s">
        <v>17</v>
      </c>
      <c r="K53" s="67">
        <f t="shared" si="6"/>
        <v>558.85499589361552</v>
      </c>
      <c r="L53" s="67">
        <f t="shared" si="7"/>
        <v>482.25800822187671</v>
      </c>
      <c r="M53" s="125">
        <f t="shared" si="2"/>
        <v>76.596987671738816</v>
      </c>
      <c r="P53" s="120" t="s">
        <v>17</v>
      </c>
      <c r="Q53" s="119">
        <f t="shared" si="3"/>
        <v>33.343928437219027</v>
      </c>
      <c r="R53" s="119">
        <f t="shared" si="4"/>
        <v>28.773790397477502</v>
      </c>
      <c r="S53" s="126">
        <f t="shared" si="5"/>
        <v>4.5701380397415257</v>
      </c>
    </row>
    <row r="54" spans="1:19" x14ac:dyDescent="0.35">
      <c r="B54" s="120" t="s">
        <v>18</v>
      </c>
      <c r="C54" s="122">
        <v>542.95641304699996</v>
      </c>
      <c r="D54" s="122">
        <v>492.24173810399998</v>
      </c>
      <c r="E54" s="7">
        <v>0.95265208270901991</v>
      </c>
      <c r="F54" s="130">
        <v>17.030725829725831</v>
      </c>
      <c r="J54" s="120" t="s">
        <v>18</v>
      </c>
      <c r="K54" s="67">
        <f t="shared" si="6"/>
        <v>569.94197871589779</v>
      </c>
      <c r="L54" s="67">
        <f t="shared" si="7"/>
        <v>516.70672540202838</v>
      </c>
      <c r="M54" s="125">
        <f t="shared" si="2"/>
        <v>53.235253313869407</v>
      </c>
      <c r="P54" s="120" t="s">
        <v>18</v>
      </c>
      <c r="Q54" s="119">
        <f t="shared" si="3"/>
        <v>31.880990773705662</v>
      </c>
      <c r="R54" s="119">
        <f t="shared" si="4"/>
        <v>28.903156743022052</v>
      </c>
      <c r="S54" s="126">
        <f t="shared" si="5"/>
        <v>2.97783403068361</v>
      </c>
    </row>
    <row r="55" spans="1:19" x14ac:dyDescent="0.35">
      <c r="B55" s="120" t="s">
        <v>19</v>
      </c>
      <c r="C55" s="122">
        <v>494.80158773400001</v>
      </c>
      <c r="D55" s="122">
        <v>487.38166213099998</v>
      </c>
      <c r="E55" s="7">
        <v>0.96044351213664958</v>
      </c>
      <c r="F55" s="130">
        <v>17.63</v>
      </c>
      <c r="J55" s="120" t="s">
        <v>19</v>
      </c>
      <c r="K55" s="67">
        <f t="shared" si="6"/>
        <v>515.18031147218665</v>
      </c>
      <c r="L55" s="67">
        <f t="shared" si="7"/>
        <v>507.45479142937506</v>
      </c>
      <c r="M55" s="125">
        <f t="shared" si="2"/>
        <v>7.7255200428115813</v>
      </c>
      <c r="P55" s="120" t="s">
        <v>19</v>
      </c>
      <c r="Q55" s="119">
        <f t="shared" si="3"/>
        <v>28.065886995689169</v>
      </c>
      <c r="R55" s="119">
        <f t="shared" si="4"/>
        <v>27.645017704537722</v>
      </c>
      <c r="S55" s="126">
        <f t="shared" si="5"/>
        <v>0.42086929115144756</v>
      </c>
    </row>
    <row r="56" spans="1:19" x14ac:dyDescent="0.35">
      <c r="A56">
        <v>2023</v>
      </c>
      <c r="B56" s="120" t="s">
        <v>16</v>
      </c>
      <c r="C56" s="122">
        <v>483.00147962900002</v>
      </c>
      <c r="D56" s="122">
        <v>488.11064542999998</v>
      </c>
      <c r="E56" s="7">
        <v>0.97093197482768956</v>
      </c>
      <c r="F56" s="130">
        <v>17.751849083694083</v>
      </c>
      <c r="I56">
        <v>2023</v>
      </c>
      <c r="J56" s="120" t="s">
        <v>16</v>
      </c>
      <c r="K56" s="67">
        <f t="shared" si="6"/>
        <v>497.4617091117201</v>
      </c>
      <c r="L56" s="67">
        <f t="shared" si="7"/>
        <v>502.72383450614501</v>
      </c>
      <c r="M56" s="125">
        <f t="shared" si="2"/>
        <v>-5.2621253944249133</v>
      </c>
      <c r="O56">
        <v>2023</v>
      </c>
      <c r="P56" s="120" t="s">
        <v>16</v>
      </c>
      <c r="Q56" s="119">
        <f t="shared" si="3"/>
        <v>27.208516552377624</v>
      </c>
      <c r="R56" s="119">
        <f t="shared" si="4"/>
        <v>27.496326896917619</v>
      </c>
      <c r="S56" s="126">
        <f t="shared" si="5"/>
        <v>-0.2878103445399951</v>
      </c>
    </row>
    <row r="57" spans="1:19" x14ac:dyDescent="0.35">
      <c r="B57" s="120" t="s">
        <v>17</v>
      </c>
      <c r="C57" s="122">
        <v>513.74900000000002</v>
      </c>
      <c r="D57" s="122">
        <v>504.95400000000001</v>
      </c>
      <c r="E57" s="7">
        <v>0.98531615223254432</v>
      </c>
      <c r="F57" s="130">
        <v>18.670020359052714</v>
      </c>
      <c r="J57" s="120" t="s">
        <v>17</v>
      </c>
      <c r="K57" s="67">
        <f t="shared" si="6"/>
        <v>521.40523509732361</v>
      </c>
      <c r="L57" s="67">
        <f t="shared" si="7"/>
        <v>512.47916605839407</v>
      </c>
      <c r="M57" s="125">
        <f t="shared" si="2"/>
        <v>8.9260690389295405</v>
      </c>
      <c r="P57" s="120" t="s">
        <v>17</v>
      </c>
      <c r="Q57" s="119">
        <f t="shared" si="3"/>
        <v>27.517324037137087</v>
      </c>
      <c r="R57" s="119">
        <f t="shared" si="4"/>
        <v>27.046247957365406</v>
      </c>
      <c r="S57" s="126">
        <f t="shared" si="5"/>
        <v>0.47107607977168087</v>
      </c>
    </row>
    <row r="58" spans="1:19" x14ac:dyDescent="0.35">
      <c r="B58" s="120" t="s">
        <v>18</v>
      </c>
      <c r="C58" s="122">
        <v>528.60599999999999</v>
      </c>
      <c r="D58" s="122">
        <v>487.44200000000001</v>
      </c>
      <c r="E58" s="7">
        <v>1</v>
      </c>
      <c r="F58" s="130">
        <v>18.643814797979797</v>
      </c>
      <c r="J58" s="120" t="s">
        <v>18</v>
      </c>
      <c r="K58" s="67">
        <f t="shared" si="6"/>
        <v>528.60599999999999</v>
      </c>
      <c r="L58" s="67">
        <f t="shared" si="7"/>
        <v>487.44200000000001</v>
      </c>
      <c r="M58" s="125">
        <f t="shared" si="2"/>
        <v>41.163999999999987</v>
      </c>
      <c r="P58" s="120" t="s">
        <v>18</v>
      </c>
      <c r="Q58" s="119">
        <f t="shared" si="3"/>
        <v>28.35288838297614</v>
      </c>
      <c r="R58" s="119">
        <f t="shared" si="4"/>
        <v>26.144971148974196</v>
      </c>
      <c r="S58" s="126">
        <f t="shared" si="5"/>
        <v>2.2079172340019433</v>
      </c>
    </row>
    <row r="59" spans="1:19" x14ac:dyDescent="0.35">
      <c r="B59" s="120"/>
      <c r="C59" s="131">
        <f>C58/C57-1</f>
        <v>2.891879108280504E-2</v>
      </c>
      <c r="D59" s="131">
        <f>D58/D57-1</f>
        <v>-3.4680386728296098E-2</v>
      </c>
      <c r="E59" s="7"/>
      <c r="F59" s="130"/>
      <c r="J59" s="120" t="s">
        <v>19</v>
      </c>
      <c r="K59" s="94"/>
      <c r="L59" s="94"/>
      <c r="P59" s="120" t="s">
        <v>19</v>
      </c>
    </row>
    <row r="60" spans="1:19" x14ac:dyDescent="0.35">
      <c r="B60" s="120"/>
      <c r="E60" s="7"/>
    </row>
    <row r="61" spans="1:19" x14ac:dyDescent="0.35">
      <c r="B61" s="120"/>
      <c r="E61" s="7"/>
    </row>
    <row r="63" spans="1:19" x14ac:dyDescent="0.35">
      <c r="A63" s="120" t="s">
        <v>157</v>
      </c>
    </row>
    <row r="89" spans="3:3" x14ac:dyDescent="0.35">
      <c r="C89" s="7"/>
    </row>
    <row r="90" spans="3:3" x14ac:dyDescent="0.35">
      <c r="C90" s="7"/>
    </row>
    <row r="91" spans="3:3" x14ac:dyDescent="0.35">
      <c r="C91" s="7"/>
    </row>
    <row r="92" spans="3:3" x14ac:dyDescent="0.35">
      <c r="C92" s="7"/>
    </row>
    <row r="93" spans="3:3" x14ac:dyDescent="0.35">
      <c r="C93" s="7"/>
    </row>
    <row r="94" spans="3:3" x14ac:dyDescent="0.35">
      <c r="C94" s="7"/>
    </row>
    <row r="95" spans="3:3" x14ac:dyDescent="0.35">
      <c r="C95" s="7"/>
    </row>
    <row r="96" spans="3:3" x14ac:dyDescent="0.35">
      <c r="C96" s="7"/>
    </row>
    <row r="97" spans="3:5" x14ac:dyDescent="0.35">
      <c r="C97" s="7"/>
    </row>
    <row r="98" spans="3:5" x14ac:dyDescent="0.35">
      <c r="C98" s="7"/>
    </row>
    <row r="99" spans="3:5" x14ac:dyDescent="0.35">
      <c r="C99" s="7"/>
    </row>
    <row r="100" spans="3:5" x14ac:dyDescent="0.35">
      <c r="C100" s="7"/>
    </row>
    <row r="101" spans="3:5" x14ac:dyDescent="0.35">
      <c r="C101" s="7"/>
    </row>
    <row r="102" spans="3:5" x14ac:dyDescent="0.35">
      <c r="C102" s="7"/>
    </row>
    <row r="103" spans="3:5" x14ac:dyDescent="0.35">
      <c r="C103" s="7"/>
    </row>
    <row r="104" spans="3:5" x14ac:dyDescent="0.35">
      <c r="C104" s="7"/>
    </row>
    <row r="105" spans="3:5" x14ac:dyDescent="0.35">
      <c r="C105" s="132"/>
      <c r="D105" s="132"/>
      <c r="E105" s="132"/>
    </row>
    <row r="106" spans="3:5" x14ac:dyDescent="0.35">
      <c r="C106" s="132"/>
      <c r="D106" s="132"/>
      <c r="E106" s="132"/>
    </row>
    <row r="107" spans="3:5" x14ac:dyDescent="0.35">
      <c r="C107" s="132"/>
      <c r="D107" s="132"/>
      <c r="E107" s="132"/>
    </row>
    <row r="108" spans="3:5" x14ac:dyDescent="0.35">
      <c r="C108" s="132"/>
      <c r="D108" s="132"/>
      <c r="E108" s="132"/>
    </row>
    <row r="109" spans="3:5" x14ac:dyDescent="0.35">
      <c r="C109" s="132"/>
      <c r="D109" s="132"/>
      <c r="E109" s="132"/>
    </row>
    <row r="110" spans="3:5" x14ac:dyDescent="0.35">
      <c r="C110" s="132"/>
      <c r="D110" s="132"/>
      <c r="E110" s="132"/>
    </row>
    <row r="111" spans="3:5" x14ac:dyDescent="0.35">
      <c r="C111" s="132"/>
      <c r="D111" s="132"/>
      <c r="E111" s="132"/>
    </row>
    <row r="112" spans="3:5" x14ac:dyDescent="0.35">
      <c r="C112" s="132"/>
      <c r="D112" s="132"/>
      <c r="E112" s="132"/>
    </row>
    <row r="113" spans="3:5" x14ac:dyDescent="0.35">
      <c r="C113" s="132"/>
      <c r="D113" s="132"/>
      <c r="E113" s="132"/>
    </row>
    <row r="114" spans="3:5" x14ac:dyDescent="0.35">
      <c r="C114" s="132"/>
      <c r="D114" s="132"/>
      <c r="E114" s="132"/>
    </row>
    <row r="115" spans="3:5" x14ac:dyDescent="0.35">
      <c r="C115" s="132"/>
      <c r="D115" s="132"/>
      <c r="E115" s="132"/>
    </row>
    <row r="116" spans="3:5" x14ac:dyDescent="0.35">
      <c r="C116" s="132"/>
      <c r="D116" s="132"/>
      <c r="E116" s="132"/>
    </row>
    <row r="117" spans="3:5" x14ac:dyDescent="0.35">
      <c r="C117" s="132"/>
      <c r="D117" s="132"/>
      <c r="E117" s="132"/>
    </row>
    <row r="118" spans="3:5" x14ac:dyDescent="0.35">
      <c r="C118" s="132"/>
      <c r="D118" s="132"/>
      <c r="E118" s="132"/>
    </row>
    <row r="119" spans="3:5" x14ac:dyDescent="0.35">
      <c r="C119" s="132"/>
      <c r="D119" s="132"/>
      <c r="E119" s="132"/>
    </row>
    <row r="120" spans="3:5" x14ac:dyDescent="0.35">
      <c r="C120" s="132"/>
      <c r="D120" s="132"/>
      <c r="E120" s="132"/>
    </row>
    <row r="121" spans="3:5" x14ac:dyDescent="0.35">
      <c r="C121" s="132"/>
      <c r="D121" s="132"/>
      <c r="E121" s="132"/>
    </row>
    <row r="122" spans="3:5" x14ac:dyDescent="0.35">
      <c r="C122" s="132"/>
      <c r="D122" s="132"/>
      <c r="E122" s="132"/>
    </row>
    <row r="123" spans="3:5" x14ac:dyDescent="0.35">
      <c r="C123" s="132"/>
      <c r="D123" s="132"/>
      <c r="E123" s="132"/>
    </row>
    <row r="124" spans="3:5" x14ac:dyDescent="0.35">
      <c r="C124" s="132"/>
      <c r="D124" s="132"/>
      <c r="E124" s="132"/>
    </row>
    <row r="125" spans="3:5" x14ac:dyDescent="0.35">
      <c r="C125" s="132"/>
      <c r="D125" s="132"/>
      <c r="E125" s="132"/>
    </row>
    <row r="126" spans="3:5" x14ac:dyDescent="0.35">
      <c r="C126" s="132"/>
      <c r="D126" s="132"/>
      <c r="E126" s="132"/>
    </row>
    <row r="127" spans="3:5" x14ac:dyDescent="0.35">
      <c r="C127" s="132"/>
      <c r="D127" s="132"/>
      <c r="E127" s="132"/>
    </row>
    <row r="128" spans="3:5" x14ac:dyDescent="0.35">
      <c r="C128" s="132"/>
      <c r="D128" s="132"/>
      <c r="E128" s="132"/>
    </row>
    <row r="129" spans="3:5" x14ac:dyDescent="0.35">
      <c r="C129" s="132"/>
      <c r="D129" s="132"/>
      <c r="E129" s="132"/>
    </row>
    <row r="130" spans="3:5" x14ac:dyDescent="0.35">
      <c r="C130" s="132"/>
      <c r="D130" s="132"/>
      <c r="E130" s="132"/>
    </row>
    <row r="131" spans="3:5" x14ac:dyDescent="0.35">
      <c r="C131" s="132"/>
      <c r="D131" s="132"/>
      <c r="E131" s="132"/>
    </row>
    <row r="132" spans="3:5" x14ac:dyDescent="0.35">
      <c r="C132" s="132"/>
      <c r="D132" s="132"/>
      <c r="E132" s="132"/>
    </row>
    <row r="133" spans="3:5" x14ac:dyDescent="0.35">
      <c r="C133" s="132"/>
      <c r="D133" s="132"/>
      <c r="E133" s="132"/>
    </row>
    <row r="134" spans="3:5" x14ac:dyDescent="0.35">
      <c r="C134" s="132"/>
      <c r="D134" s="132"/>
      <c r="E134" s="132"/>
    </row>
    <row r="135" spans="3:5" x14ac:dyDescent="0.35">
      <c r="C135" s="132"/>
      <c r="D135" s="132"/>
      <c r="E135" s="132"/>
    </row>
    <row r="136" spans="3:5" x14ac:dyDescent="0.35">
      <c r="C136" s="132"/>
      <c r="D136" s="132"/>
      <c r="E136" s="132"/>
    </row>
    <row r="137" spans="3:5" x14ac:dyDescent="0.35">
      <c r="C137" s="132"/>
      <c r="D137" s="132"/>
      <c r="E137" s="132"/>
    </row>
    <row r="138" spans="3:5" x14ac:dyDescent="0.35">
      <c r="C138" s="132"/>
      <c r="D138" s="132"/>
      <c r="E138" s="132"/>
    </row>
    <row r="139" spans="3:5" x14ac:dyDescent="0.35">
      <c r="C139" s="132"/>
      <c r="D139" s="132"/>
      <c r="E139" s="132"/>
    </row>
    <row r="140" spans="3:5" x14ac:dyDescent="0.35">
      <c r="C140" s="132"/>
      <c r="D140" s="132"/>
      <c r="E140" s="132"/>
    </row>
    <row r="141" spans="3:5" x14ac:dyDescent="0.35">
      <c r="C141" s="132"/>
      <c r="D141" s="132"/>
      <c r="E141" s="132"/>
    </row>
    <row r="142" spans="3:5" x14ac:dyDescent="0.35">
      <c r="C142" s="132"/>
      <c r="D142" s="132"/>
      <c r="E142" s="132"/>
    </row>
    <row r="143" spans="3:5" x14ac:dyDescent="0.35">
      <c r="C143" s="132"/>
      <c r="D143" s="132"/>
      <c r="E143" s="132"/>
    </row>
    <row r="144" spans="3:5" x14ac:dyDescent="0.35">
      <c r="C144" s="132"/>
      <c r="D144" s="132"/>
      <c r="E144" s="132"/>
    </row>
    <row r="145" spans="3:5" x14ac:dyDescent="0.35">
      <c r="C145" s="132"/>
      <c r="D145" s="132"/>
      <c r="E145" s="132"/>
    </row>
    <row r="146" spans="3:5" x14ac:dyDescent="0.35">
      <c r="C146" s="132"/>
      <c r="D146" s="132"/>
      <c r="E146" s="132"/>
    </row>
    <row r="147" spans="3:5" x14ac:dyDescent="0.35">
      <c r="C147" s="132"/>
      <c r="D147" s="132"/>
      <c r="E147" s="132"/>
    </row>
    <row r="148" spans="3:5" x14ac:dyDescent="0.35">
      <c r="C148" s="132"/>
      <c r="D148" s="132"/>
      <c r="E148" s="132"/>
    </row>
    <row r="149" spans="3:5" x14ac:dyDescent="0.35">
      <c r="C149" s="132"/>
      <c r="D149" s="132"/>
      <c r="E149" s="132"/>
    </row>
    <row r="150" spans="3:5" x14ac:dyDescent="0.35">
      <c r="C150" s="132"/>
      <c r="D150" s="132"/>
      <c r="E150" s="132"/>
    </row>
    <row r="151" spans="3:5" x14ac:dyDescent="0.35">
      <c r="C151" s="132"/>
      <c r="D151" s="132"/>
      <c r="E151" s="132"/>
    </row>
    <row r="152" spans="3:5" x14ac:dyDescent="0.35">
      <c r="C152" s="132"/>
      <c r="D152" s="132"/>
      <c r="E152" s="132"/>
    </row>
    <row r="153" spans="3:5" x14ac:dyDescent="0.35">
      <c r="C153" s="132"/>
      <c r="D153" s="132"/>
      <c r="E153" s="132"/>
    </row>
    <row r="154" spans="3:5" x14ac:dyDescent="0.35">
      <c r="C154" s="132"/>
      <c r="D154" s="132"/>
      <c r="E154" s="132"/>
    </row>
    <row r="155" spans="3:5" x14ac:dyDescent="0.35">
      <c r="C155" s="132"/>
      <c r="D155" s="132"/>
      <c r="E155" s="132"/>
    </row>
    <row r="156" spans="3:5" x14ac:dyDescent="0.35">
      <c r="C156" s="132"/>
      <c r="D156" s="132"/>
      <c r="E156" s="132"/>
    </row>
    <row r="157" spans="3:5" x14ac:dyDescent="0.35">
      <c r="C157" s="132"/>
      <c r="D157" s="132"/>
      <c r="E157" s="132"/>
    </row>
    <row r="158" spans="3:5" x14ac:dyDescent="0.35">
      <c r="C158" s="132"/>
      <c r="D158" s="132"/>
      <c r="E158" s="132"/>
    </row>
    <row r="159" spans="3:5" x14ac:dyDescent="0.35">
      <c r="C159" s="132"/>
      <c r="D159" s="132"/>
      <c r="E159" s="132"/>
    </row>
    <row r="160" spans="3:5" x14ac:dyDescent="0.35">
      <c r="C160" s="132"/>
      <c r="D160" s="132"/>
      <c r="E160" s="132"/>
    </row>
    <row r="161" spans="3:5" x14ac:dyDescent="0.35">
      <c r="C161" s="132"/>
      <c r="D161" s="132"/>
      <c r="E161" s="132"/>
    </row>
    <row r="162" spans="3:5" x14ac:dyDescent="0.35">
      <c r="C162" s="132"/>
      <c r="D162" s="132"/>
      <c r="E162" s="132"/>
    </row>
    <row r="163" spans="3:5" x14ac:dyDescent="0.35">
      <c r="C163" s="132"/>
      <c r="D163" s="132"/>
      <c r="E163" s="132"/>
    </row>
    <row r="164" spans="3:5" x14ac:dyDescent="0.35">
      <c r="C164" s="132"/>
      <c r="D164" s="132"/>
      <c r="E164" s="132"/>
    </row>
    <row r="165" spans="3:5" x14ac:dyDescent="0.35">
      <c r="C165" s="132"/>
      <c r="D165" s="132"/>
      <c r="E165" s="132"/>
    </row>
    <row r="166" spans="3:5" x14ac:dyDescent="0.35">
      <c r="C166" s="132"/>
      <c r="D166" s="132"/>
      <c r="E166" s="132"/>
    </row>
    <row r="167" spans="3:5" x14ac:dyDescent="0.35">
      <c r="C167" s="132"/>
      <c r="D167" s="132"/>
      <c r="E167" s="132"/>
    </row>
    <row r="168" spans="3:5" x14ac:dyDescent="0.35">
      <c r="C168" s="132"/>
      <c r="D168" s="132"/>
      <c r="E168" s="132"/>
    </row>
    <row r="169" spans="3:5" x14ac:dyDescent="0.35">
      <c r="C169" s="132"/>
      <c r="D169" s="132"/>
      <c r="E169" s="132"/>
    </row>
    <row r="170" spans="3:5" x14ac:dyDescent="0.35">
      <c r="C170" s="132"/>
      <c r="D170" s="132"/>
      <c r="E170" s="132"/>
    </row>
    <row r="171" spans="3:5" x14ac:dyDescent="0.35">
      <c r="C171" s="132"/>
      <c r="D171" s="132"/>
      <c r="E171" s="132"/>
    </row>
    <row r="172" spans="3:5" x14ac:dyDescent="0.35">
      <c r="C172" s="132"/>
      <c r="D172" s="132"/>
      <c r="E172" s="132"/>
    </row>
    <row r="173" spans="3:5" x14ac:dyDescent="0.35">
      <c r="C173" s="132"/>
      <c r="D173" s="132"/>
      <c r="E173" s="132"/>
    </row>
    <row r="174" spans="3:5" x14ac:dyDescent="0.35">
      <c r="C174" s="132"/>
      <c r="D174" s="132"/>
      <c r="E174" s="132"/>
    </row>
    <row r="175" spans="3:5" x14ac:dyDescent="0.35">
      <c r="C175" s="132"/>
      <c r="D175" s="132"/>
      <c r="E175" s="132"/>
    </row>
    <row r="176" spans="3:5" x14ac:dyDescent="0.35">
      <c r="C176" s="132"/>
      <c r="D176" s="132"/>
      <c r="E176" s="132"/>
    </row>
    <row r="177" spans="3:5" x14ac:dyDescent="0.35">
      <c r="C177" s="132"/>
      <c r="D177" s="132"/>
      <c r="E177" s="132"/>
    </row>
    <row r="178" spans="3:5" x14ac:dyDescent="0.35">
      <c r="C178" s="132"/>
      <c r="D178" s="132"/>
      <c r="E178" s="132"/>
    </row>
    <row r="179" spans="3:5" x14ac:dyDescent="0.35">
      <c r="C179" s="132"/>
      <c r="D179" s="132"/>
      <c r="E179" s="132"/>
    </row>
    <row r="180" spans="3:5" x14ac:dyDescent="0.35">
      <c r="C180" s="132"/>
      <c r="D180" s="132"/>
      <c r="E180" s="132"/>
    </row>
    <row r="181" spans="3:5" x14ac:dyDescent="0.35">
      <c r="C181" s="132"/>
      <c r="D181" s="132"/>
      <c r="E181" s="132"/>
    </row>
    <row r="182" spans="3:5" x14ac:dyDescent="0.35">
      <c r="C182" s="132"/>
      <c r="D182" s="132"/>
      <c r="E182" s="132"/>
    </row>
    <row r="183" spans="3:5" x14ac:dyDescent="0.35">
      <c r="C183" s="132"/>
      <c r="D183" s="132"/>
      <c r="E183" s="132"/>
    </row>
    <row r="184" spans="3:5" x14ac:dyDescent="0.35">
      <c r="C184" s="132"/>
      <c r="D184" s="132"/>
      <c r="E184" s="132"/>
    </row>
    <row r="185" spans="3:5" x14ac:dyDescent="0.35">
      <c r="C185" s="132"/>
      <c r="D185" s="132"/>
      <c r="E185" s="132"/>
    </row>
    <row r="186" spans="3:5" x14ac:dyDescent="0.35">
      <c r="C186" s="132"/>
      <c r="D186" s="132"/>
      <c r="E186" s="132"/>
    </row>
    <row r="187" spans="3:5" x14ac:dyDescent="0.35">
      <c r="C187" s="132"/>
      <c r="D187" s="132"/>
      <c r="E187" s="132"/>
    </row>
    <row r="188" spans="3:5" x14ac:dyDescent="0.35">
      <c r="C188" s="132"/>
      <c r="D188" s="132"/>
      <c r="E188" s="132"/>
    </row>
    <row r="189" spans="3:5" x14ac:dyDescent="0.35">
      <c r="C189" s="132"/>
      <c r="D189" s="132"/>
      <c r="E189" s="132"/>
    </row>
    <row r="190" spans="3:5" x14ac:dyDescent="0.35">
      <c r="C190" s="132"/>
      <c r="D190" s="132"/>
      <c r="E190" s="132"/>
    </row>
    <row r="191" spans="3:5" x14ac:dyDescent="0.35">
      <c r="C191" s="132"/>
      <c r="D191" s="132"/>
      <c r="E191" s="132"/>
    </row>
    <row r="192" spans="3:5" x14ac:dyDescent="0.35">
      <c r="C192" s="132"/>
      <c r="D192" s="132"/>
      <c r="E192" s="132"/>
    </row>
    <row r="193" spans="3:5" x14ac:dyDescent="0.35">
      <c r="C193" s="132"/>
      <c r="D193" s="132"/>
      <c r="E193" s="132"/>
    </row>
    <row r="194" spans="3:5" x14ac:dyDescent="0.35">
      <c r="C194" s="132"/>
      <c r="D194" s="132"/>
      <c r="E194" s="132"/>
    </row>
    <row r="195" spans="3:5" x14ac:dyDescent="0.35">
      <c r="C195" s="132"/>
      <c r="D195" s="132"/>
      <c r="E195" s="132"/>
    </row>
    <row r="196" spans="3:5" x14ac:dyDescent="0.35">
      <c r="C196" s="132"/>
      <c r="D196" s="132"/>
      <c r="E196" s="132"/>
    </row>
    <row r="197" spans="3:5" x14ac:dyDescent="0.35">
      <c r="C197" s="132"/>
      <c r="D197" s="132"/>
      <c r="E197" s="132"/>
    </row>
    <row r="198" spans="3:5" x14ac:dyDescent="0.35">
      <c r="C198" s="132"/>
      <c r="D198" s="132"/>
      <c r="E198" s="132"/>
    </row>
    <row r="199" spans="3:5" x14ac:dyDescent="0.35">
      <c r="C199" s="132"/>
      <c r="D199" s="132"/>
      <c r="E199" s="132"/>
    </row>
    <row r="200" spans="3:5" x14ac:dyDescent="0.35">
      <c r="C200" s="132"/>
      <c r="D200" s="132"/>
      <c r="E200" s="132"/>
    </row>
    <row r="201" spans="3:5" x14ac:dyDescent="0.35">
      <c r="C201" s="132"/>
      <c r="D201" s="132"/>
      <c r="E201" s="132"/>
    </row>
    <row r="202" spans="3:5" x14ac:dyDescent="0.35">
      <c r="C202" s="132"/>
      <c r="D202" s="132"/>
      <c r="E202" s="132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6FB5-120F-45FE-A4AD-50B1F8D29D77}">
  <dimension ref="A1:AV38"/>
  <sheetViews>
    <sheetView topLeftCell="A17" zoomScale="54" zoomScaleNormal="54" workbookViewId="0">
      <selection activeCell="P63" sqref="P63"/>
    </sheetView>
  </sheetViews>
  <sheetFormatPr defaultColWidth="8.90625" defaultRowHeight="14.5" x14ac:dyDescent="0.35"/>
  <cols>
    <col min="2" max="2" width="19.54296875" bestFit="1" customWidth="1"/>
  </cols>
  <sheetData>
    <row r="1" spans="1:48" ht="14.4" customHeight="1" x14ac:dyDescent="0.5">
      <c r="A1" s="37" t="s">
        <v>158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1:48" x14ac:dyDescent="0.35">
      <c r="A2" s="133" t="s">
        <v>43</v>
      </c>
      <c r="B2" s="133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34"/>
      <c r="Q2" s="56"/>
      <c r="R2" s="56"/>
      <c r="S2" s="56" t="s">
        <v>123</v>
      </c>
      <c r="T2" s="56"/>
      <c r="U2" s="56"/>
      <c r="V2" s="56"/>
      <c r="W2" s="56"/>
      <c r="X2" s="56"/>
      <c r="Y2" s="56"/>
      <c r="Z2" s="56"/>
      <c r="AA2" s="56"/>
      <c r="AB2" s="56"/>
      <c r="AC2" s="56"/>
      <c r="AF2" s="7"/>
      <c r="AH2" s="56"/>
      <c r="AI2" s="56" t="s">
        <v>23</v>
      </c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7"/>
    </row>
    <row r="3" spans="1:48" x14ac:dyDescent="0.35">
      <c r="A3" s="133"/>
      <c r="B3" s="133"/>
      <c r="C3" s="56">
        <v>2010</v>
      </c>
      <c r="D3" s="56">
        <v>2011</v>
      </c>
      <c r="E3" s="56">
        <v>2012</v>
      </c>
      <c r="F3" s="56">
        <v>2013</v>
      </c>
      <c r="G3" s="56">
        <v>2014</v>
      </c>
      <c r="H3" s="56">
        <v>2015</v>
      </c>
      <c r="I3" s="56">
        <v>2016</v>
      </c>
      <c r="J3" s="56">
        <v>2017</v>
      </c>
      <c r="K3" s="56">
        <v>2018</v>
      </c>
      <c r="L3" s="56">
        <v>2019</v>
      </c>
      <c r="M3" s="56">
        <v>2020</v>
      </c>
      <c r="N3" s="56">
        <v>2021</v>
      </c>
      <c r="O3" s="56">
        <v>2022</v>
      </c>
      <c r="P3" s="56">
        <v>2023</v>
      </c>
      <c r="Q3" s="56"/>
      <c r="R3" s="56"/>
      <c r="S3" s="56">
        <v>2010</v>
      </c>
      <c r="T3" s="56">
        <v>2011</v>
      </c>
      <c r="U3" s="56">
        <v>2012</v>
      </c>
      <c r="V3" s="56">
        <v>2013</v>
      </c>
      <c r="W3" s="56">
        <v>2014</v>
      </c>
      <c r="X3" s="56">
        <v>2015</v>
      </c>
      <c r="Y3" s="56">
        <v>2016</v>
      </c>
      <c r="Z3" s="56">
        <v>2017</v>
      </c>
      <c r="AA3" s="56">
        <v>2018</v>
      </c>
      <c r="AB3" s="56">
        <v>2019</v>
      </c>
      <c r="AC3" s="56">
        <v>2020</v>
      </c>
      <c r="AD3" s="56">
        <v>2021</v>
      </c>
      <c r="AE3" s="56">
        <v>2022</v>
      </c>
      <c r="AF3" s="56">
        <v>2023</v>
      </c>
      <c r="AG3" s="56"/>
      <c r="AH3" s="56"/>
      <c r="AI3" s="56">
        <v>2010</v>
      </c>
      <c r="AJ3" s="56">
        <v>2011</v>
      </c>
      <c r="AK3" s="56">
        <v>2012</v>
      </c>
      <c r="AL3" s="56">
        <v>2013</v>
      </c>
      <c r="AM3" s="56">
        <v>2014</v>
      </c>
      <c r="AN3" s="56">
        <v>2015</v>
      </c>
      <c r="AO3" s="56">
        <v>2016</v>
      </c>
      <c r="AP3" s="56">
        <v>2017</v>
      </c>
      <c r="AQ3" s="56">
        <v>2018</v>
      </c>
      <c r="AR3" s="56">
        <v>2019</v>
      </c>
      <c r="AS3" s="56">
        <v>2020</v>
      </c>
      <c r="AT3" s="56">
        <v>2021</v>
      </c>
      <c r="AU3" s="56">
        <v>2022</v>
      </c>
      <c r="AV3">
        <v>2023</v>
      </c>
    </row>
    <row r="4" spans="1:48" x14ac:dyDescent="0.35">
      <c r="A4" s="133"/>
      <c r="B4" s="133" t="s">
        <v>159</v>
      </c>
      <c r="C4" s="135">
        <v>16.809190040768783</v>
      </c>
      <c r="D4" s="135">
        <v>17.580885919381558</v>
      </c>
      <c r="E4" s="135">
        <v>17.459892433000526</v>
      </c>
      <c r="F4" s="135">
        <v>23.9232023255814</v>
      </c>
      <c r="G4" s="135">
        <v>27.676127234636873</v>
      </c>
      <c r="H4" s="135">
        <v>29.656586400000005</v>
      </c>
      <c r="I4" s="135">
        <v>31.536329697986581</v>
      </c>
      <c r="J4" s="135">
        <v>33.502999279711894</v>
      </c>
      <c r="K4" s="135">
        <v>35.790342378048784</v>
      </c>
      <c r="L4" s="135">
        <v>34.898766178623724</v>
      </c>
      <c r="M4" s="135">
        <v>41.778386789772725</v>
      </c>
      <c r="N4" s="135">
        <v>38.863111073484596</v>
      </c>
      <c r="O4" s="135">
        <v>45.429701761560253</v>
      </c>
      <c r="P4" s="135">
        <v>50.415599999999998</v>
      </c>
      <c r="Q4" s="135"/>
      <c r="R4" s="56"/>
      <c r="S4" s="135">
        <v>144.70977268491558</v>
      </c>
      <c r="T4" s="135">
        <v>172.44550960795138</v>
      </c>
      <c r="U4" s="135">
        <v>150.91762238570678</v>
      </c>
      <c r="V4" s="135">
        <v>169.37446279069766</v>
      </c>
      <c r="W4" s="135">
        <v>138.11420437616385</v>
      </c>
      <c r="X4" s="135">
        <v>154.83650337777777</v>
      </c>
      <c r="Y4" s="135">
        <v>145.68160612416108</v>
      </c>
      <c r="Z4" s="135">
        <v>159.19212581032411</v>
      </c>
      <c r="AA4" s="135">
        <v>170.5837774390244</v>
      </c>
      <c r="AB4" s="135">
        <v>165.67496559297217</v>
      </c>
      <c r="AC4" s="135">
        <v>211.38662585227274</v>
      </c>
      <c r="AD4" s="67">
        <v>275.35922786996275</v>
      </c>
      <c r="AE4" s="67">
        <v>273.72710849323693</v>
      </c>
      <c r="AF4" s="67">
        <v>219.5564</v>
      </c>
      <c r="AG4" s="7">
        <f>AF4/AE4-1</f>
        <v>-0.19790041545912629</v>
      </c>
      <c r="AH4" s="56"/>
      <c r="AI4" s="135">
        <v>144.96029062317999</v>
      </c>
      <c r="AJ4" s="135">
        <v>151.35791761457756</v>
      </c>
      <c r="AK4" s="135">
        <v>150.112568943773</v>
      </c>
      <c r="AL4" s="135">
        <v>175.13025116279073</v>
      </c>
      <c r="AM4" s="135">
        <v>214.29008454376165</v>
      </c>
      <c r="AN4" s="135">
        <v>220.08642164444444</v>
      </c>
      <c r="AO4" s="135">
        <v>221.5392867449664</v>
      </c>
      <c r="AP4" s="135">
        <v>206.1498182873149</v>
      </c>
      <c r="AQ4" s="135">
        <v>222.58387709603662</v>
      </c>
      <c r="AR4" s="135">
        <v>217.85626486090774</v>
      </c>
      <c r="AS4" s="135">
        <v>206.31500205965901</v>
      </c>
      <c r="AT4" s="135">
        <v>205.80023694547918</v>
      </c>
      <c r="AU4" s="135">
        <v>251.53348672538536</v>
      </c>
      <c r="AV4" s="67">
        <v>258.63440000000003</v>
      </c>
    </row>
    <row r="5" spans="1:48" x14ac:dyDescent="0.35">
      <c r="A5" s="133"/>
      <c r="B5" s="133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8" x14ac:dyDescent="0.35">
      <c r="A6" s="133"/>
      <c r="B6" s="133"/>
      <c r="C6" s="56" t="s">
        <v>113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 t="s">
        <v>123</v>
      </c>
      <c r="T6" s="56"/>
      <c r="U6" s="56"/>
      <c r="V6" s="56"/>
      <c r="W6" s="56"/>
      <c r="X6" s="56"/>
      <c r="Y6" s="56"/>
      <c r="Z6" s="56"/>
      <c r="AA6" s="56"/>
      <c r="AB6" s="56"/>
      <c r="AC6" s="56"/>
      <c r="AH6" s="56"/>
      <c r="AI6" s="56" t="s">
        <v>23</v>
      </c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</row>
    <row r="7" spans="1:48" x14ac:dyDescent="0.35">
      <c r="A7" s="133"/>
      <c r="C7" s="56">
        <v>2010</v>
      </c>
      <c r="D7" s="56">
        <v>2011</v>
      </c>
      <c r="E7" s="56">
        <v>2012</v>
      </c>
      <c r="F7" s="56">
        <v>2013</v>
      </c>
      <c r="G7" s="56">
        <v>2014</v>
      </c>
      <c r="H7" s="56">
        <v>2015</v>
      </c>
      <c r="I7" s="56">
        <v>2016</v>
      </c>
      <c r="J7" s="56">
        <v>2017</v>
      </c>
      <c r="K7" s="56">
        <v>2018</v>
      </c>
      <c r="L7" s="56">
        <v>2019</v>
      </c>
      <c r="M7" s="56">
        <v>2020</v>
      </c>
      <c r="N7" s="56">
        <v>2021</v>
      </c>
      <c r="O7" s="56">
        <v>2022</v>
      </c>
      <c r="P7" s="56">
        <v>2023</v>
      </c>
      <c r="Q7" s="56"/>
      <c r="R7" s="56"/>
      <c r="S7" s="56">
        <v>2010</v>
      </c>
      <c r="T7" s="56">
        <v>2011</v>
      </c>
      <c r="U7" s="56">
        <v>2012</v>
      </c>
      <c r="V7" s="56">
        <v>2013</v>
      </c>
      <c r="W7" s="56">
        <v>2014</v>
      </c>
      <c r="X7" s="56">
        <v>2015</v>
      </c>
      <c r="Y7" s="56">
        <v>2016</v>
      </c>
      <c r="Z7" s="56">
        <v>2017</v>
      </c>
      <c r="AA7" s="56">
        <v>2018</v>
      </c>
      <c r="AB7" s="56">
        <v>2019</v>
      </c>
      <c r="AC7" s="56">
        <v>2020</v>
      </c>
      <c r="AD7" s="56">
        <v>2021</v>
      </c>
      <c r="AE7" s="56">
        <v>2022</v>
      </c>
      <c r="AF7" s="56">
        <v>2023</v>
      </c>
      <c r="AG7" s="56"/>
      <c r="AH7" s="56"/>
      <c r="AI7" s="56">
        <v>2010</v>
      </c>
      <c r="AJ7" s="56">
        <v>2011</v>
      </c>
      <c r="AK7" s="56">
        <v>2012</v>
      </c>
      <c r="AL7" s="56">
        <v>2013</v>
      </c>
      <c r="AM7" s="56">
        <v>2014</v>
      </c>
      <c r="AN7" s="56">
        <v>2015</v>
      </c>
      <c r="AO7" s="56">
        <v>2016</v>
      </c>
      <c r="AP7" s="56">
        <v>2017</v>
      </c>
      <c r="AQ7" s="56">
        <v>2018</v>
      </c>
      <c r="AR7" s="56">
        <v>2019</v>
      </c>
      <c r="AS7" s="56">
        <v>2020</v>
      </c>
      <c r="AT7" s="56">
        <v>2021</v>
      </c>
      <c r="AU7" s="56">
        <v>2022</v>
      </c>
      <c r="AV7" s="56">
        <v>2023</v>
      </c>
    </row>
    <row r="8" spans="1:48" x14ac:dyDescent="0.35">
      <c r="A8" s="133"/>
      <c r="B8" s="133" t="s">
        <v>160</v>
      </c>
      <c r="C8" s="135">
        <v>1.1785910253384273</v>
      </c>
      <c r="D8" s="135">
        <v>1.3474423691181578</v>
      </c>
      <c r="E8" s="135">
        <v>1.2046315656327795</v>
      </c>
      <c r="F8" s="135">
        <v>1.4506134479290558</v>
      </c>
      <c r="G8" s="135">
        <v>1.6568763907973858</v>
      </c>
      <c r="H8" s="135">
        <v>1.5439120217696276</v>
      </c>
      <c r="I8" s="135">
        <v>1.6028562585083446</v>
      </c>
      <c r="J8" s="135">
        <v>1.904844052939813</v>
      </c>
      <c r="K8" s="135">
        <v>2.005471159021059</v>
      </c>
      <c r="L8" s="135">
        <v>1.9482351087164442</v>
      </c>
      <c r="M8" s="135">
        <v>2.0849456010372278</v>
      </c>
      <c r="N8" s="135">
        <v>2.349852023745171</v>
      </c>
      <c r="O8" s="135">
        <v>2.5438853433296416</v>
      </c>
      <c r="P8" s="135">
        <v>2.7050385328336786</v>
      </c>
      <c r="Q8" s="135"/>
      <c r="R8" s="56"/>
      <c r="S8" s="135">
        <v>10.164084290563908</v>
      </c>
      <c r="T8" s="135">
        <v>13.103085812653596</v>
      </c>
      <c r="U8" s="135">
        <v>10.412005843760028</v>
      </c>
      <c r="V8" s="135">
        <v>10.271395619516236</v>
      </c>
      <c r="W8" s="135">
        <v>8.2490007591766705</v>
      </c>
      <c r="X8" s="135">
        <v>8.0483978226789858</v>
      </c>
      <c r="Y8" s="135">
        <v>7.3944359479742561</v>
      </c>
      <c r="Z8" s="135">
        <v>9.0513240087483773</v>
      </c>
      <c r="AA8" s="135">
        <v>9.5183820656646354</v>
      </c>
      <c r="AB8" s="135">
        <v>9.2393237329960645</v>
      </c>
      <c r="AC8" s="135">
        <v>10.548768523081886</v>
      </c>
      <c r="AD8" s="67">
        <v>16.652540898550374</v>
      </c>
      <c r="AE8" s="67">
        <v>15.308163731646923</v>
      </c>
      <c r="AF8" s="67">
        <v>11.77997834688901</v>
      </c>
      <c r="AG8" s="67"/>
      <c r="AH8" s="56"/>
      <c r="AI8" s="135">
        <v>10.175122511535699</v>
      </c>
      <c r="AJ8" s="135">
        <v>11.517577591390923</v>
      </c>
      <c r="AK8" s="135">
        <v>10.355584858237874</v>
      </c>
      <c r="AL8" s="135">
        <v>10.615587232238518</v>
      </c>
      <c r="AM8" s="135">
        <v>12.811326278394732</v>
      </c>
      <c r="AN8" s="135">
        <v>11.432920590307944</v>
      </c>
      <c r="AO8" s="135">
        <v>11.256274879818337</v>
      </c>
      <c r="AP8" s="135">
        <v>11.721986824122238</v>
      </c>
      <c r="AQ8" s="135">
        <v>12.421354213978471</v>
      </c>
      <c r="AR8" s="135">
        <v>12.159645515804185</v>
      </c>
      <c r="AS8" s="135">
        <v>10.29980987575278</v>
      </c>
      <c r="AT8" s="135">
        <v>12.443084319776432</v>
      </c>
      <c r="AU8" s="135">
        <v>14.055799578238943</v>
      </c>
      <c r="AV8" s="67">
        <v>13.873194733501059</v>
      </c>
    </row>
    <row r="9" spans="1:48" x14ac:dyDescent="0.35">
      <c r="A9" s="133"/>
      <c r="B9" s="133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</row>
    <row r="10" spans="1:48" x14ac:dyDescent="0.35">
      <c r="A10" s="133" t="s">
        <v>153</v>
      </c>
      <c r="B10" s="133"/>
      <c r="C10" s="56" t="s">
        <v>113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 t="s">
        <v>161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H10" s="56"/>
      <c r="AI10" s="56" t="s">
        <v>23</v>
      </c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136"/>
    </row>
    <row r="11" spans="1:48" x14ac:dyDescent="0.35">
      <c r="A11" s="133"/>
      <c r="C11" s="56">
        <v>2010</v>
      </c>
      <c r="D11" s="56">
        <v>2011</v>
      </c>
      <c r="E11" s="56">
        <v>2012</v>
      </c>
      <c r="F11" s="56">
        <v>2013</v>
      </c>
      <c r="G11" s="56">
        <v>2014</v>
      </c>
      <c r="H11" s="56">
        <v>2015</v>
      </c>
      <c r="I11" s="56">
        <v>2016</v>
      </c>
      <c r="J11" s="56">
        <v>2017</v>
      </c>
      <c r="K11" s="56">
        <v>2018</v>
      </c>
      <c r="L11" s="56">
        <v>2019</v>
      </c>
      <c r="M11" s="56">
        <v>2020</v>
      </c>
      <c r="N11" s="56">
        <v>2021</v>
      </c>
      <c r="O11" s="56">
        <v>2022</v>
      </c>
      <c r="P11" s="56">
        <v>2023</v>
      </c>
      <c r="Q11" s="56"/>
      <c r="R11" s="56"/>
      <c r="S11" s="56">
        <v>2010</v>
      </c>
      <c r="T11" s="56">
        <v>2011</v>
      </c>
      <c r="U11" s="56">
        <v>2012</v>
      </c>
      <c r="V11" s="56">
        <v>2013</v>
      </c>
      <c r="W11" s="56">
        <v>2014</v>
      </c>
      <c r="X11" s="56">
        <v>2015</v>
      </c>
      <c r="Y11" s="56">
        <v>2016</v>
      </c>
      <c r="Z11" s="56">
        <v>2017</v>
      </c>
      <c r="AA11" s="56">
        <v>2018</v>
      </c>
      <c r="AB11" s="56">
        <v>2019</v>
      </c>
      <c r="AC11" s="56">
        <v>2020</v>
      </c>
      <c r="AD11" s="56">
        <v>2021</v>
      </c>
      <c r="AE11" s="56">
        <v>2022</v>
      </c>
      <c r="AF11" s="56">
        <v>2023</v>
      </c>
      <c r="AG11" s="56"/>
      <c r="AH11" s="56"/>
      <c r="AI11" s="56">
        <v>2010</v>
      </c>
      <c r="AJ11" s="56">
        <v>2011</v>
      </c>
      <c r="AK11" s="56">
        <v>2012</v>
      </c>
      <c r="AL11" s="56">
        <v>2013</v>
      </c>
      <c r="AM11" s="56">
        <v>2014</v>
      </c>
      <c r="AN11" s="56">
        <v>2015</v>
      </c>
      <c r="AO11" s="56">
        <v>2016</v>
      </c>
      <c r="AP11" s="56">
        <v>2017</v>
      </c>
      <c r="AQ11" s="56">
        <v>2018</v>
      </c>
      <c r="AR11" s="56">
        <v>2019</v>
      </c>
      <c r="AS11" s="56">
        <v>2020</v>
      </c>
      <c r="AT11" s="56">
        <v>2021</v>
      </c>
      <c r="AU11" s="56">
        <v>2022</v>
      </c>
      <c r="AV11" s="56">
        <v>2023</v>
      </c>
    </row>
    <row r="12" spans="1:48" x14ac:dyDescent="0.35">
      <c r="A12" s="133"/>
      <c r="B12" s="133" t="s">
        <v>159</v>
      </c>
      <c r="C12" s="135">
        <v>7.1548234129295301</v>
      </c>
      <c r="D12" s="135">
        <v>9.352628879072336</v>
      </c>
      <c r="E12" s="135">
        <v>11.355619863373621</v>
      </c>
      <c r="F12" s="135">
        <v>12.946932558139535</v>
      </c>
      <c r="G12" s="135">
        <v>14.824016620111731</v>
      </c>
      <c r="H12" s="135">
        <v>16.074403155555554</v>
      </c>
      <c r="I12" s="135">
        <v>18.789101677852347</v>
      </c>
      <c r="J12" s="135">
        <v>16.342086194477794</v>
      </c>
      <c r="K12" s="135">
        <v>14.878645274390248</v>
      </c>
      <c r="L12" s="135">
        <v>16.318931588579794</v>
      </c>
      <c r="M12" s="135">
        <v>15.778227130681818</v>
      </c>
      <c r="N12" s="135">
        <v>14.468996952251947</v>
      </c>
      <c r="O12" s="135">
        <v>15.246489525007869</v>
      </c>
      <c r="P12" s="135">
        <v>15.779500000000001</v>
      </c>
      <c r="Q12" s="135"/>
      <c r="R12" s="56"/>
      <c r="S12" s="135">
        <v>63.288138788584753</v>
      </c>
      <c r="T12" s="135">
        <v>77.072907178354512</v>
      </c>
      <c r="U12" s="135">
        <v>84.958301523909611</v>
      </c>
      <c r="V12" s="135">
        <v>96.986165116279082</v>
      </c>
      <c r="W12" s="135">
        <v>100.02160367783983</v>
      </c>
      <c r="X12" s="135">
        <v>66.326953555555562</v>
      </c>
      <c r="Y12" s="135">
        <v>62.617741191275165</v>
      </c>
      <c r="Z12" s="135">
        <v>55.077859343737501</v>
      </c>
      <c r="AA12" s="135">
        <v>89.527233536585371</v>
      </c>
      <c r="AB12" s="135">
        <v>62.896220607613472</v>
      </c>
      <c r="AC12" s="135">
        <v>51.159670241477272</v>
      </c>
      <c r="AD12" s="67">
        <v>80.48226999661361</v>
      </c>
      <c r="AE12" s="67">
        <v>126.36470563070151</v>
      </c>
      <c r="AF12" s="67">
        <v>101.1451</v>
      </c>
      <c r="AG12" s="67"/>
      <c r="AH12" s="56"/>
      <c r="AI12" s="135">
        <v>234.14759190448459</v>
      </c>
      <c r="AJ12" s="135">
        <v>264.40372164549973</v>
      </c>
      <c r="AK12" s="135">
        <v>279.46840168155535</v>
      </c>
      <c r="AL12" s="135">
        <v>331.77920232558148</v>
      </c>
      <c r="AM12" s="135">
        <v>319.3053813314711</v>
      </c>
      <c r="AN12" s="135">
        <v>340.1760046666667</v>
      </c>
      <c r="AO12" s="135">
        <v>312.57443842281873</v>
      </c>
      <c r="AP12" s="135">
        <v>301.00073833533412</v>
      </c>
      <c r="AQ12" s="135">
        <v>323.88726154725612</v>
      </c>
      <c r="AR12" s="135">
        <v>332.68021182284048</v>
      </c>
      <c r="AS12" s="135">
        <v>263.08879559659084</v>
      </c>
      <c r="AT12" s="135">
        <v>310.68102820860139</v>
      </c>
      <c r="AU12" s="135">
        <v>369.06075825731369</v>
      </c>
      <c r="AV12" s="67">
        <v>370.51749999999998</v>
      </c>
    </row>
    <row r="13" spans="1:48" x14ac:dyDescent="0.35">
      <c r="A13" s="133"/>
      <c r="B13" s="133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</row>
    <row r="14" spans="1:48" ht="14.4" customHeight="1" x14ac:dyDescent="0.35">
      <c r="A14" s="133"/>
      <c r="B14" s="133"/>
      <c r="C14" s="56" t="s">
        <v>113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 t="s">
        <v>161</v>
      </c>
      <c r="T14" s="56"/>
      <c r="U14" s="56"/>
      <c r="V14" s="56"/>
      <c r="W14" s="56"/>
      <c r="X14" s="56"/>
      <c r="Y14" s="56"/>
      <c r="Z14" s="56"/>
      <c r="AA14" s="56"/>
      <c r="AB14" s="56"/>
      <c r="AC14" s="56"/>
      <c r="AH14" s="56"/>
      <c r="AI14" s="56" t="s">
        <v>23</v>
      </c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</row>
    <row r="15" spans="1:48" x14ac:dyDescent="0.35">
      <c r="A15" s="133"/>
      <c r="C15" s="56">
        <v>2010</v>
      </c>
      <c r="D15" s="56">
        <v>2011</v>
      </c>
      <c r="E15" s="56">
        <v>2012</v>
      </c>
      <c r="F15" s="56">
        <v>2013</v>
      </c>
      <c r="G15" s="56">
        <v>2014</v>
      </c>
      <c r="H15" s="56">
        <v>2015</v>
      </c>
      <c r="I15" s="56">
        <v>2016</v>
      </c>
      <c r="J15" s="56">
        <v>2017</v>
      </c>
      <c r="K15" s="56">
        <v>2018</v>
      </c>
      <c r="L15" s="56">
        <v>2019</v>
      </c>
      <c r="M15" s="56">
        <v>2020</v>
      </c>
      <c r="N15" s="56">
        <v>2021</v>
      </c>
      <c r="O15" s="56">
        <v>2022</v>
      </c>
      <c r="P15" s="56">
        <v>2023</v>
      </c>
      <c r="Q15" s="56"/>
      <c r="R15" s="56"/>
      <c r="S15" s="56">
        <v>2010</v>
      </c>
      <c r="T15" s="56">
        <v>2011</v>
      </c>
      <c r="U15" s="56">
        <v>2012</v>
      </c>
      <c r="V15" s="56">
        <v>2013</v>
      </c>
      <c r="W15" s="56">
        <v>2014</v>
      </c>
      <c r="X15" s="56">
        <v>2015</v>
      </c>
      <c r="Y15" s="56">
        <v>2016</v>
      </c>
      <c r="Z15" s="56">
        <v>2017</v>
      </c>
      <c r="AA15" s="56">
        <v>2018</v>
      </c>
      <c r="AB15" s="56">
        <v>2019</v>
      </c>
      <c r="AC15" s="56">
        <v>2020</v>
      </c>
      <c r="AD15" s="56">
        <v>2021</v>
      </c>
      <c r="AE15" s="56">
        <v>2022</v>
      </c>
      <c r="AF15" s="56">
        <v>2023</v>
      </c>
      <c r="AG15" s="56"/>
      <c r="AH15" s="56"/>
      <c r="AI15" s="56">
        <v>2010</v>
      </c>
      <c r="AJ15" s="56">
        <v>2011</v>
      </c>
      <c r="AK15" s="56">
        <v>2012</v>
      </c>
      <c r="AL15" s="56">
        <v>2013</v>
      </c>
      <c r="AM15" s="56">
        <v>2014</v>
      </c>
      <c r="AN15" s="56">
        <v>2015</v>
      </c>
      <c r="AO15" s="56">
        <v>2016</v>
      </c>
      <c r="AP15" s="56">
        <v>2017</v>
      </c>
      <c r="AQ15" s="56">
        <v>2018</v>
      </c>
      <c r="AR15" s="56">
        <v>2019</v>
      </c>
      <c r="AS15" s="56">
        <v>2020</v>
      </c>
      <c r="AT15" s="56">
        <v>2021</v>
      </c>
      <c r="AU15" s="56">
        <v>2022</v>
      </c>
      <c r="AV15" s="56">
        <v>2023</v>
      </c>
    </row>
    <row r="16" spans="1:48" x14ac:dyDescent="0.35">
      <c r="B16" s="133" t="s">
        <v>160</v>
      </c>
      <c r="C16" s="135">
        <v>0.50251514257203966</v>
      </c>
      <c r="D16" s="135">
        <v>0.71258657322885421</v>
      </c>
      <c r="E16" s="135">
        <v>0.78332053469094098</v>
      </c>
      <c r="F16" s="135">
        <v>0.78529327121429904</v>
      </c>
      <c r="G16" s="135">
        <v>0.88439071394440838</v>
      </c>
      <c r="H16" s="135">
        <v>0.83107327604905368</v>
      </c>
      <c r="I16" s="135">
        <v>0.95615312261833796</v>
      </c>
      <c r="J16" s="135">
        <v>0.9296071072222053</v>
      </c>
      <c r="K16" s="135">
        <v>0.8352774728253235</v>
      </c>
      <c r="L16" s="135">
        <v>0.90867354487570473</v>
      </c>
      <c r="M16" s="135">
        <v>0.78698884730424201</v>
      </c>
      <c r="N16" s="135">
        <v>0.8756914008360156</v>
      </c>
      <c r="O16" s="135">
        <v>0.85237605484658274</v>
      </c>
      <c r="P16" s="135">
        <v>0.84673622793185055</v>
      </c>
      <c r="Q16" s="135"/>
      <c r="R16" s="56"/>
      <c r="S16" s="135">
        <v>4.4384109445411672</v>
      </c>
      <c r="T16" s="135">
        <v>5.885012673371306</v>
      </c>
      <c r="U16" s="135">
        <v>5.8598628319969173</v>
      </c>
      <c r="V16" s="135">
        <v>5.8767005556176022</v>
      </c>
      <c r="W16" s="135">
        <v>5.9822113237166619</v>
      </c>
      <c r="X16" s="135">
        <v>3.4574672134839868</v>
      </c>
      <c r="Y16" s="135">
        <v>3.1896081756238694</v>
      </c>
      <c r="Z16" s="135">
        <v>3.1309941686606746</v>
      </c>
      <c r="AA16" s="135">
        <v>4.9951482154071858</v>
      </c>
      <c r="AB16" s="135">
        <v>3.5203434520035546</v>
      </c>
      <c r="AC16" s="135">
        <v>2.5545476278155896</v>
      </c>
      <c r="AD16" s="67">
        <v>4.8718341510893621</v>
      </c>
      <c r="AE16" s="67">
        <v>7.07369594144137</v>
      </c>
      <c r="AF16" s="67">
        <v>5.4246283339211381</v>
      </c>
      <c r="AG16" s="67"/>
      <c r="AH16" s="56"/>
      <c r="AI16" s="135">
        <v>16.441842301920186</v>
      </c>
      <c r="AJ16" s="135">
        <v>20.14011046240924</v>
      </c>
      <c r="AK16" s="135">
        <v>19.279397299271306</v>
      </c>
      <c r="AL16" s="135">
        <v>20.11247101507427</v>
      </c>
      <c r="AM16" s="135">
        <v>19.106664322033797</v>
      </c>
      <c r="AN16" s="135">
        <v>17.676039932076726</v>
      </c>
      <c r="AO16" s="135">
        <v>15.888030915408885</v>
      </c>
      <c r="AP16" s="135">
        <v>17.114587745309766</v>
      </c>
      <c r="AQ16" s="135">
        <v>18.086777588460095</v>
      </c>
      <c r="AR16" s="135">
        <v>18.578145798975065</v>
      </c>
      <c r="AS16" s="135">
        <v>13.134791633368092</v>
      </c>
      <c r="AT16" s="135">
        <v>18.788106608438149</v>
      </c>
      <c r="AU16" s="135">
        <v>20.647175398946018</v>
      </c>
      <c r="AV16" s="67">
        <v>19.875028643305306</v>
      </c>
    </row>
    <row r="17" spans="18:47" x14ac:dyDescent="0.35"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8:47" x14ac:dyDescent="0.35"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8:47" x14ac:dyDescent="0.35"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8:47" x14ac:dyDescent="0.35"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38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EE98-3E09-4F23-BED6-99A84A71AE89}">
  <dimension ref="A1:O25"/>
  <sheetViews>
    <sheetView zoomScale="66" zoomScaleNormal="66" workbookViewId="0">
      <selection activeCell="P63" sqref="P63"/>
    </sheetView>
  </sheetViews>
  <sheetFormatPr defaultColWidth="8.90625" defaultRowHeight="14.5" x14ac:dyDescent="0.35"/>
  <cols>
    <col min="1" max="1" width="41.453125" customWidth="1"/>
    <col min="2" max="7" width="10.6328125" customWidth="1"/>
  </cols>
  <sheetData>
    <row r="1" spans="1:15" ht="23.5" x14ac:dyDescent="0.55000000000000004">
      <c r="A1" s="137" t="s">
        <v>162</v>
      </c>
    </row>
    <row r="2" spans="1:15" ht="15" thickBot="1" x14ac:dyDescent="0.4"/>
    <row r="3" spans="1:15" ht="15" thickTop="1" x14ac:dyDescent="0.35">
      <c r="A3" s="138" t="s">
        <v>163</v>
      </c>
      <c r="B3" s="139" t="s">
        <v>164</v>
      </c>
      <c r="C3" s="139"/>
      <c r="D3" s="139" t="s">
        <v>165</v>
      </c>
      <c r="E3" s="139"/>
      <c r="F3" s="139" t="s">
        <v>166</v>
      </c>
      <c r="G3" s="140"/>
    </row>
    <row r="4" spans="1:15" x14ac:dyDescent="0.35">
      <c r="A4" s="141"/>
      <c r="B4" s="142" t="s">
        <v>160</v>
      </c>
      <c r="C4" s="142" t="s">
        <v>167</v>
      </c>
      <c r="D4" s="142" t="s">
        <v>160</v>
      </c>
      <c r="E4" s="142" t="s">
        <v>168</v>
      </c>
      <c r="F4" s="142" t="s">
        <v>160</v>
      </c>
      <c r="G4" s="143" t="s">
        <v>168</v>
      </c>
    </row>
    <row r="5" spans="1:15" x14ac:dyDescent="0.35">
      <c r="A5" s="144" t="s">
        <v>169</v>
      </c>
      <c r="B5" s="145"/>
      <c r="C5" s="145"/>
      <c r="D5" s="145"/>
      <c r="E5" s="145"/>
      <c r="F5" s="145"/>
      <c r="G5" s="146"/>
    </row>
    <row r="6" spans="1:15" ht="14.4" customHeight="1" x14ac:dyDescent="0.35">
      <c r="A6" s="147" t="s">
        <v>170</v>
      </c>
      <c r="B6" s="148">
        <v>1.2222328266612705</v>
      </c>
      <c r="C6" s="149">
        <v>22.772400000000001</v>
      </c>
      <c r="D6" s="150">
        <v>-2.3637167423907871E-2</v>
      </c>
      <c r="E6" s="150">
        <v>1.721640588375703E-2</v>
      </c>
      <c r="F6" s="151">
        <v>-2.9589534741468242E-2</v>
      </c>
      <c r="G6" s="152">
        <v>0.38542327776029922</v>
      </c>
      <c r="J6" s="109"/>
      <c r="K6" s="109"/>
      <c r="L6" s="109"/>
      <c r="M6" s="109"/>
      <c r="N6" s="109"/>
      <c r="O6" s="109"/>
    </row>
    <row r="7" spans="1:15" x14ac:dyDescent="0.35">
      <c r="A7" s="147" t="s">
        <v>171</v>
      </c>
      <c r="B7" s="148">
        <v>0.37313769760051624</v>
      </c>
      <c r="C7" s="149">
        <v>6.9578000000000007</v>
      </c>
      <c r="D7" s="150">
        <v>-0.13701706043438075</v>
      </c>
      <c r="E7" s="150">
        <v>-0.10173833379777758</v>
      </c>
      <c r="F7" s="151">
        <v>-5.9243616667798676E-2</v>
      </c>
      <c r="G7" s="152">
        <v>-0.78804985844605291</v>
      </c>
    </row>
    <row r="8" spans="1:15" x14ac:dyDescent="0.35">
      <c r="A8" s="147" t="s">
        <v>172</v>
      </c>
      <c r="B8" s="148">
        <v>0.13478530835110558</v>
      </c>
      <c r="C8" s="149">
        <v>2.5110000000000001</v>
      </c>
      <c r="D8" s="150">
        <v>-0.24078123018989134</v>
      </c>
      <c r="E8" s="150">
        <v>-0.20898469637831119</v>
      </c>
      <c r="F8" s="151">
        <v>-4.2746272414234683E-2</v>
      </c>
      <c r="G8" s="152">
        <v>-0.66340128971374679</v>
      </c>
    </row>
    <row r="9" spans="1:15" x14ac:dyDescent="0.35">
      <c r="A9" s="147" t="s">
        <v>173</v>
      </c>
      <c r="B9" s="148">
        <v>0.43043413424665805</v>
      </c>
      <c r="C9" s="149">
        <v>8.0259999999999998</v>
      </c>
      <c r="D9" s="150">
        <v>-0.43516270868930046</v>
      </c>
      <c r="E9" s="150">
        <v>-0.41917018392553917</v>
      </c>
      <c r="F9" s="151">
        <v>-0.33161564693517531</v>
      </c>
      <c r="G9" s="152">
        <v>-5.792161151305443</v>
      </c>
    </row>
    <row r="10" spans="1:15" x14ac:dyDescent="0.35">
      <c r="A10" s="147" t="s">
        <v>174</v>
      </c>
      <c r="B10" s="148">
        <v>2.0537360944361107</v>
      </c>
      <c r="C10" s="149">
        <v>38.281999999999996</v>
      </c>
      <c r="D10" s="150">
        <v>-0.20125851953376903</v>
      </c>
      <c r="E10" s="150">
        <v>-0.16719735859563783</v>
      </c>
      <c r="F10" s="151">
        <v>-0.51747892902470993</v>
      </c>
      <c r="G10" s="152">
        <v>-7.6856736080528503</v>
      </c>
    </row>
    <row r="11" spans="1:15" x14ac:dyDescent="0.35">
      <c r="A11" s="147" t="s">
        <v>175</v>
      </c>
      <c r="B11" s="148">
        <v>0.10730051712908878</v>
      </c>
      <c r="C11" s="149">
        <v>1.9998999999999998</v>
      </c>
      <c r="D11" s="150">
        <v>-0.10596276503631764</v>
      </c>
      <c r="E11" s="150">
        <v>-6.7992906657974264E-2</v>
      </c>
      <c r="F11" s="151">
        <v>-1.2717433950373305E-2</v>
      </c>
      <c r="G11" s="152">
        <v>-0.14589911921988072</v>
      </c>
    </row>
    <row r="12" spans="1:15" x14ac:dyDescent="0.35">
      <c r="A12" s="147" t="s">
        <v>176</v>
      </c>
      <c r="B12" s="148">
        <v>2.9457968582920371</v>
      </c>
      <c r="C12" s="149">
        <v>54.9495</v>
      </c>
      <c r="D12" s="150">
        <v>-7.1379496280897625E-2</v>
      </c>
      <c r="E12" s="150">
        <v>-3.0480416738694609E-2</v>
      </c>
      <c r="F12" s="151">
        <v>-0.22643210552492882</v>
      </c>
      <c r="G12" s="152">
        <v>-1.7275397923875497</v>
      </c>
    </row>
    <row r="13" spans="1:15" x14ac:dyDescent="0.35">
      <c r="A13" s="147" t="s">
        <v>177</v>
      </c>
      <c r="B13" s="148">
        <v>2.2759936324045231</v>
      </c>
      <c r="C13" s="149">
        <v>42.435600000000001</v>
      </c>
      <c r="D13" s="150">
        <v>-3.1111168029769157E-2</v>
      </c>
      <c r="E13" s="150">
        <v>1.0573169305781061E-2</v>
      </c>
      <c r="F13" s="151">
        <v>-7.3082502342846051E-2</v>
      </c>
      <c r="G13" s="152">
        <v>0.44398446052216606</v>
      </c>
    </row>
    <row r="14" spans="1:15" x14ac:dyDescent="0.35">
      <c r="A14" s="147" t="s">
        <v>178</v>
      </c>
      <c r="B14" s="148">
        <v>4.092534253198135</v>
      </c>
      <c r="C14" s="149">
        <v>76.277500000000003</v>
      </c>
      <c r="D14" s="150">
        <v>0.38897089244631761</v>
      </c>
      <c r="E14" s="150">
        <v>0.44641320812117485</v>
      </c>
      <c r="F14" s="151">
        <v>1.1460835568914753</v>
      </c>
      <c r="G14" s="152">
        <v>23.541878137779168</v>
      </c>
    </row>
    <row r="15" spans="1:15" x14ac:dyDescent="0.35">
      <c r="A15" s="144" t="s">
        <v>179</v>
      </c>
      <c r="B15" s="148"/>
      <c r="C15" s="145"/>
      <c r="D15" s="150"/>
      <c r="E15" s="153"/>
      <c r="F15" s="145"/>
      <c r="G15" s="146"/>
    </row>
    <row r="16" spans="1:15" x14ac:dyDescent="0.35">
      <c r="A16" s="147" t="s">
        <v>170</v>
      </c>
      <c r="B16" s="151">
        <v>0.92675527658753154</v>
      </c>
      <c r="C16" s="145">
        <v>17.291699999999999</v>
      </c>
      <c r="D16" s="150">
        <v>-0.13663593173864788</v>
      </c>
      <c r="E16" s="150">
        <v>-9.7242674650659472E-2</v>
      </c>
      <c r="F16" s="148">
        <v>-0.14666821954410272</v>
      </c>
      <c r="G16" s="152">
        <v>-1.8626170179301735</v>
      </c>
    </row>
    <row r="17" spans="1:7" x14ac:dyDescent="0.35">
      <c r="A17" s="147" t="s">
        <v>171</v>
      </c>
      <c r="B17" s="151">
        <v>1.1868524897333335</v>
      </c>
      <c r="C17" s="145">
        <v>22.129000000000001</v>
      </c>
      <c r="D17" s="150">
        <v>-0.16864217004288753</v>
      </c>
      <c r="E17" s="150">
        <v>-0.13288754778430825</v>
      </c>
      <c r="F17" s="148">
        <v>-0.24075478954682922</v>
      </c>
      <c r="G17" s="152">
        <v>-3.3913346964454321</v>
      </c>
    </row>
    <row r="18" spans="1:7" x14ac:dyDescent="0.35">
      <c r="A18" s="147" t="s">
        <v>172</v>
      </c>
      <c r="B18" s="151">
        <v>9.6356870633700659E-2</v>
      </c>
      <c r="C18" s="145">
        <v>1.7966</v>
      </c>
      <c r="D18" s="150">
        <v>-8.1127271381809488E-2</v>
      </c>
      <c r="E18" s="150">
        <v>-4.1103293296529245E-2</v>
      </c>
      <c r="F18" s="148">
        <v>-8.5073479165691177E-3</v>
      </c>
      <c r="G18" s="152">
        <v>-7.7011607423718709E-2</v>
      </c>
    </row>
    <row r="19" spans="1:7" x14ac:dyDescent="0.35">
      <c r="A19" s="147" t="s">
        <v>173</v>
      </c>
      <c r="B19" s="151">
        <v>0.79242278344552819</v>
      </c>
      <c r="C19" s="145">
        <v>14.7941</v>
      </c>
      <c r="D19" s="150">
        <v>-4.0003186205408506E-2</v>
      </c>
      <c r="E19" s="150">
        <v>2.3562587963097043E-3</v>
      </c>
      <c r="F19" s="148">
        <v>-3.3020355592932447E-2</v>
      </c>
      <c r="G19" s="152">
        <v>3.4776785152562301E-2</v>
      </c>
    </row>
    <row r="20" spans="1:7" x14ac:dyDescent="0.35">
      <c r="A20" s="147" t="s">
        <v>174</v>
      </c>
      <c r="B20" s="151">
        <v>3.6039021560552391</v>
      </c>
      <c r="C20" s="145">
        <v>67.246200000000016</v>
      </c>
      <c r="D20" s="150">
        <v>-0.23408655710788487</v>
      </c>
      <c r="E20" s="150">
        <v>-0.20038054263551555</v>
      </c>
      <c r="F20" s="148">
        <v>-1.101462646587188</v>
      </c>
      <c r="G20" s="152">
        <v>-16.851553475935841</v>
      </c>
    </row>
    <row r="21" spans="1:7" x14ac:dyDescent="0.35">
      <c r="A21" s="147" t="s">
        <v>175</v>
      </c>
      <c r="B21" s="151">
        <v>0.25757234833886328</v>
      </c>
      <c r="C21" s="145">
        <v>4.8012000000000006</v>
      </c>
      <c r="D21" s="150">
        <v>-8.200737236570764E-2</v>
      </c>
      <c r="E21" s="150">
        <v>-4.1880016024435932E-2</v>
      </c>
      <c r="F21" s="148">
        <v>-2.3009805139469791E-2</v>
      </c>
      <c r="G21" s="152">
        <v>-0.2098634161686059</v>
      </c>
    </row>
    <row r="22" spans="1:7" x14ac:dyDescent="0.35">
      <c r="A22" s="147" t="s">
        <v>176</v>
      </c>
      <c r="B22" s="151">
        <v>1.2979864643303898</v>
      </c>
      <c r="C22" s="145">
        <v>24.185400000000001</v>
      </c>
      <c r="D22" s="150">
        <v>-0.12608471949931835</v>
      </c>
      <c r="E22" s="150">
        <v>-8.8748242730609023E-2</v>
      </c>
      <c r="F22" s="148">
        <v>-0.18726787701348757</v>
      </c>
      <c r="G22" s="152">
        <v>-2.3554541679773502</v>
      </c>
    </row>
    <row r="23" spans="1:7" x14ac:dyDescent="0.35">
      <c r="A23" s="147" t="s">
        <v>177</v>
      </c>
      <c r="B23" s="151">
        <v>6.6251803558851385</v>
      </c>
      <c r="C23" s="145">
        <v>123.40779999999999</v>
      </c>
      <c r="D23" s="150">
        <v>4.0593935393440153E-2</v>
      </c>
      <c r="E23" s="150">
        <v>8.4697279438981851E-2</v>
      </c>
      <c r="F23" s="148">
        <v>0.25845061573898692</v>
      </c>
      <c r="G23" s="152">
        <v>9.636149292230213</v>
      </c>
    </row>
    <row r="24" spans="1:7" ht="15" thickBot="1" x14ac:dyDescent="0.4">
      <c r="A24" s="154" t="s">
        <v>178</v>
      </c>
      <c r="B24" s="155">
        <v>4.695370780955705</v>
      </c>
      <c r="C24" s="156">
        <v>87.537999999999997</v>
      </c>
      <c r="D24" s="157">
        <v>0.18454712609787047</v>
      </c>
      <c r="E24" s="157">
        <v>0.23406072863092792</v>
      </c>
      <c r="F24" s="158">
        <v>0.7315176952425404</v>
      </c>
      <c r="G24" s="159">
        <v>16.603079238754304</v>
      </c>
    </row>
    <row r="25" spans="1:7" ht="15" thickTop="1" x14ac:dyDescent="0.35"/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0197C-2F9B-4FAD-8003-73590EF9FEBD}">
  <dimension ref="A1:EO54"/>
  <sheetViews>
    <sheetView zoomScale="63" zoomScaleNormal="63" workbookViewId="0">
      <pane xSplit="3" ySplit="7" topLeftCell="E8" activePane="bottomRight" state="frozen"/>
      <selection activeCell="G65" sqref="G65"/>
      <selection pane="topRight" activeCell="G65" sqref="G65"/>
      <selection pane="bottomLeft" activeCell="G65" sqref="G65"/>
      <selection pane="bottomRight"/>
    </sheetView>
  </sheetViews>
  <sheetFormatPr defaultRowHeight="14.5" x14ac:dyDescent="0.35"/>
  <cols>
    <col min="3" max="3" width="13.6328125" customWidth="1"/>
    <col min="6" max="6" width="11.1796875" bestFit="1" customWidth="1"/>
    <col min="7" max="7" width="9.1796875" bestFit="1" customWidth="1"/>
  </cols>
  <sheetData>
    <row r="1" spans="1:145" ht="21" x14ac:dyDescent="0.5">
      <c r="A1" s="37" t="s">
        <v>8</v>
      </c>
      <c r="B1" s="37"/>
    </row>
    <row r="2" spans="1:145" x14ac:dyDescent="0.35">
      <c r="A2" t="s">
        <v>9</v>
      </c>
    </row>
    <row r="5" spans="1:145" s="2" customFormat="1" ht="18" customHeight="1" x14ac:dyDescent="0.35">
      <c r="C5" s="38"/>
      <c r="D5" s="38"/>
      <c r="E5" s="38"/>
      <c r="F5" s="39"/>
      <c r="G5" s="39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</row>
    <row r="6" spans="1:145" x14ac:dyDescent="0.35">
      <c r="O6" s="2"/>
    </row>
    <row r="7" spans="1:145" x14ac:dyDescent="0.35">
      <c r="C7" s="2"/>
      <c r="D7" s="2" t="s">
        <v>10</v>
      </c>
      <c r="E7" s="2" t="s">
        <v>11</v>
      </c>
      <c r="F7" s="2" t="s">
        <v>12</v>
      </c>
      <c r="G7" s="2" t="s">
        <v>13</v>
      </c>
      <c r="J7" s="2"/>
      <c r="K7" s="2"/>
      <c r="L7" s="2"/>
      <c r="M7" s="2"/>
      <c r="O7" s="2"/>
      <c r="P7" s="2"/>
      <c r="Q7" s="2"/>
    </row>
    <row r="8" spans="1:145" x14ac:dyDescent="0.35">
      <c r="A8" t="s">
        <v>14</v>
      </c>
      <c r="C8" s="40">
        <v>2000</v>
      </c>
      <c r="D8" s="47">
        <v>114.7877744093938</v>
      </c>
      <c r="E8" s="47">
        <v>49.821310054273255</v>
      </c>
      <c r="F8" s="47">
        <v>412.83227036730455</v>
      </c>
      <c r="G8" s="5">
        <v>0.14410222380192023</v>
      </c>
    </row>
    <row r="9" spans="1:145" x14ac:dyDescent="0.35">
      <c r="C9" s="40">
        <v>2005</v>
      </c>
      <c r="D9" s="48">
        <v>137.3797491375627</v>
      </c>
      <c r="E9" s="48">
        <v>77.673289451371019</v>
      </c>
      <c r="F9" s="48">
        <v>632.73202100971719</v>
      </c>
      <c r="G9" s="5">
        <v>0.16480572399132482</v>
      </c>
    </row>
    <row r="10" spans="1:145" x14ac:dyDescent="0.35">
      <c r="C10" s="40">
        <v>2010</v>
      </c>
      <c r="D10" s="43">
        <v>189.64237213494374</v>
      </c>
      <c r="E10" s="43">
        <v>171.21473213364152</v>
      </c>
      <c r="F10" s="43">
        <v>705.83394768755863</v>
      </c>
      <c r="G10" s="5">
        <v>0.17717559858972184</v>
      </c>
    </row>
    <row r="11" spans="1:145" x14ac:dyDescent="0.35">
      <c r="C11" s="40">
        <v>2015</v>
      </c>
      <c r="D11" s="43">
        <v>235.37259639277275</v>
      </c>
      <c r="E11" s="43">
        <v>203.13245969091074</v>
      </c>
      <c r="F11" s="43">
        <v>782.71680713733087</v>
      </c>
      <c r="G11" s="5">
        <v>0.18008952805835612</v>
      </c>
    </row>
    <row r="12" spans="1:145" x14ac:dyDescent="0.35">
      <c r="C12" s="40">
        <v>2019</v>
      </c>
      <c r="D12" s="43">
        <v>190.37801069701285</v>
      </c>
      <c r="E12" s="43">
        <v>128.28196080165307</v>
      </c>
      <c r="F12" s="43">
        <v>824.65751837135792</v>
      </c>
      <c r="G12" s="5">
        <v>0.15468989660589361</v>
      </c>
    </row>
    <row r="13" spans="1:145" x14ac:dyDescent="0.35">
      <c r="A13" t="s">
        <v>15</v>
      </c>
      <c r="B13">
        <v>2020</v>
      </c>
      <c r="C13" s="12" t="s">
        <v>16</v>
      </c>
      <c r="D13" s="47">
        <v>171.46793090981458</v>
      </c>
      <c r="E13" s="47">
        <v>115.86116489101492</v>
      </c>
      <c r="F13" s="47">
        <v>799.97571397811009</v>
      </c>
      <c r="G13" s="5">
        <v>0.14358646760226398</v>
      </c>
    </row>
    <row r="14" spans="1:145" x14ac:dyDescent="0.35">
      <c r="C14" s="12" t="s">
        <v>17</v>
      </c>
      <c r="D14" s="48">
        <v>173.53677034409273</v>
      </c>
      <c r="E14" s="48">
        <v>86.76254071365048</v>
      </c>
      <c r="F14" s="48">
        <v>586.58338509190696</v>
      </c>
      <c r="G14" s="5">
        <v>0.13304467734503095</v>
      </c>
    </row>
    <row r="15" spans="1:145" x14ac:dyDescent="0.35">
      <c r="C15" s="12" t="s">
        <v>18</v>
      </c>
      <c r="D15" s="48">
        <v>178.83793133713439</v>
      </c>
      <c r="E15" s="48">
        <v>96.016655206148329</v>
      </c>
      <c r="F15" s="48">
        <v>687.92416274946345</v>
      </c>
      <c r="G15" s="5">
        <v>0.13585162591082275</v>
      </c>
    </row>
    <row r="16" spans="1:145" x14ac:dyDescent="0.35">
      <c r="C16" s="12" t="s">
        <v>19</v>
      </c>
      <c r="D16" s="48">
        <v>185.08525795932752</v>
      </c>
      <c r="E16" s="48">
        <v>99.421356482055614</v>
      </c>
      <c r="F16" s="48">
        <v>724.21609335040512</v>
      </c>
      <c r="G16" s="5">
        <v>0.13896447045870164</v>
      </c>
      <c r="H16" s="41"/>
    </row>
    <row r="17" spans="1:8" x14ac:dyDescent="0.35">
      <c r="B17">
        <v>2021</v>
      </c>
      <c r="C17" s="12" t="s">
        <v>16</v>
      </c>
      <c r="D17" s="48">
        <v>183.50259029263299</v>
      </c>
      <c r="E17" s="48">
        <v>102.68585487113906</v>
      </c>
      <c r="F17" s="48">
        <v>694.63008099723913</v>
      </c>
      <c r="G17" s="5">
        <v>0.13107406432512669</v>
      </c>
      <c r="H17" s="41"/>
    </row>
    <row r="18" spans="1:8" x14ac:dyDescent="0.35">
      <c r="C18" s="12" t="s">
        <v>17</v>
      </c>
      <c r="D18" s="48">
        <v>178.54258692360798</v>
      </c>
      <c r="E18" s="48">
        <v>102.36525714564105</v>
      </c>
      <c r="F18" s="48">
        <v>698.12873714073146</v>
      </c>
      <c r="G18" s="5">
        <v>0.12798974331013491</v>
      </c>
      <c r="H18" s="41"/>
    </row>
    <row r="19" spans="1:8" x14ac:dyDescent="0.35">
      <c r="C19" s="12" t="s">
        <v>18</v>
      </c>
      <c r="D19" s="46">
        <v>171.42418230336983</v>
      </c>
      <c r="E19" s="46">
        <v>103.13175737294065</v>
      </c>
      <c r="F19" s="46">
        <v>703.18335261495338</v>
      </c>
      <c r="G19" s="5">
        <v>0.1320292804587396</v>
      </c>
      <c r="H19" s="41"/>
    </row>
    <row r="20" spans="1:8" x14ac:dyDescent="0.35">
      <c r="C20" s="12" t="s">
        <v>19</v>
      </c>
      <c r="D20" s="46">
        <v>169.75696862967271</v>
      </c>
      <c r="E20" s="46">
        <v>105.46494924454902</v>
      </c>
      <c r="F20" s="46">
        <v>717.22247117946711</v>
      </c>
      <c r="G20" s="5">
        <v>0.13438317312668582</v>
      </c>
      <c r="H20" s="41"/>
    </row>
    <row r="21" spans="1:8" x14ac:dyDescent="0.35">
      <c r="B21">
        <v>2022</v>
      </c>
      <c r="C21" s="12" t="s">
        <v>16</v>
      </c>
      <c r="D21" s="46">
        <v>174.16037826897349</v>
      </c>
      <c r="E21" s="46">
        <v>109.12375880027324</v>
      </c>
      <c r="F21" s="46">
        <v>737.62532198098756</v>
      </c>
      <c r="G21" s="5">
        <v>0.13760335538209087</v>
      </c>
      <c r="H21" s="41"/>
    </row>
    <row r="22" spans="1:8" x14ac:dyDescent="0.35">
      <c r="C22" s="12" t="s">
        <v>17</v>
      </c>
      <c r="D22" s="46">
        <v>174.39715728219281</v>
      </c>
      <c r="E22" s="46">
        <v>111.01099385773149</v>
      </c>
      <c r="F22" s="46">
        <v>739.23509131499702</v>
      </c>
      <c r="G22" s="5">
        <v>0.1416892396078471</v>
      </c>
      <c r="H22" s="41"/>
    </row>
    <row r="23" spans="1:8" x14ac:dyDescent="0.35">
      <c r="C23" s="12" t="s">
        <v>18</v>
      </c>
      <c r="D23" s="46">
        <v>179.8344111759219</v>
      </c>
      <c r="E23" s="46">
        <v>113.55278338375248</v>
      </c>
      <c r="F23" s="46">
        <v>735.242921297664</v>
      </c>
      <c r="G23" s="5">
        <v>0.14093218283838121</v>
      </c>
      <c r="H23" s="41"/>
    </row>
    <row r="24" spans="1:8" x14ac:dyDescent="0.35">
      <c r="C24" s="12" t="s">
        <v>19</v>
      </c>
      <c r="D24" s="46">
        <v>181.67506537395883</v>
      </c>
      <c r="E24" s="46">
        <v>113.76876950050898</v>
      </c>
      <c r="F24" s="46">
        <v>748.49144978992888</v>
      </c>
      <c r="G24" s="5">
        <v>0.14786099894060636</v>
      </c>
      <c r="H24" s="41"/>
    </row>
    <row r="25" spans="1:8" x14ac:dyDescent="0.35">
      <c r="A25" s="42"/>
      <c r="B25" s="42">
        <v>2023</v>
      </c>
      <c r="C25" s="12" t="s">
        <v>16</v>
      </c>
      <c r="D25" s="46">
        <v>194.8401553941255</v>
      </c>
      <c r="E25" s="46">
        <v>114.64596763710627</v>
      </c>
      <c r="F25" s="46">
        <v>753.48909147045799</v>
      </c>
      <c r="G25" s="5">
        <v>0.14844189842758856</v>
      </c>
      <c r="H25" s="41"/>
    </row>
    <row r="26" spans="1:8" x14ac:dyDescent="0.35">
      <c r="A26" s="42"/>
      <c r="B26" s="42"/>
      <c r="C26" s="12" t="s">
        <v>17</v>
      </c>
      <c r="D26" s="46">
        <v>189.20417406870806</v>
      </c>
      <c r="E26" s="46">
        <v>119.49114342428352</v>
      </c>
      <c r="F26" s="46">
        <v>794.55230367580714</v>
      </c>
      <c r="G26" s="5">
        <v>0.15407351416506138</v>
      </c>
      <c r="H26" s="41"/>
    </row>
    <row r="27" spans="1:8" x14ac:dyDescent="0.35">
      <c r="A27" s="42"/>
      <c r="B27" s="42"/>
      <c r="C27" s="12" t="s">
        <v>18</v>
      </c>
      <c r="D27" s="43">
        <v>180.63302611515218</v>
      </c>
      <c r="E27" s="43">
        <v>114.63011999693758</v>
      </c>
      <c r="F27" s="43">
        <v>770.20551050036818</v>
      </c>
      <c r="G27" s="44">
        <v>0.15076584375906804</v>
      </c>
      <c r="H27" s="41"/>
    </row>
    <row r="28" spans="1:8" x14ac:dyDescent="0.35">
      <c r="A28" s="42"/>
      <c r="B28" s="42"/>
      <c r="C28" s="12"/>
      <c r="D28" s="43"/>
      <c r="E28" s="43"/>
      <c r="F28" s="43"/>
      <c r="G28" s="13"/>
      <c r="H28" s="41"/>
    </row>
    <row r="29" spans="1:8" x14ac:dyDescent="0.35">
      <c r="A29" s="42"/>
      <c r="B29" s="42"/>
      <c r="C29" s="12"/>
      <c r="D29" s="44">
        <f>D27/D26-1</f>
        <v>-4.5301051077463739E-2</v>
      </c>
      <c r="E29" s="44">
        <f t="shared" ref="E29:F29" si="0">E27/E26-1</f>
        <v>-4.0681035330674242E-2</v>
      </c>
      <c r="F29" s="44">
        <f t="shared" si="0"/>
        <v>-3.064215289893979E-2</v>
      </c>
      <c r="G29" s="13"/>
      <c r="H29" s="41"/>
    </row>
    <row r="30" spans="1:8" x14ac:dyDescent="0.35">
      <c r="A30" s="42"/>
      <c r="B30" s="42"/>
      <c r="C30" s="12"/>
      <c r="D30" s="44">
        <f>D27/D23-1</f>
        <v>4.4408349548243908E-3</v>
      </c>
      <c r="E30" s="44">
        <f t="shared" ref="E30:F30" si="1">E27/E23-1</f>
        <v>9.4875403409904191E-3</v>
      </c>
      <c r="F30" s="44">
        <f t="shared" si="1"/>
        <v>4.7552432250550725E-2</v>
      </c>
      <c r="G30" s="13"/>
      <c r="H30" s="41"/>
    </row>
    <row r="31" spans="1:8" x14ac:dyDescent="0.35">
      <c r="A31" s="42"/>
      <c r="B31" s="42"/>
      <c r="C31" s="12"/>
      <c r="D31" s="44">
        <f>D26/D25-1</f>
        <v>-2.8926179585603951E-2</v>
      </c>
      <c r="E31" s="44">
        <f t="shared" ref="E31:F31" si="2">E26/E25-1</f>
        <v>4.2262068933064389E-2</v>
      </c>
      <c r="F31" s="44">
        <f t="shared" si="2"/>
        <v>5.4497420958295573E-2</v>
      </c>
      <c r="G31" s="13"/>
      <c r="H31" s="41"/>
    </row>
    <row r="32" spans="1:8" x14ac:dyDescent="0.35">
      <c r="A32" s="42"/>
      <c r="B32" s="42"/>
      <c r="C32" s="12"/>
      <c r="D32" s="43"/>
      <c r="E32" s="43"/>
      <c r="F32" s="43"/>
      <c r="G32" s="13"/>
      <c r="H32" s="41"/>
    </row>
    <row r="33" spans="1:8" x14ac:dyDescent="0.35">
      <c r="A33" s="42"/>
      <c r="B33" s="42"/>
      <c r="C33" s="12"/>
      <c r="D33" s="43"/>
      <c r="E33" s="43"/>
      <c r="F33" s="43"/>
      <c r="G33" s="13"/>
      <c r="H33" s="41"/>
    </row>
    <row r="34" spans="1:8" x14ac:dyDescent="0.35">
      <c r="A34" s="42"/>
      <c r="B34" s="42"/>
      <c r="C34" s="12"/>
      <c r="D34" s="43"/>
      <c r="E34" s="43"/>
      <c r="F34" s="43"/>
      <c r="G34" s="13"/>
      <c r="H34" s="41"/>
    </row>
    <row r="35" spans="1:8" x14ac:dyDescent="0.35">
      <c r="A35" s="42"/>
      <c r="B35" s="42"/>
      <c r="C35" s="12"/>
      <c r="D35" s="43"/>
      <c r="E35" s="43"/>
      <c r="F35" s="43"/>
      <c r="G35" s="13"/>
      <c r="H35" s="41"/>
    </row>
    <row r="36" spans="1:8" x14ac:dyDescent="0.35">
      <c r="A36" s="42"/>
      <c r="B36" s="42"/>
      <c r="C36" s="12"/>
      <c r="D36" s="43"/>
      <c r="E36" s="43"/>
      <c r="F36" s="43"/>
      <c r="G36" s="13"/>
      <c r="H36" s="41"/>
    </row>
    <row r="37" spans="1:8" x14ac:dyDescent="0.35">
      <c r="A37" s="42"/>
      <c r="B37" s="42"/>
      <c r="C37" s="12"/>
      <c r="D37" s="43"/>
      <c r="E37" s="43"/>
      <c r="F37" s="43"/>
      <c r="G37" s="13"/>
      <c r="H37" s="41"/>
    </row>
    <row r="38" spans="1:8" x14ac:dyDescent="0.35">
      <c r="A38" s="42"/>
      <c r="B38" s="42"/>
      <c r="C38" s="12"/>
      <c r="D38" s="43"/>
      <c r="E38" s="43"/>
      <c r="F38" s="43"/>
      <c r="G38" s="13"/>
      <c r="H38" s="41"/>
    </row>
    <row r="39" spans="1:8" x14ac:dyDescent="0.35">
      <c r="A39" s="42"/>
      <c r="B39" s="42"/>
      <c r="C39" s="12"/>
      <c r="D39" s="43"/>
      <c r="E39" s="43"/>
      <c r="F39" s="43"/>
      <c r="G39" s="13"/>
      <c r="H39" s="41"/>
    </row>
    <row r="40" spans="1:8" x14ac:dyDescent="0.35">
      <c r="A40" s="42"/>
      <c r="B40" s="42"/>
      <c r="C40" s="12"/>
      <c r="D40" s="43"/>
      <c r="E40" s="43"/>
      <c r="F40" s="43"/>
      <c r="G40" s="13"/>
      <c r="H40" s="41"/>
    </row>
    <row r="41" spans="1:8" x14ac:dyDescent="0.35">
      <c r="A41" s="42"/>
      <c r="B41" s="42"/>
      <c r="C41" s="12"/>
      <c r="D41" s="43"/>
      <c r="E41" s="43"/>
      <c r="F41" s="43"/>
      <c r="G41" s="13"/>
      <c r="H41" s="41"/>
    </row>
    <row r="42" spans="1:8" x14ac:dyDescent="0.35">
      <c r="A42" s="42"/>
      <c r="B42" s="42"/>
      <c r="C42" s="12"/>
      <c r="D42" s="43"/>
      <c r="E42" s="43"/>
      <c r="F42" s="43"/>
      <c r="G42" s="13"/>
      <c r="H42" s="41"/>
    </row>
    <row r="43" spans="1:8" x14ac:dyDescent="0.35">
      <c r="A43" s="42"/>
      <c r="B43" s="42"/>
      <c r="C43" s="12"/>
      <c r="D43" s="43"/>
      <c r="E43" s="43"/>
      <c r="F43" s="43"/>
      <c r="G43" s="13"/>
      <c r="H43" s="41"/>
    </row>
    <row r="44" spans="1:8" x14ac:dyDescent="0.35">
      <c r="A44" s="42"/>
      <c r="B44" s="42"/>
      <c r="C44" s="12"/>
      <c r="D44" s="43"/>
      <c r="E44" s="43"/>
      <c r="F44" s="43"/>
      <c r="G44" s="13"/>
      <c r="H44" s="41"/>
    </row>
    <row r="45" spans="1:8" x14ac:dyDescent="0.35">
      <c r="A45" s="42"/>
      <c r="B45" s="42"/>
      <c r="C45" s="12"/>
      <c r="D45" s="43"/>
      <c r="E45" s="43"/>
      <c r="F45" s="43"/>
      <c r="G45" s="13"/>
      <c r="H45" s="41"/>
    </row>
    <row r="46" spans="1:8" x14ac:dyDescent="0.35">
      <c r="A46" s="42"/>
      <c r="B46" s="42"/>
      <c r="C46" s="12"/>
      <c r="D46" s="43"/>
      <c r="E46" s="43"/>
      <c r="F46" s="43"/>
      <c r="G46" s="13"/>
      <c r="H46" s="41"/>
    </row>
    <row r="47" spans="1:8" x14ac:dyDescent="0.35">
      <c r="A47" s="42"/>
      <c r="B47" s="42"/>
      <c r="C47" s="12"/>
      <c r="D47" s="43"/>
      <c r="E47" s="43"/>
      <c r="F47" s="43"/>
      <c r="G47" s="13"/>
      <c r="H47" s="41"/>
    </row>
    <row r="48" spans="1:8" x14ac:dyDescent="0.35">
      <c r="A48" s="42"/>
      <c r="B48" s="42"/>
      <c r="C48" s="12"/>
      <c r="D48" s="43"/>
      <c r="E48" s="43"/>
      <c r="F48" s="43"/>
      <c r="G48" s="13"/>
      <c r="H48" s="41"/>
    </row>
    <row r="49" spans="1:8" x14ac:dyDescent="0.35">
      <c r="A49" s="42"/>
      <c r="B49" s="42"/>
      <c r="C49" s="12"/>
      <c r="D49" s="43"/>
      <c r="E49" s="43"/>
      <c r="F49" s="43"/>
      <c r="G49" s="13"/>
      <c r="H49" s="41"/>
    </row>
    <row r="50" spans="1:8" x14ac:dyDescent="0.35">
      <c r="A50" s="42"/>
      <c r="B50" s="42"/>
      <c r="C50" s="12"/>
      <c r="D50" s="43"/>
      <c r="E50" s="43"/>
      <c r="F50" s="43"/>
      <c r="G50" s="13"/>
      <c r="H50" s="41"/>
    </row>
    <row r="51" spans="1:8" x14ac:dyDescent="0.35">
      <c r="A51" s="42"/>
      <c r="B51" s="42"/>
      <c r="C51" s="12"/>
      <c r="D51" s="43"/>
      <c r="E51" s="43"/>
      <c r="F51" s="43"/>
      <c r="G51" s="13"/>
      <c r="H51" s="41"/>
    </row>
    <row r="52" spans="1:8" x14ac:dyDescent="0.35">
      <c r="A52" s="42"/>
      <c r="B52" s="42"/>
      <c r="C52" s="12"/>
      <c r="D52" s="43"/>
      <c r="E52" s="43"/>
      <c r="F52" s="43"/>
      <c r="G52" s="13"/>
      <c r="H52" s="41"/>
    </row>
    <row r="53" spans="1:8" x14ac:dyDescent="0.35">
      <c r="A53" s="42"/>
      <c r="B53" s="42"/>
      <c r="C53" s="12"/>
      <c r="D53" s="43"/>
      <c r="E53" s="43"/>
      <c r="F53" s="43"/>
      <c r="G53" s="13"/>
      <c r="H53" s="41"/>
    </row>
    <row r="54" spans="1:8" x14ac:dyDescent="0.35">
      <c r="C54" s="12"/>
      <c r="D54" s="43"/>
      <c r="E54" s="43"/>
      <c r="F54" s="43"/>
      <c r="G54" s="13"/>
      <c r="H54" s="4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DCFA-7FA5-4E8D-87A3-F8ED4D5A0FD7}">
  <dimension ref="A1:Q36"/>
  <sheetViews>
    <sheetView tabSelected="1" zoomScale="62" zoomScaleNormal="62" workbookViewId="0">
      <selection activeCell="D30" sqref="D30"/>
    </sheetView>
  </sheetViews>
  <sheetFormatPr defaultRowHeight="14.5" x14ac:dyDescent="0.35"/>
  <cols>
    <col min="1" max="6" width="8.7265625" style="167"/>
    <col min="7" max="8" width="10" style="167" bestFit="1" customWidth="1"/>
    <col min="9" max="9" width="9" style="167" bestFit="1" customWidth="1"/>
    <col min="10" max="11" width="11" style="167" bestFit="1" customWidth="1"/>
    <col min="12" max="12" width="8.7265625" style="167"/>
    <col min="13" max="14" width="11" style="167" bestFit="1" customWidth="1"/>
    <col min="15" max="15" width="10" style="167" bestFit="1" customWidth="1"/>
    <col min="16" max="17" width="12.453125" style="167" bestFit="1" customWidth="1"/>
    <col min="18" max="16384" width="8.7265625" style="167"/>
  </cols>
  <sheetData>
    <row r="1" spans="1:17" ht="21" x14ac:dyDescent="0.5">
      <c r="A1" s="37" t="s">
        <v>195</v>
      </c>
    </row>
    <row r="2" spans="1:17" x14ac:dyDescent="0.35">
      <c r="A2" s="167" t="s">
        <v>196</v>
      </c>
    </row>
    <row r="3" spans="1:17" x14ac:dyDescent="0.35">
      <c r="G3" s="167" t="s">
        <v>180</v>
      </c>
      <c r="M3" s="167" t="s">
        <v>181</v>
      </c>
    </row>
    <row r="4" spans="1:17" x14ac:dyDescent="0.35">
      <c r="B4" s="167" t="s">
        <v>182</v>
      </c>
      <c r="C4" s="167" t="s">
        <v>183</v>
      </c>
      <c r="D4" s="167" t="s">
        <v>184</v>
      </c>
      <c r="E4" s="167" t="s">
        <v>185</v>
      </c>
      <c r="G4" s="167" t="s">
        <v>182</v>
      </c>
      <c r="H4" s="167" t="s">
        <v>183</v>
      </c>
      <c r="I4" s="167" t="s">
        <v>184</v>
      </c>
      <c r="J4" s="167" t="s">
        <v>185</v>
      </c>
      <c r="K4" s="167" t="s">
        <v>146</v>
      </c>
      <c r="M4" s="167" t="s">
        <v>182</v>
      </c>
      <c r="N4" s="167" t="s">
        <v>183</v>
      </c>
      <c r="O4" s="167" t="s">
        <v>184</v>
      </c>
      <c r="P4" s="167" t="s">
        <v>185</v>
      </c>
      <c r="Q4" s="167" t="s">
        <v>146</v>
      </c>
    </row>
    <row r="5" spans="1:17" x14ac:dyDescent="0.35">
      <c r="A5" s="80">
        <v>2013</v>
      </c>
      <c r="B5" s="168">
        <f>G5/M5</f>
        <v>1.408548542032184E-2</v>
      </c>
      <c r="C5" s="168">
        <f>H5/N5</f>
        <v>8.9338591738768305E-2</v>
      </c>
      <c r="D5" s="168">
        <f t="shared" ref="C5:E15" si="0">I5/O5</f>
        <v>0.2112632474665429</v>
      </c>
      <c r="E5" s="168">
        <f>J5/P5</f>
        <v>7.2685100908705294E-2</v>
      </c>
      <c r="G5" s="57">
        <v>7097</v>
      </c>
      <c r="H5" s="57">
        <v>34002</v>
      </c>
      <c r="I5" s="57">
        <v>5462</v>
      </c>
      <c r="J5" s="57">
        <v>83451</v>
      </c>
      <c r="K5" s="57">
        <v>130012</v>
      </c>
      <c r="L5" s="57"/>
      <c r="M5" s="57">
        <v>503852</v>
      </c>
      <c r="N5" s="57">
        <v>380597</v>
      </c>
      <c r="O5" s="57">
        <v>25854</v>
      </c>
      <c r="P5" s="57">
        <v>1148117</v>
      </c>
      <c r="Q5" s="57">
        <v>2058420</v>
      </c>
    </row>
    <row r="6" spans="1:17" x14ac:dyDescent="0.35">
      <c r="A6" s="80">
        <v>2014</v>
      </c>
      <c r="B6" s="168">
        <f t="shared" ref="B6:B15" si="1">G6/M6</f>
        <v>2.0343846938204783E-2</v>
      </c>
      <c r="C6" s="168">
        <f t="shared" si="0"/>
        <v>7.9227718649844125E-2</v>
      </c>
      <c r="D6" s="168">
        <f t="shared" si="0"/>
        <v>7.8575331238901786E-2</v>
      </c>
      <c r="E6" s="168">
        <f t="shared" si="0"/>
        <v>6.8901598852213516E-2</v>
      </c>
      <c r="G6" s="57">
        <v>9457</v>
      </c>
      <c r="H6" s="57">
        <v>30826</v>
      </c>
      <c r="I6" s="57">
        <v>2301</v>
      </c>
      <c r="J6" s="57">
        <v>92110</v>
      </c>
      <c r="K6" s="57">
        <v>134694</v>
      </c>
      <c r="L6" s="57"/>
      <c r="M6" s="57">
        <v>464858</v>
      </c>
      <c r="N6" s="57">
        <v>389081</v>
      </c>
      <c r="O6" s="57">
        <v>29284</v>
      </c>
      <c r="P6" s="57">
        <v>1336834</v>
      </c>
      <c r="Q6" s="57">
        <v>2220057</v>
      </c>
    </row>
    <row r="7" spans="1:17" x14ac:dyDescent="0.35">
      <c r="A7" s="80">
        <v>2015</v>
      </c>
      <c r="B7" s="168">
        <f t="shared" si="1"/>
        <v>-2.3141481917620287E-2</v>
      </c>
      <c r="C7" s="168">
        <f t="shared" si="0"/>
        <v>0.10210479279679754</v>
      </c>
      <c r="D7" s="168">
        <f t="shared" si="0"/>
        <v>0.13246065139473273</v>
      </c>
      <c r="E7" s="168">
        <f t="shared" si="0"/>
        <v>5.4120223511683656E-2</v>
      </c>
      <c r="G7" s="57">
        <v>-11909</v>
      </c>
      <c r="H7" s="57">
        <v>44101</v>
      </c>
      <c r="I7" s="57">
        <v>5950</v>
      </c>
      <c r="J7" s="57">
        <v>79624</v>
      </c>
      <c r="K7" s="57">
        <v>117766</v>
      </c>
      <c r="L7" s="57"/>
      <c r="M7" s="57">
        <v>514617</v>
      </c>
      <c r="N7" s="57">
        <v>431919</v>
      </c>
      <c r="O7" s="57">
        <v>44919</v>
      </c>
      <c r="P7" s="57">
        <v>1471243</v>
      </c>
      <c r="Q7" s="57">
        <v>2462698</v>
      </c>
    </row>
    <row r="8" spans="1:17" x14ac:dyDescent="0.35">
      <c r="A8" s="80">
        <v>2016</v>
      </c>
      <c r="B8" s="168">
        <f t="shared" si="1"/>
        <v>2.2104576730164083E-2</v>
      </c>
      <c r="C8" s="168">
        <f t="shared" si="0"/>
        <v>8.671178179321587E-2</v>
      </c>
      <c r="D8" s="168">
        <f t="shared" si="0"/>
        <v>2.2898637648873274E-2</v>
      </c>
      <c r="E8" s="168">
        <f t="shared" si="0"/>
        <v>5.4577408457357472E-2</v>
      </c>
      <c r="G8" s="57">
        <v>10881</v>
      </c>
      <c r="H8" s="57">
        <v>43194</v>
      </c>
      <c r="I8" s="57">
        <v>1069</v>
      </c>
      <c r="J8" s="57">
        <v>93816</v>
      </c>
      <c r="K8" s="57">
        <v>148960</v>
      </c>
      <c r="L8" s="57"/>
      <c r="M8" s="57">
        <v>492251</v>
      </c>
      <c r="N8" s="57">
        <v>498133</v>
      </c>
      <c r="O8" s="57">
        <v>46684</v>
      </c>
      <c r="P8" s="57">
        <v>1718953</v>
      </c>
      <c r="Q8" s="57">
        <v>2756021</v>
      </c>
    </row>
    <row r="9" spans="1:17" x14ac:dyDescent="0.35">
      <c r="A9" s="80">
        <v>2017</v>
      </c>
      <c r="B9" s="168">
        <f t="shared" si="1"/>
        <v>-2.0897905513290127E-2</v>
      </c>
      <c r="C9" s="168">
        <f t="shared" si="0"/>
        <v>9.8603724253637601E-2</v>
      </c>
      <c r="D9" s="168">
        <f t="shared" si="0"/>
        <v>2.3756678997122894E-2</v>
      </c>
      <c r="E9" s="168">
        <f t="shared" si="0"/>
        <v>0.1091071395608281</v>
      </c>
      <c r="G9" s="57">
        <v>-9790</v>
      </c>
      <c r="H9" s="57">
        <v>46312</v>
      </c>
      <c r="I9" s="57">
        <v>867</v>
      </c>
      <c r="J9" s="57">
        <v>230516</v>
      </c>
      <c r="K9" s="57">
        <v>267905</v>
      </c>
      <c r="L9" s="57"/>
      <c r="M9" s="57">
        <v>468468</v>
      </c>
      <c r="N9" s="57">
        <v>469678</v>
      </c>
      <c r="O9" s="57">
        <v>36495</v>
      </c>
      <c r="P9" s="57">
        <v>2112749</v>
      </c>
      <c r="Q9" s="57">
        <v>3087390</v>
      </c>
    </row>
    <row r="10" spans="1:17" x14ac:dyDescent="0.35">
      <c r="A10" s="80">
        <v>2018</v>
      </c>
      <c r="B10" s="168">
        <f t="shared" si="1"/>
        <v>-1.39073998956945E-2</v>
      </c>
      <c r="C10" s="168">
        <f t="shared" si="0"/>
        <v>5.9351503661604861E-2</v>
      </c>
      <c r="D10" s="168">
        <f t="shared" si="0"/>
        <v>5.533596837944664E-2</v>
      </c>
      <c r="E10" s="168">
        <f t="shared" si="0"/>
        <v>3.9445764814969503E-2</v>
      </c>
      <c r="G10" s="57">
        <v>-6480</v>
      </c>
      <c r="H10" s="57">
        <v>28520</v>
      </c>
      <c r="I10" s="57">
        <v>1890</v>
      </c>
      <c r="J10" s="57">
        <v>84529</v>
      </c>
      <c r="K10" s="57">
        <v>108459</v>
      </c>
      <c r="L10" s="57"/>
      <c r="M10" s="57">
        <v>465939</v>
      </c>
      <c r="N10" s="57">
        <v>480527</v>
      </c>
      <c r="O10" s="57">
        <v>34155</v>
      </c>
      <c r="P10" s="57">
        <v>2142917</v>
      </c>
      <c r="Q10" s="57">
        <v>3123538</v>
      </c>
    </row>
    <row r="11" spans="1:17" x14ac:dyDescent="0.35">
      <c r="A11" s="80">
        <v>2019</v>
      </c>
      <c r="B11" s="168">
        <f t="shared" si="1"/>
        <v>4.482056201683185E-2</v>
      </c>
      <c r="C11" s="168">
        <f t="shared" si="0"/>
        <v>6.5055871776765237E-2</v>
      </c>
      <c r="D11" s="168">
        <f t="shared" si="0"/>
        <v>7.9575335261635557E-2</v>
      </c>
      <c r="E11" s="168">
        <f t="shared" si="0"/>
        <v>4.5589603178097279E-2</v>
      </c>
      <c r="G11" s="57">
        <v>21585</v>
      </c>
      <c r="H11" s="57">
        <v>31968</v>
      </c>
      <c r="I11" s="57">
        <v>2421</v>
      </c>
      <c r="J11" s="57">
        <v>97339</v>
      </c>
      <c r="K11" s="57">
        <v>153313</v>
      </c>
      <c r="L11" s="57"/>
      <c r="M11" s="57">
        <v>481587</v>
      </c>
      <c r="N11" s="57">
        <v>491393</v>
      </c>
      <c r="O11" s="57">
        <v>30424</v>
      </c>
      <c r="P11" s="57">
        <v>2135114</v>
      </c>
      <c r="Q11" s="57">
        <v>3138518</v>
      </c>
    </row>
    <row r="12" spans="1:17" x14ac:dyDescent="0.35">
      <c r="A12" s="80">
        <v>2020</v>
      </c>
      <c r="B12" s="168">
        <f t="shared" si="1"/>
        <v>4.1530481032210805E-2</v>
      </c>
      <c r="C12" s="168">
        <f t="shared" si="0"/>
        <v>-7.9234167318980482E-3</v>
      </c>
      <c r="D12" s="168">
        <f t="shared" si="0"/>
        <v>6.3494401885680618E-2</v>
      </c>
      <c r="E12" s="168">
        <f t="shared" si="0"/>
        <v>7.01954394192837E-3</v>
      </c>
      <c r="G12" s="57">
        <v>20864</v>
      </c>
      <c r="H12" s="57">
        <v>-4059</v>
      </c>
      <c r="I12" s="57">
        <v>1724</v>
      </c>
      <c r="J12" s="57">
        <v>17856</v>
      </c>
      <c r="K12" s="57">
        <v>36385</v>
      </c>
      <c r="L12" s="57"/>
      <c r="M12" s="57">
        <v>502378</v>
      </c>
      <c r="N12" s="57">
        <v>512279</v>
      </c>
      <c r="O12" s="57">
        <v>27152</v>
      </c>
      <c r="P12" s="57">
        <v>2543755</v>
      </c>
      <c r="Q12" s="57">
        <v>3585564</v>
      </c>
    </row>
    <row r="13" spans="1:17" x14ac:dyDescent="0.35">
      <c r="A13" s="80">
        <v>2021</v>
      </c>
      <c r="B13" s="168">
        <f t="shared" si="1"/>
        <v>0.17719889440006059</v>
      </c>
      <c r="C13" s="168">
        <f t="shared" si="0"/>
        <v>8.9083724418582796E-2</v>
      </c>
      <c r="D13" s="168">
        <f t="shared" si="0"/>
        <v>6.321230725803606E-2</v>
      </c>
      <c r="E13" s="168">
        <f t="shared" si="0"/>
        <v>4.5166437177746682E-2</v>
      </c>
      <c r="G13" s="57">
        <v>98280</v>
      </c>
      <c r="H13" s="57">
        <v>52144</v>
      </c>
      <c r="I13" s="57">
        <v>3583</v>
      </c>
      <c r="J13" s="57">
        <v>116743</v>
      </c>
      <c r="K13" s="57">
        <v>270750</v>
      </c>
      <c r="L13" s="57"/>
      <c r="M13" s="57">
        <v>554631</v>
      </c>
      <c r="N13" s="57">
        <v>585337</v>
      </c>
      <c r="O13" s="57">
        <v>56682</v>
      </c>
      <c r="P13" s="57">
        <v>2584729</v>
      </c>
      <c r="Q13" s="57">
        <v>3781379</v>
      </c>
    </row>
    <row r="14" spans="1:17" x14ac:dyDescent="0.35">
      <c r="A14" s="80">
        <v>2022</v>
      </c>
      <c r="B14" s="168">
        <f t="shared" si="1"/>
        <v>0.14589825075806553</v>
      </c>
      <c r="C14" s="168">
        <f t="shared" si="0"/>
        <v>0.1113894342517997</v>
      </c>
      <c r="D14" s="168">
        <f t="shared" si="0"/>
        <v>-6.5125240847784205E-2</v>
      </c>
      <c r="E14" s="168">
        <f t="shared" si="0"/>
        <v>5.3757281735588663E-2</v>
      </c>
      <c r="G14" s="57">
        <v>80112</v>
      </c>
      <c r="H14" s="57">
        <v>59232</v>
      </c>
      <c r="I14" s="57">
        <v>-2028</v>
      </c>
      <c r="J14" s="57">
        <v>120316</v>
      </c>
      <c r="K14" s="57">
        <v>257632</v>
      </c>
      <c r="L14" s="57"/>
      <c r="M14" s="57">
        <v>549095</v>
      </c>
      <c r="N14" s="57">
        <v>531756</v>
      </c>
      <c r="O14" s="57">
        <v>31140</v>
      </c>
      <c r="P14" s="57">
        <v>2238134</v>
      </c>
      <c r="Q14" s="57">
        <v>3350125</v>
      </c>
    </row>
    <row r="15" spans="1:17" x14ac:dyDescent="0.35">
      <c r="A15" s="80">
        <v>2023</v>
      </c>
      <c r="B15" s="168">
        <f t="shared" si="1"/>
        <v>6.614755041666949E-2</v>
      </c>
      <c r="C15" s="168">
        <f>H15/N15</f>
        <v>9.3974762708486967E-2</v>
      </c>
      <c r="D15" s="168">
        <f t="shared" si="0"/>
        <v>0.14154406094815089</v>
      </c>
      <c r="E15" s="168">
        <f t="shared" si="0"/>
        <v>4.8230765249577479E-2</v>
      </c>
      <c r="G15" s="169">
        <v>39085</v>
      </c>
      <c r="H15" s="169">
        <v>55177</v>
      </c>
      <c r="I15" s="169">
        <v>4589</v>
      </c>
      <c r="J15" s="169">
        <v>108100</v>
      </c>
      <c r="K15" s="169">
        <v>206951</v>
      </c>
      <c r="M15" s="169">
        <v>590876</v>
      </c>
      <c r="N15" s="169">
        <v>587147</v>
      </c>
      <c r="O15" s="169">
        <v>32421</v>
      </c>
      <c r="P15" s="169">
        <v>2241308</v>
      </c>
      <c r="Q15" s="169">
        <v>3451752</v>
      </c>
    </row>
    <row r="16" spans="1:17" x14ac:dyDescent="0.35">
      <c r="A16" s="80"/>
    </row>
    <row r="17" spans="1:1" x14ac:dyDescent="0.35">
      <c r="A17" s="161" t="s">
        <v>203</v>
      </c>
    </row>
    <row r="18" spans="1:1" x14ac:dyDescent="0.35">
      <c r="A18" s="80"/>
    </row>
    <row r="19" spans="1:1" x14ac:dyDescent="0.35">
      <c r="A19" s="80"/>
    </row>
    <row r="20" spans="1:1" x14ac:dyDescent="0.35">
      <c r="A20" s="80"/>
    </row>
    <row r="21" spans="1:1" x14ac:dyDescent="0.35">
      <c r="A21" s="80"/>
    </row>
    <row r="22" spans="1:1" x14ac:dyDescent="0.35">
      <c r="A22" s="80"/>
    </row>
    <row r="23" spans="1:1" x14ac:dyDescent="0.35">
      <c r="A23" s="80"/>
    </row>
    <row r="24" spans="1:1" x14ac:dyDescent="0.35">
      <c r="A24" s="80"/>
    </row>
    <row r="25" spans="1:1" x14ac:dyDescent="0.35">
      <c r="A25" s="80"/>
    </row>
    <row r="26" spans="1:1" x14ac:dyDescent="0.35">
      <c r="A26" s="80"/>
    </row>
    <row r="27" spans="1:1" x14ac:dyDescent="0.35">
      <c r="A27" s="80"/>
    </row>
    <row r="28" spans="1:1" x14ac:dyDescent="0.35">
      <c r="A28" s="80"/>
    </row>
    <row r="29" spans="1:1" x14ac:dyDescent="0.35">
      <c r="A29" s="80"/>
    </row>
    <row r="30" spans="1:1" x14ac:dyDescent="0.35">
      <c r="A30" s="80"/>
    </row>
    <row r="31" spans="1:1" x14ac:dyDescent="0.35">
      <c r="A31" s="80"/>
    </row>
    <row r="32" spans="1:1" x14ac:dyDescent="0.35">
      <c r="A32" s="80"/>
    </row>
    <row r="33" spans="1:1" x14ac:dyDescent="0.35">
      <c r="A33" s="80"/>
    </row>
    <row r="34" spans="1:1" x14ac:dyDescent="0.35">
      <c r="A34" s="80"/>
    </row>
    <row r="35" spans="1:1" x14ac:dyDescent="0.35">
      <c r="A35" s="80"/>
    </row>
    <row r="36" spans="1:1" x14ac:dyDescent="0.35">
      <c r="A36" s="80"/>
    </row>
  </sheetData>
  <conditionalFormatting sqref="A5 A7 A9 A11 A13 A15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9375-65EC-4637-8B19-31083A6D8640}">
  <dimension ref="A1:D59"/>
  <sheetViews>
    <sheetView zoomScale="51" zoomScaleNormal="51" workbookViewId="0">
      <pane xSplit="2" ySplit="4" topLeftCell="C18" activePane="bottomRight" state="frozen"/>
      <selection activeCell="G44" sqref="G44"/>
      <selection pane="topRight" activeCell="G44" sqref="G44"/>
      <selection pane="bottomLeft" activeCell="G44" sqref="G44"/>
      <selection pane="bottomRight"/>
    </sheetView>
  </sheetViews>
  <sheetFormatPr defaultRowHeight="14.5" x14ac:dyDescent="0.35"/>
  <cols>
    <col min="3" max="3" width="12.54296875" bestFit="1" customWidth="1"/>
    <col min="4" max="4" width="19" bestFit="1" customWidth="1"/>
  </cols>
  <sheetData>
    <row r="1" spans="1:4" ht="26" x14ac:dyDescent="0.6">
      <c r="A1" s="1" t="s">
        <v>2</v>
      </c>
    </row>
    <row r="2" spans="1:4" x14ac:dyDescent="0.35">
      <c r="A2" t="s">
        <v>3</v>
      </c>
    </row>
    <row r="4" spans="1:4" x14ac:dyDescent="0.35">
      <c r="C4" t="s">
        <v>22</v>
      </c>
    </row>
    <row r="5" spans="1:4" x14ac:dyDescent="0.35">
      <c r="A5" s="2">
        <v>2010</v>
      </c>
      <c r="B5" s="2">
        <v>1</v>
      </c>
      <c r="C5" s="45">
        <v>5.9559403006741691</v>
      </c>
      <c r="D5" s="6"/>
    </row>
    <row r="6" spans="1:4" x14ac:dyDescent="0.35">
      <c r="A6" s="2"/>
      <c r="B6" s="2">
        <v>2</v>
      </c>
      <c r="C6" s="45">
        <v>6.0059351770262532</v>
      </c>
      <c r="D6" s="6"/>
    </row>
    <row r="7" spans="1:4" x14ac:dyDescent="0.35">
      <c r="A7" s="2"/>
      <c r="B7" s="2">
        <v>3</v>
      </c>
      <c r="C7" s="45">
        <v>6.0594027932148613</v>
      </c>
      <c r="D7" s="6"/>
    </row>
    <row r="8" spans="1:4" x14ac:dyDescent="0.35">
      <c r="A8" s="2"/>
      <c r="B8" s="2">
        <v>4</v>
      </c>
      <c r="C8" s="45">
        <v>6.1158025839396331</v>
      </c>
      <c r="D8" s="6"/>
    </row>
    <row r="9" spans="1:4" x14ac:dyDescent="0.35">
      <c r="A9" s="2">
        <v>2011</v>
      </c>
      <c r="B9" s="2">
        <v>1</v>
      </c>
      <c r="C9" s="45">
        <v>6.1760311112770152</v>
      </c>
      <c r="D9" s="6"/>
    </row>
    <row r="10" spans="1:4" x14ac:dyDescent="0.35">
      <c r="A10" s="2"/>
      <c r="B10" s="2">
        <v>2</v>
      </c>
      <c r="C10" s="45">
        <v>6.2105965980604774</v>
      </c>
      <c r="D10" s="6"/>
    </row>
    <row r="11" spans="1:4" x14ac:dyDescent="0.35">
      <c r="A11" s="2"/>
      <c r="B11" s="2">
        <v>3</v>
      </c>
      <c r="C11" s="45">
        <v>6.2362942529328365</v>
      </c>
      <c r="D11" s="6"/>
    </row>
    <row r="12" spans="1:4" x14ac:dyDescent="0.35">
      <c r="A12" s="2"/>
      <c r="B12" s="2">
        <v>4</v>
      </c>
      <c r="C12" s="45">
        <v>6.2789558835516406</v>
      </c>
      <c r="D12" s="6"/>
    </row>
    <row r="13" spans="1:4" x14ac:dyDescent="0.35">
      <c r="A13" s="2">
        <v>2012</v>
      </c>
      <c r="B13" s="2">
        <v>1</v>
      </c>
      <c r="C13" s="45">
        <v>6.3145477213644883</v>
      </c>
      <c r="D13" s="6"/>
    </row>
    <row r="14" spans="1:4" x14ac:dyDescent="0.35">
      <c r="A14" s="2"/>
      <c r="B14" s="2">
        <v>2</v>
      </c>
      <c r="C14" s="45">
        <v>6.3672573678792856</v>
      </c>
      <c r="D14" s="6"/>
    </row>
    <row r="15" spans="1:4" x14ac:dyDescent="0.35">
      <c r="A15" s="2"/>
      <c r="B15" s="2">
        <v>3</v>
      </c>
      <c r="C15" s="45">
        <v>6.3931439888832848</v>
      </c>
      <c r="D15" s="6"/>
    </row>
    <row r="16" spans="1:4" x14ac:dyDescent="0.35">
      <c r="A16" s="2"/>
      <c r="B16" s="2">
        <v>4</v>
      </c>
      <c r="C16" s="45">
        <v>6.4236356289599206</v>
      </c>
      <c r="D16" s="6"/>
    </row>
    <row r="17" spans="1:4" x14ac:dyDescent="0.35">
      <c r="A17" s="2">
        <v>2013</v>
      </c>
      <c r="B17" s="2">
        <v>1</v>
      </c>
      <c r="C17" s="45">
        <v>6.4734846290391355</v>
      </c>
      <c r="D17" s="6"/>
    </row>
    <row r="18" spans="1:4" x14ac:dyDescent="0.35">
      <c r="A18" s="2"/>
      <c r="B18" s="2">
        <v>2</v>
      </c>
      <c r="C18" s="45">
        <v>6.5205713698386445</v>
      </c>
      <c r="D18" s="6"/>
    </row>
    <row r="19" spans="1:4" x14ac:dyDescent="0.35">
      <c r="A19" s="2"/>
      <c r="B19" s="2">
        <v>3</v>
      </c>
      <c r="C19" s="45">
        <v>6.5515088465144977</v>
      </c>
      <c r="D19" s="6"/>
    </row>
    <row r="20" spans="1:4" x14ac:dyDescent="0.35">
      <c r="A20" s="2"/>
      <c r="B20" s="2">
        <v>4</v>
      </c>
      <c r="C20" s="45">
        <v>6.5867790273281281</v>
      </c>
      <c r="D20" s="6"/>
    </row>
    <row r="21" spans="1:4" x14ac:dyDescent="0.35">
      <c r="A21" s="2">
        <v>2014</v>
      </c>
      <c r="B21" s="2">
        <v>1</v>
      </c>
      <c r="C21" s="45">
        <v>6.5776935569357287</v>
      </c>
      <c r="D21" s="6"/>
    </row>
    <row r="22" spans="1:4" x14ac:dyDescent="0.35">
      <c r="A22" s="2"/>
      <c r="B22" s="2">
        <v>2</v>
      </c>
      <c r="C22" s="45">
        <v>6.603653516424469</v>
      </c>
      <c r="D22" s="6"/>
    </row>
    <row r="23" spans="1:4" x14ac:dyDescent="0.35">
      <c r="A23" s="2"/>
      <c r="B23" s="2">
        <v>3</v>
      </c>
      <c r="C23" s="45">
        <v>6.6353893053661173</v>
      </c>
      <c r="D23" s="6"/>
    </row>
    <row r="24" spans="1:4" x14ac:dyDescent="0.35">
      <c r="A24" s="2"/>
      <c r="B24" s="2">
        <v>4</v>
      </c>
      <c r="C24" s="45">
        <v>6.6850734839942829</v>
      </c>
      <c r="D24" s="6"/>
    </row>
    <row r="25" spans="1:4" x14ac:dyDescent="0.35">
      <c r="A25" s="2">
        <v>2015</v>
      </c>
      <c r="B25" s="2">
        <v>1</v>
      </c>
      <c r="C25" s="45">
        <v>6.7333632581927549</v>
      </c>
      <c r="D25" s="6"/>
    </row>
    <row r="26" spans="1:4" x14ac:dyDescent="0.35">
      <c r="A26" s="2"/>
      <c r="B26" s="2">
        <v>2</v>
      </c>
      <c r="C26" s="45">
        <v>6.6765159884698431</v>
      </c>
      <c r="D26" s="6"/>
    </row>
    <row r="27" spans="1:4" x14ac:dyDescent="0.35">
      <c r="A27" s="2"/>
      <c r="B27" s="2">
        <v>3</v>
      </c>
      <c r="C27" s="45">
        <v>6.7065886194977047</v>
      </c>
      <c r="D27" s="6"/>
    </row>
    <row r="28" spans="1:4" x14ac:dyDescent="0.35">
      <c r="A28" s="2"/>
      <c r="B28" s="2">
        <v>4</v>
      </c>
      <c r="C28" s="45">
        <v>6.7356594132836651</v>
      </c>
      <c r="D28" s="6"/>
    </row>
    <row r="29" spans="1:4" x14ac:dyDescent="0.35">
      <c r="A29" s="2">
        <v>2016</v>
      </c>
      <c r="B29" s="2">
        <v>1</v>
      </c>
      <c r="C29" s="45">
        <v>6.7517485298343285</v>
      </c>
      <c r="D29" s="6"/>
    </row>
    <row r="30" spans="1:4" x14ac:dyDescent="0.35">
      <c r="A30" s="2"/>
      <c r="B30" s="2">
        <v>2</v>
      </c>
      <c r="C30" s="45">
        <v>6.7582446472043918</v>
      </c>
      <c r="D30" s="6"/>
    </row>
    <row r="31" spans="1:4" x14ac:dyDescent="0.35">
      <c r="A31" s="2"/>
      <c r="B31" s="2">
        <v>3</v>
      </c>
      <c r="C31" s="45">
        <v>6.7574212833969192</v>
      </c>
      <c r="D31" s="6"/>
    </row>
    <row r="32" spans="1:4" x14ac:dyDescent="0.35">
      <c r="A32" s="2"/>
      <c r="B32" s="2">
        <v>4</v>
      </c>
      <c r="C32" s="45">
        <v>6.763159250552544</v>
      </c>
      <c r="D32" s="6"/>
    </row>
    <row r="33" spans="1:4" x14ac:dyDescent="0.35">
      <c r="A33" s="2">
        <v>2017</v>
      </c>
      <c r="B33" s="2">
        <v>1</v>
      </c>
      <c r="C33" s="45">
        <v>6.7950898635840646</v>
      </c>
      <c r="D33" s="6"/>
    </row>
    <row r="34" spans="1:4" x14ac:dyDescent="0.35">
      <c r="A34" s="2"/>
      <c r="B34" s="2">
        <v>2</v>
      </c>
      <c r="C34" s="45">
        <v>6.8321436863063107</v>
      </c>
      <c r="D34" s="6"/>
    </row>
    <row r="35" spans="1:4" x14ac:dyDescent="0.35">
      <c r="A35" s="2"/>
      <c r="B35" s="2">
        <v>3</v>
      </c>
      <c r="C35" s="45">
        <v>6.8447077238530589</v>
      </c>
      <c r="D35" s="6"/>
    </row>
    <row r="36" spans="1:4" x14ac:dyDescent="0.35">
      <c r="A36" s="2"/>
      <c r="B36" s="2">
        <v>4</v>
      </c>
      <c r="C36" s="45">
        <v>6.8716321414085577</v>
      </c>
      <c r="D36" s="6"/>
    </row>
    <row r="37" spans="1:4" x14ac:dyDescent="0.35">
      <c r="A37" s="2">
        <v>2018</v>
      </c>
      <c r="B37" s="2">
        <v>1</v>
      </c>
      <c r="C37" s="45">
        <v>6.907984760213016</v>
      </c>
      <c r="D37" s="6"/>
    </row>
    <row r="38" spans="1:4" x14ac:dyDescent="0.35">
      <c r="A38" s="2"/>
      <c r="B38" s="2">
        <v>2</v>
      </c>
      <c r="C38" s="45">
        <v>6.8908076612715865</v>
      </c>
      <c r="D38" s="6"/>
    </row>
    <row r="39" spans="1:4" x14ac:dyDescent="0.35">
      <c r="A39" s="2"/>
      <c r="B39" s="2">
        <v>3</v>
      </c>
      <c r="C39" s="45">
        <v>6.9755522620076826</v>
      </c>
      <c r="D39" s="6"/>
    </row>
    <row r="40" spans="1:4" x14ac:dyDescent="0.35">
      <c r="A40" s="2"/>
      <c r="B40" s="2">
        <v>4</v>
      </c>
      <c r="C40" s="45">
        <v>6.9949090656491473</v>
      </c>
      <c r="D40" s="6"/>
    </row>
    <row r="41" spans="1:4" x14ac:dyDescent="0.35">
      <c r="A41" s="2">
        <v>2019</v>
      </c>
      <c r="B41" s="2">
        <v>1</v>
      </c>
      <c r="C41" s="45">
        <v>6.9338131179106837</v>
      </c>
      <c r="D41" s="6"/>
    </row>
    <row r="42" spans="1:4" x14ac:dyDescent="0.35">
      <c r="A42" s="2"/>
      <c r="B42" s="2">
        <v>2</v>
      </c>
      <c r="C42" s="45">
        <v>6.9651685703274904</v>
      </c>
      <c r="D42" s="6"/>
    </row>
    <row r="43" spans="1:4" x14ac:dyDescent="0.35">
      <c r="A43" s="2"/>
      <c r="B43" s="2">
        <v>3</v>
      </c>
      <c r="C43" s="45">
        <v>6.972489553682415</v>
      </c>
      <c r="D43" s="6"/>
    </row>
    <row r="44" spans="1:4" x14ac:dyDescent="0.35">
      <c r="A44" s="2"/>
      <c r="B44" s="2">
        <v>4</v>
      </c>
      <c r="C44" s="45">
        <v>6.9699646772019364</v>
      </c>
      <c r="D44" s="6"/>
    </row>
    <row r="45" spans="1:4" x14ac:dyDescent="0.35">
      <c r="A45" s="2">
        <v>2020</v>
      </c>
      <c r="B45" s="2">
        <v>1</v>
      </c>
      <c r="C45" s="45">
        <v>6.9864088875903976</v>
      </c>
      <c r="D45" s="6"/>
    </row>
    <row r="46" spans="1:4" x14ac:dyDescent="0.35">
      <c r="A46" s="2"/>
      <c r="B46" s="2">
        <v>2</v>
      </c>
      <c r="C46" s="45">
        <v>5.8064088068976423</v>
      </c>
      <c r="D46" s="6"/>
    </row>
    <row r="47" spans="1:4" x14ac:dyDescent="0.35">
      <c r="A47" s="2"/>
      <c r="B47" s="2">
        <v>3</v>
      </c>
      <c r="C47" s="45">
        <v>6.6036309931185997</v>
      </c>
      <c r="D47" s="6"/>
    </row>
    <row r="48" spans="1:4" x14ac:dyDescent="0.35">
      <c r="A48" s="2"/>
      <c r="B48" s="2">
        <v>4</v>
      </c>
      <c r="C48" s="45">
        <v>6.7847026844127951</v>
      </c>
      <c r="D48" s="6"/>
    </row>
    <row r="49" spans="1:4" x14ac:dyDescent="0.35">
      <c r="A49" s="2">
        <v>2021</v>
      </c>
      <c r="B49" s="2">
        <v>1</v>
      </c>
      <c r="C49" s="45">
        <v>6.8282086760221086</v>
      </c>
      <c r="D49" s="6"/>
    </row>
    <row r="50" spans="1:4" x14ac:dyDescent="0.35">
      <c r="A50" s="2"/>
      <c r="B50" s="2">
        <v>2</v>
      </c>
      <c r="C50" s="45">
        <v>6.9168293523861921</v>
      </c>
      <c r="D50" s="6"/>
    </row>
    <row r="51" spans="1:4" x14ac:dyDescent="0.35">
      <c r="A51" s="2"/>
      <c r="B51" s="2">
        <v>3</v>
      </c>
      <c r="C51" s="45">
        <v>6.78712135840839</v>
      </c>
      <c r="D51" s="6"/>
    </row>
    <row r="52" spans="1:4" x14ac:dyDescent="0.35">
      <c r="A52" s="2"/>
      <c r="B52" s="2">
        <v>4</v>
      </c>
      <c r="C52" s="45">
        <v>6.8803077832711041</v>
      </c>
      <c r="D52" s="6"/>
    </row>
    <row r="53" spans="1:4" x14ac:dyDescent="0.35">
      <c r="A53" s="2">
        <v>2022</v>
      </c>
      <c r="B53" s="2">
        <v>1</v>
      </c>
      <c r="C53" s="45">
        <v>6.985719375087946</v>
      </c>
      <c r="D53" s="6"/>
    </row>
    <row r="54" spans="1:4" x14ac:dyDescent="0.35">
      <c r="B54" s="2">
        <v>2</v>
      </c>
      <c r="C54" s="45">
        <v>6.9272655244330066</v>
      </c>
      <c r="D54" s="6"/>
    </row>
    <row r="55" spans="1:4" x14ac:dyDescent="0.35">
      <c r="B55" s="2">
        <v>3</v>
      </c>
      <c r="C55" s="45">
        <v>7.0501524458038354</v>
      </c>
      <c r="D55" s="6"/>
    </row>
    <row r="56" spans="1:4" x14ac:dyDescent="0.35">
      <c r="B56" s="2">
        <v>4</v>
      </c>
      <c r="C56" s="45">
        <v>6.9730192887598541</v>
      </c>
    </row>
    <row r="57" spans="1:4" x14ac:dyDescent="0.35">
      <c r="A57" s="8" t="s">
        <v>4</v>
      </c>
      <c r="B57" s="2">
        <v>1</v>
      </c>
      <c r="C57" s="45">
        <v>7.0013728823205641</v>
      </c>
    </row>
    <row r="58" spans="1:4" x14ac:dyDescent="0.35">
      <c r="B58" s="2">
        <v>2</v>
      </c>
      <c r="C58" s="45">
        <v>7.0333926411029113</v>
      </c>
    </row>
    <row r="59" spans="1:4" x14ac:dyDescent="0.35">
      <c r="B59" s="2">
        <v>3</v>
      </c>
      <c r="C59" s="45">
        <v>7.0159818419930149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B225-F623-43CC-91A1-FD006B0BC768}">
  <dimension ref="A1:E28"/>
  <sheetViews>
    <sheetView zoomScale="63" zoomScaleNormal="63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8" sqref="A28"/>
    </sheetView>
  </sheetViews>
  <sheetFormatPr defaultRowHeight="14.5" x14ac:dyDescent="0.35"/>
  <cols>
    <col min="1" max="16384" width="8.7265625" style="166"/>
  </cols>
  <sheetData>
    <row r="1" spans="1:5" s="135" customFormat="1" ht="21" x14ac:dyDescent="0.5">
      <c r="A1" s="37" t="s">
        <v>197</v>
      </c>
      <c r="B1" s="160"/>
    </row>
    <row r="2" spans="1:5" s="135" customFormat="1" x14ac:dyDescent="0.35">
      <c r="A2" s="135" t="s">
        <v>191</v>
      </c>
      <c r="B2" s="161"/>
    </row>
    <row r="3" spans="1:5" s="164" customFormat="1" x14ac:dyDescent="0.35">
      <c r="A3" s="163"/>
      <c r="B3" s="163"/>
      <c r="C3" s="162" t="s">
        <v>123</v>
      </c>
      <c r="D3" s="162" t="s">
        <v>23</v>
      </c>
      <c r="E3" s="162"/>
    </row>
    <row r="4" spans="1:5" s="135" customFormat="1" x14ac:dyDescent="0.35">
      <c r="A4" s="161">
        <v>2018</v>
      </c>
      <c r="B4" s="161">
        <v>1</v>
      </c>
      <c r="C4" s="165">
        <v>22.197865203761754</v>
      </c>
      <c r="D4" s="165">
        <v>39.801291536050158</v>
      </c>
    </row>
    <row r="5" spans="1:5" s="135" customFormat="1" x14ac:dyDescent="0.35">
      <c r="A5" s="161"/>
      <c r="B5" s="161">
        <v>2</v>
      </c>
      <c r="C5" s="165">
        <v>-8.2231725202624464</v>
      </c>
      <c r="D5" s="165">
        <v>36.192111153994595</v>
      </c>
    </row>
    <row r="6" spans="1:5" s="135" customFormat="1" x14ac:dyDescent="0.35">
      <c r="A6" s="161"/>
      <c r="B6" s="161">
        <v>3</v>
      </c>
      <c r="C6" s="165">
        <v>30.148353658536589</v>
      </c>
      <c r="D6" s="165">
        <v>64.993134146341475</v>
      </c>
    </row>
    <row r="7" spans="1:5" s="135" customFormat="1" x14ac:dyDescent="0.35">
      <c r="A7" s="161"/>
      <c r="B7" s="161">
        <v>4</v>
      </c>
      <c r="C7" s="165">
        <v>11.112544629349472</v>
      </c>
      <c r="D7" s="165">
        <v>50.752593040847202</v>
      </c>
    </row>
    <row r="8" spans="1:5" s="135" customFormat="1" x14ac:dyDescent="0.35">
      <c r="A8" s="161">
        <v>2019</v>
      </c>
      <c r="B8" s="161">
        <v>1</v>
      </c>
      <c r="C8" s="165">
        <v>26.07647386235427</v>
      </c>
      <c r="D8" s="165">
        <v>39.023205716434752</v>
      </c>
    </row>
    <row r="9" spans="1:5" s="135" customFormat="1" x14ac:dyDescent="0.35">
      <c r="A9" s="161"/>
      <c r="B9" s="161">
        <v>2</v>
      </c>
      <c r="C9" s="165">
        <v>26.227450110864744</v>
      </c>
      <c r="D9" s="165">
        <v>38.843600886917955</v>
      </c>
    </row>
    <row r="10" spans="1:5" s="135" customFormat="1" x14ac:dyDescent="0.35">
      <c r="A10" s="161"/>
      <c r="B10" s="161">
        <v>3</v>
      </c>
      <c r="C10" s="165">
        <v>21.605481698389458</v>
      </c>
      <c r="D10" s="165">
        <v>37.289674963396777</v>
      </c>
    </row>
    <row r="11" spans="1:5" s="135" customFormat="1" x14ac:dyDescent="0.35">
      <c r="A11" s="161"/>
      <c r="B11" s="161">
        <v>4</v>
      </c>
      <c r="C11" s="165">
        <v>24.333357637623042</v>
      </c>
      <c r="D11" s="165">
        <v>28.175151294203427</v>
      </c>
    </row>
    <row r="12" spans="1:5" s="135" customFormat="1" x14ac:dyDescent="0.35">
      <c r="A12" s="161">
        <v>2020</v>
      </c>
      <c r="B12" s="161">
        <v>1</v>
      </c>
      <c r="C12" s="165">
        <v>41.11775377969763</v>
      </c>
      <c r="D12" s="165">
        <v>15.665935205183587</v>
      </c>
    </row>
    <row r="13" spans="1:5" s="135" customFormat="1" x14ac:dyDescent="0.35">
      <c r="A13" s="161"/>
      <c r="B13" s="161">
        <v>2</v>
      </c>
      <c r="C13" s="165">
        <v>24.756705882352936</v>
      </c>
      <c r="D13" s="165">
        <v>-4.8163089137495483</v>
      </c>
    </row>
    <row r="14" spans="1:5" s="135" customFormat="1" x14ac:dyDescent="0.35">
      <c r="A14" s="161"/>
      <c r="B14" s="161">
        <v>3</v>
      </c>
      <c r="C14" s="165">
        <v>68.81447727272726</v>
      </c>
      <c r="D14" s="165">
        <v>48.425607954545448</v>
      </c>
    </row>
    <row r="15" spans="1:5" s="135" customFormat="1" x14ac:dyDescent="0.35">
      <c r="A15" s="161"/>
      <c r="B15" s="161">
        <v>4</v>
      </c>
      <c r="C15" s="165">
        <v>80.406122968197877</v>
      </c>
      <c r="D15" s="165">
        <v>60.324924381625436</v>
      </c>
    </row>
    <row r="16" spans="1:5" s="135" customFormat="1" x14ac:dyDescent="0.35">
      <c r="A16" s="161">
        <v>2021</v>
      </c>
      <c r="B16" s="161">
        <v>1</v>
      </c>
      <c r="C16" s="165">
        <v>104.0962654558156</v>
      </c>
      <c r="D16" s="165">
        <v>37.272804750261969</v>
      </c>
    </row>
    <row r="17" spans="1:5" s="135" customFormat="1" x14ac:dyDescent="0.35">
      <c r="A17" s="161"/>
      <c r="B17" s="161">
        <v>2</v>
      </c>
      <c r="C17" s="165">
        <v>111.23739759036144</v>
      </c>
      <c r="D17" s="165">
        <v>59.018751118760754</v>
      </c>
    </row>
    <row r="18" spans="1:5" s="135" customFormat="1" x14ac:dyDescent="0.35">
      <c r="A18" s="161"/>
      <c r="B18" s="161">
        <v>3</v>
      </c>
      <c r="C18" s="165">
        <v>58.798748391466304</v>
      </c>
      <c r="D18" s="165">
        <v>57.794421943785977</v>
      </c>
    </row>
    <row r="19" spans="1:5" s="135" customFormat="1" x14ac:dyDescent="0.35">
      <c r="A19" s="161"/>
      <c r="B19" s="161">
        <v>4</v>
      </c>
      <c r="C19" s="165">
        <v>37.159689008042903</v>
      </c>
      <c r="D19" s="165">
        <v>50.519943699731904</v>
      </c>
    </row>
    <row r="20" spans="1:5" s="135" customFormat="1" x14ac:dyDescent="0.35">
      <c r="A20" s="161">
        <v>2022</v>
      </c>
      <c r="B20" s="161">
        <v>1</v>
      </c>
      <c r="C20" s="165">
        <v>98.826768824306455</v>
      </c>
      <c r="D20" s="165">
        <v>66.161770145310442</v>
      </c>
    </row>
    <row r="21" spans="1:5" s="135" customFormat="1" x14ac:dyDescent="0.35">
      <c r="A21" s="161"/>
      <c r="B21" s="161">
        <v>2</v>
      </c>
      <c r="C21" s="165">
        <v>85.052714239586678</v>
      </c>
      <c r="D21" s="165">
        <v>62.884990636099445</v>
      </c>
    </row>
    <row r="22" spans="1:5" s="135" customFormat="1" x14ac:dyDescent="0.35">
      <c r="A22" s="161"/>
      <c r="B22" s="161">
        <v>3</v>
      </c>
      <c r="C22" s="165">
        <v>79.268829191569679</v>
      </c>
      <c r="D22" s="165">
        <v>55.525725070776978</v>
      </c>
    </row>
    <row r="23" spans="1:5" s="135" customFormat="1" x14ac:dyDescent="0.35">
      <c r="A23" s="161"/>
      <c r="B23" s="161">
        <v>4</v>
      </c>
      <c r="C23" s="165">
        <v>73.794825585023403</v>
      </c>
      <c r="D23" s="165">
        <v>49.087121372854909</v>
      </c>
    </row>
    <row r="24" spans="1:5" s="135" customFormat="1" x14ac:dyDescent="0.35">
      <c r="A24" s="161">
        <v>2023</v>
      </c>
      <c r="B24" s="161">
        <v>1</v>
      </c>
      <c r="C24" s="165">
        <v>49.995866666666672</v>
      </c>
      <c r="D24" s="165">
        <v>51.275548148148147</v>
      </c>
    </row>
    <row r="25" spans="1:5" s="135" customFormat="1" x14ac:dyDescent="0.35">
      <c r="A25" s="161"/>
      <c r="B25" s="161">
        <v>2</v>
      </c>
      <c r="C25" s="165">
        <v>39.085000000000001</v>
      </c>
      <c r="D25" s="165">
        <v>55.177</v>
      </c>
    </row>
    <row r="26" spans="1:5" s="135" customFormat="1" x14ac:dyDescent="0.35">
      <c r="A26" s="161"/>
      <c r="B26" s="161"/>
      <c r="C26" s="165"/>
      <c r="D26" s="165"/>
    </row>
    <row r="27" spans="1:5" s="135" customFormat="1" x14ac:dyDescent="0.35">
      <c r="A27" s="161"/>
      <c r="B27" s="161"/>
      <c r="C27" s="165"/>
      <c r="D27" s="165"/>
    </row>
    <row r="28" spans="1:5" x14ac:dyDescent="0.35">
      <c r="A28" s="161" t="s">
        <v>203</v>
      </c>
      <c r="B28" s="161"/>
      <c r="C28" s="165"/>
      <c r="D28" s="165"/>
      <c r="E28" s="135"/>
    </row>
  </sheetData>
  <conditionalFormatting sqref="A2:B2 B1">
    <cfRule type="cellIs" dxfId="4" priority="4" stopIfTrue="1" operator="lessThan">
      <formula>0</formula>
    </cfRule>
  </conditionalFormatting>
  <conditionalFormatting sqref="A16 A8 A24">
    <cfRule type="cellIs" dxfId="3" priority="3" stopIfTrue="1" operator="lessThan">
      <formula>0</formula>
    </cfRule>
  </conditionalFormatting>
  <conditionalFormatting sqref="A6:B6 B10 A14:B14 B18 A22:B22 B26">
    <cfRule type="cellIs" dxfId="2" priority="2" stopIfTrue="1" operator="lessThan">
      <formula>0</formula>
    </cfRule>
  </conditionalFormatting>
  <conditionalFormatting sqref="A26:A2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DA33-D10B-4D7B-AE44-F77948297BC0}">
  <dimension ref="A1:S8"/>
  <sheetViews>
    <sheetView zoomScale="63" zoomScaleNormal="63" workbookViewId="0">
      <selection activeCell="A9" sqref="A9"/>
    </sheetView>
  </sheetViews>
  <sheetFormatPr defaultRowHeight="14.5" x14ac:dyDescent="0.35"/>
  <sheetData>
    <row r="1" spans="1:19" ht="21" x14ac:dyDescent="0.5">
      <c r="A1" s="37" t="s">
        <v>198</v>
      </c>
    </row>
    <row r="2" spans="1:19" x14ac:dyDescent="0.35">
      <c r="B2" s="46" t="s">
        <v>189</v>
      </c>
    </row>
    <row r="3" spans="1:19" s="101" customFormat="1" x14ac:dyDescent="0.35">
      <c r="B3" s="101">
        <v>2005</v>
      </c>
      <c r="C3" s="101">
        <v>2006</v>
      </c>
      <c r="D3" s="101">
        <v>2007</v>
      </c>
      <c r="E3" s="101">
        <v>2008</v>
      </c>
      <c r="F3" s="101">
        <v>2009</v>
      </c>
      <c r="G3" s="101">
        <v>2010</v>
      </c>
      <c r="H3" s="101">
        <v>2011</v>
      </c>
      <c r="I3" s="101">
        <v>2012</v>
      </c>
      <c r="J3" s="101">
        <v>2013</v>
      </c>
      <c r="K3" s="101">
        <v>2014</v>
      </c>
      <c r="L3" s="101">
        <v>2015</v>
      </c>
      <c r="M3" s="101">
        <v>2016</v>
      </c>
      <c r="N3" s="101">
        <v>2017</v>
      </c>
      <c r="O3" s="101">
        <v>2018</v>
      </c>
      <c r="P3" s="101">
        <v>2019</v>
      </c>
      <c r="Q3" s="101">
        <v>2020</v>
      </c>
      <c r="R3" s="101">
        <v>2021</v>
      </c>
      <c r="S3" s="101">
        <v>2022</v>
      </c>
    </row>
    <row r="4" spans="1:19" s="46" customFormat="1" x14ac:dyDescent="0.35">
      <c r="A4" s="46" t="s">
        <v>188</v>
      </c>
      <c r="B4" s="111">
        <v>3.4849999999999999</v>
      </c>
      <c r="C4" s="111">
        <v>4.4000000000000004</v>
      </c>
      <c r="D4" s="111">
        <v>4.4210000000000003</v>
      </c>
      <c r="E4" s="111">
        <v>4.375</v>
      </c>
      <c r="F4" s="111">
        <v>3.0720000000000001</v>
      </c>
      <c r="G4" s="111">
        <v>4.0469999999999997</v>
      </c>
      <c r="H4" s="111">
        <v>4.2519999999999998</v>
      </c>
      <c r="I4" s="111">
        <v>3.8039999999999998</v>
      </c>
      <c r="J4" s="111">
        <v>3.1259999999999999</v>
      </c>
      <c r="K4" s="111">
        <v>3.0019999999999998</v>
      </c>
      <c r="L4" s="111">
        <v>3.0390000000000001</v>
      </c>
      <c r="M4" s="111">
        <v>4.0970000000000004</v>
      </c>
      <c r="N4" s="111">
        <v>4.2569999999999997</v>
      </c>
      <c r="O4" s="111">
        <v>3.3370000000000002</v>
      </c>
      <c r="P4" s="111">
        <v>2.9670000000000001</v>
      </c>
      <c r="Q4" s="111">
        <v>1.871</v>
      </c>
      <c r="R4" s="111">
        <v>2.1709999999999998</v>
      </c>
      <c r="S4" s="111">
        <v>1.8720000000000001</v>
      </c>
    </row>
    <row r="5" spans="1:19" s="46" customFormat="1" x14ac:dyDescent="0.35">
      <c r="A5" t="s">
        <v>187</v>
      </c>
      <c r="B5" s="111">
        <v>2.7450000000000001</v>
      </c>
      <c r="C5" s="111">
        <v>1.794</v>
      </c>
      <c r="D5" s="111">
        <v>1.4079999999999999</v>
      </c>
      <c r="E5" s="111">
        <v>0.71399999999999997</v>
      </c>
      <c r="F5" s="111">
        <v>1.401</v>
      </c>
      <c r="G5" s="111">
        <v>1.627</v>
      </c>
      <c r="H5" s="111">
        <v>1.2010000000000001</v>
      </c>
      <c r="I5" s="111">
        <v>1.286</v>
      </c>
      <c r="J5" s="111">
        <v>1.1040000000000001</v>
      </c>
      <c r="K5" s="111">
        <v>1.238</v>
      </c>
      <c r="L5" s="111">
        <v>1.0920000000000001</v>
      </c>
      <c r="M5" s="111">
        <v>0.81200000000000006</v>
      </c>
      <c r="N5" s="111">
        <v>0.95499999999999996</v>
      </c>
      <c r="O5" s="111">
        <v>1.1539999999999999</v>
      </c>
      <c r="P5" s="111">
        <v>1.145</v>
      </c>
      <c r="Q5" s="111">
        <v>0.318</v>
      </c>
      <c r="R5" s="111">
        <v>0.30199999999999999</v>
      </c>
      <c r="S5" s="111">
        <v>0.28899999999999998</v>
      </c>
    </row>
    <row r="6" spans="1:19" s="46" customFormat="1" x14ac:dyDescent="0.35">
      <c r="A6" t="s">
        <v>186</v>
      </c>
      <c r="B6" s="7">
        <v>0.90799999999999992</v>
      </c>
      <c r="C6" s="7">
        <v>0.88200000000000001</v>
      </c>
      <c r="D6" s="7">
        <v>0.87599999999999989</v>
      </c>
      <c r="E6" s="7">
        <v>0.79299999999999993</v>
      </c>
      <c r="F6" s="7">
        <v>0.72900000000000009</v>
      </c>
      <c r="G6" s="7">
        <v>0.78</v>
      </c>
      <c r="H6" s="7">
        <v>0.75</v>
      </c>
      <c r="I6" s="7">
        <v>0.7</v>
      </c>
      <c r="J6" s="7">
        <v>0.76400000000000001</v>
      </c>
      <c r="K6" s="7">
        <v>0.69499999999999995</v>
      </c>
      <c r="L6" s="7">
        <v>0.74</v>
      </c>
      <c r="M6" s="7">
        <v>0.78200000000000003</v>
      </c>
      <c r="N6" s="7">
        <v>0.81</v>
      </c>
      <c r="O6" s="7">
        <v>0.83499999999999996</v>
      </c>
      <c r="P6" s="7">
        <v>0.67900000000000005</v>
      </c>
      <c r="Q6" s="7">
        <v>0.35499999999999998</v>
      </c>
      <c r="R6" s="7">
        <v>0.6</v>
      </c>
      <c r="S6" s="7">
        <v>0.47200000000000003</v>
      </c>
    </row>
    <row r="7" spans="1:19" s="46" customFormat="1" x14ac:dyDescent="0.35">
      <c r="G7" s="170"/>
      <c r="H7" s="170"/>
      <c r="I7" s="170"/>
      <c r="J7" s="170"/>
      <c r="K7" s="170"/>
      <c r="L7" s="170"/>
      <c r="M7" s="170"/>
      <c r="N7" s="170"/>
      <c r="O7" s="171">
        <v>4.4909999999999997</v>
      </c>
      <c r="P7" s="171">
        <v>4.1120000000000001</v>
      </c>
      <c r="Q7" s="171">
        <v>2.1890000000000001</v>
      </c>
      <c r="R7" s="171">
        <v>2.4729999999999999</v>
      </c>
      <c r="S7" s="171">
        <v>2.161</v>
      </c>
    </row>
    <row r="8" spans="1:19" x14ac:dyDescent="0.35">
      <c r="A8" t="s">
        <v>199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61A7-79BF-4EC1-B783-9148324E21BB}">
  <dimension ref="A1:C104"/>
  <sheetViews>
    <sheetView zoomScale="62" zoomScaleNormal="62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5" x14ac:dyDescent="0.35"/>
  <cols>
    <col min="1" max="1" width="7.1796875" customWidth="1"/>
  </cols>
  <sheetData>
    <row r="1" spans="1:3" ht="26" x14ac:dyDescent="0.6">
      <c r="A1" s="1" t="s">
        <v>190</v>
      </c>
    </row>
    <row r="2" spans="1:3" x14ac:dyDescent="0.35">
      <c r="A2" s="2" t="s">
        <v>1</v>
      </c>
    </row>
    <row r="3" spans="1:3" ht="26" x14ac:dyDescent="0.6">
      <c r="A3" s="1"/>
      <c r="B3" s="2" t="s">
        <v>26</v>
      </c>
      <c r="C3" s="2" t="s">
        <v>24</v>
      </c>
    </row>
    <row r="4" spans="1:3" x14ac:dyDescent="0.35">
      <c r="A4" s="4">
        <v>2000</v>
      </c>
      <c r="B4" s="50">
        <v>1.1661274152693801E-2</v>
      </c>
      <c r="C4" s="50">
        <v>1.2750254541074257E-2</v>
      </c>
    </row>
    <row r="5" spans="1:3" x14ac:dyDescent="0.35">
      <c r="A5" s="4"/>
      <c r="B5" s="50">
        <v>9.2525341435749642E-3</v>
      </c>
      <c r="C5" s="50">
        <v>7.1420346027522008E-3</v>
      </c>
    </row>
    <row r="6" spans="1:3" x14ac:dyDescent="0.35">
      <c r="A6" s="4"/>
      <c r="B6" s="50">
        <v>1.0122991844680351E-2</v>
      </c>
      <c r="C6" s="50">
        <v>1.3204108912399093E-3</v>
      </c>
    </row>
    <row r="7" spans="1:3" x14ac:dyDescent="0.35">
      <c r="A7" s="4"/>
      <c r="B7" s="50">
        <v>9.0877790552368332E-3</v>
      </c>
      <c r="C7" s="50">
        <v>-1.4347935525413025E-2</v>
      </c>
    </row>
    <row r="8" spans="1:3" x14ac:dyDescent="0.35">
      <c r="A8" s="4">
        <v>2001</v>
      </c>
      <c r="B8" s="50">
        <v>6.7644770711214885E-3</v>
      </c>
      <c r="C8" s="50">
        <v>-1.8920215337177138E-2</v>
      </c>
    </row>
    <row r="9" spans="1:3" x14ac:dyDescent="0.35">
      <c r="A9" s="4"/>
      <c r="B9" s="50">
        <v>5.263937862071133E-3</v>
      </c>
      <c r="C9" s="50">
        <v>-6.0868728040170961E-3</v>
      </c>
    </row>
    <row r="10" spans="1:3" x14ac:dyDescent="0.35">
      <c r="A10" s="4"/>
      <c r="B10" s="50">
        <v>2.7844322482570849E-3</v>
      </c>
      <c r="C10" s="50">
        <v>-2.6749967582234691E-3</v>
      </c>
    </row>
    <row r="11" spans="1:3" x14ac:dyDescent="0.35">
      <c r="A11" s="4"/>
      <c r="B11" s="50">
        <v>7.8874008254836703E-3</v>
      </c>
      <c r="C11" s="50">
        <v>-5.0733176834427685E-4</v>
      </c>
    </row>
    <row r="12" spans="1:3" x14ac:dyDescent="0.35">
      <c r="A12" s="4">
        <v>2002</v>
      </c>
      <c r="B12" s="50">
        <v>1.0453981879995355E-2</v>
      </c>
      <c r="C12" s="50">
        <v>2.8155537300914135E-2</v>
      </c>
    </row>
    <row r="13" spans="1:3" x14ac:dyDescent="0.35">
      <c r="A13" s="4"/>
      <c r="B13" s="50">
        <v>1.2199603993293895E-2</v>
      </c>
      <c r="C13" s="50">
        <v>3.3155189055799505E-2</v>
      </c>
    </row>
    <row r="14" spans="1:3" x14ac:dyDescent="0.35">
      <c r="A14" s="4"/>
      <c r="B14" s="50">
        <v>1.1080104087280551E-2</v>
      </c>
      <c r="C14" s="50">
        <v>2.1085565040989129E-2</v>
      </c>
    </row>
    <row r="15" spans="1:3" x14ac:dyDescent="0.35">
      <c r="A15" s="4"/>
      <c r="B15" s="50">
        <v>8.2024427450615445E-3</v>
      </c>
      <c r="C15" s="50">
        <v>1.3088595189302499E-2</v>
      </c>
    </row>
    <row r="16" spans="1:3" x14ac:dyDescent="0.35">
      <c r="A16" s="4">
        <v>2003</v>
      </c>
      <c r="B16" s="50">
        <v>6.4773464112217738E-3</v>
      </c>
      <c r="C16" s="50">
        <v>1.1057074520943733E-3</v>
      </c>
    </row>
    <row r="17" spans="1:3" x14ac:dyDescent="0.35">
      <c r="A17" s="4"/>
      <c r="B17" s="50">
        <v>5.2167935422580136E-3</v>
      </c>
      <c r="C17" s="50">
        <v>-8.6485221277855517E-3</v>
      </c>
    </row>
    <row r="18" spans="1:3" x14ac:dyDescent="0.35">
      <c r="A18" s="4"/>
      <c r="B18" s="50">
        <v>6.2484273350753572E-3</v>
      </c>
      <c r="C18" s="50">
        <v>-2.8414386271486736E-2</v>
      </c>
    </row>
    <row r="19" spans="1:3" x14ac:dyDescent="0.35">
      <c r="A19" s="4"/>
      <c r="B19" s="50">
        <v>6.0529897224028684E-3</v>
      </c>
      <c r="C19" s="50">
        <v>-6.3332165840370713E-3</v>
      </c>
    </row>
    <row r="20" spans="1:3" x14ac:dyDescent="0.35">
      <c r="A20" s="4">
        <v>2004</v>
      </c>
      <c r="B20" s="50">
        <v>1.5361701594700738E-2</v>
      </c>
      <c r="C20" s="50">
        <v>5.4671144170979069E-3</v>
      </c>
    </row>
    <row r="21" spans="1:3" x14ac:dyDescent="0.35">
      <c r="A21" s="4"/>
      <c r="B21" s="50">
        <v>1.4078500831662621E-2</v>
      </c>
      <c r="C21" s="50">
        <v>9.4379551622378877E-3</v>
      </c>
    </row>
    <row r="22" spans="1:3" x14ac:dyDescent="0.35">
      <c r="A22" s="4"/>
      <c r="B22" s="50">
        <v>1.6224984330956982E-2</v>
      </c>
      <c r="C22" s="50">
        <v>2.1881115614431845E-2</v>
      </c>
    </row>
    <row r="23" spans="1:3" x14ac:dyDescent="0.35">
      <c r="A23" s="4"/>
      <c r="B23" s="50">
        <v>1.0318306930764187E-2</v>
      </c>
      <c r="C23" s="50">
        <v>2.6410677303604579E-2</v>
      </c>
    </row>
    <row r="24" spans="1:3" x14ac:dyDescent="0.35">
      <c r="A24" s="4">
        <v>2005</v>
      </c>
      <c r="B24" s="50">
        <v>1.0531526327482998E-2</v>
      </c>
      <c r="C24" s="50">
        <v>-5.5132555935951677E-3</v>
      </c>
    </row>
    <row r="25" spans="1:3" x14ac:dyDescent="0.35">
      <c r="A25" s="4"/>
      <c r="B25" s="50">
        <v>1.8397457019122099E-2</v>
      </c>
      <c r="C25" s="50">
        <v>-1.7520683766258927E-3</v>
      </c>
    </row>
    <row r="26" spans="1:3" x14ac:dyDescent="0.35">
      <c r="A26" s="4"/>
      <c r="B26" s="50">
        <v>1.388914779653061E-2</v>
      </c>
      <c r="C26" s="50">
        <v>2.3878206614218467E-3</v>
      </c>
    </row>
    <row r="27" spans="1:3" x14ac:dyDescent="0.35">
      <c r="A27" s="4"/>
      <c r="B27" s="50">
        <v>6.7639979342744017E-3</v>
      </c>
      <c r="C27" s="50">
        <v>3.5255192106116162E-3</v>
      </c>
    </row>
    <row r="28" spans="1:3" x14ac:dyDescent="0.35">
      <c r="A28" s="4">
        <v>2006</v>
      </c>
      <c r="B28" s="50">
        <v>1.7441615917808129E-2</v>
      </c>
      <c r="C28" s="50">
        <v>2.3440617604224112E-2</v>
      </c>
    </row>
    <row r="29" spans="1:3" x14ac:dyDescent="0.35">
      <c r="A29" s="4"/>
      <c r="B29" s="50">
        <v>1.6343341839077041E-2</v>
      </c>
      <c r="C29" s="50">
        <v>-8.1833050398420926E-2</v>
      </c>
    </row>
    <row r="30" spans="1:3" x14ac:dyDescent="0.35">
      <c r="A30" s="4"/>
      <c r="B30" s="50">
        <v>1.479116050766649E-2</v>
      </c>
      <c r="C30" s="50">
        <v>-3.4830919150825035E-2</v>
      </c>
    </row>
    <row r="31" spans="1:3" x14ac:dyDescent="0.35">
      <c r="A31" s="4"/>
      <c r="B31" s="50">
        <v>1.4269649408623408E-2</v>
      </c>
      <c r="C31" s="50">
        <v>-9.219524427938941E-3</v>
      </c>
    </row>
    <row r="32" spans="1:3" x14ac:dyDescent="0.35">
      <c r="A32" s="4">
        <v>2007</v>
      </c>
      <c r="B32" s="50">
        <v>1.5944270967872542E-2</v>
      </c>
      <c r="C32" s="50">
        <v>3.1866488357075839E-2</v>
      </c>
    </row>
    <row r="33" spans="1:3" x14ac:dyDescent="0.35">
      <c r="A33" s="4"/>
      <c r="B33" s="50">
        <v>7.6720117499746721E-3</v>
      </c>
      <c r="C33" s="50">
        <v>3.5745600278356493E-2</v>
      </c>
    </row>
    <row r="34" spans="1:3" x14ac:dyDescent="0.35">
      <c r="A34" s="4"/>
      <c r="B34" s="50">
        <v>1.1648980173535328E-2</v>
      </c>
      <c r="C34" s="50">
        <v>1.5321922825167977E-2</v>
      </c>
    </row>
    <row r="35" spans="1:3" x14ac:dyDescent="0.35">
      <c r="A35" s="4"/>
      <c r="B35" s="50">
        <v>1.3580687766478805E-2</v>
      </c>
      <c r="C35" s="50">
        <v>4.4271278102098188E-2</v>
      </c>
    </row>
    <row r="36" spans="1:3" x14ac:dyDescent="0.35">
      <c r="A36" s="4">
        <v>2008</v>
      </c>
      <c r="B36" s="50">
        <v>3.0651744123673108E-3</v>
      </c>
      <c r="C36" s="50">
        <v>6.0386959406397711E-2</v>
      </c>
    </row>
    <row r="37" spans="1:3" x14ac:dyDescent="0.35">
      <c r="A37" s="4"/>
      <c r="B37" s="50">
        <v>1.1604958878962179E-2</v>
      </c>
      <c r="C37" s="50">
        <v>4.0491817193760271E-2</v>
      </c>
    </row>
    <row r="38" spans="1:3" x14ac:dyDescent="0.35">
      <c r="A38" s="4"/>
      <c r="B38" s="50">
        <v>9.3602803964998316E-4</v>
      </c>
      <c r="C38" s="50">
        <v>6.8562177002562841E-2</v>
      </c>
    </row>
    <row r="39" spans="1:3" x14ac:dyDescent="0.35">
      <c r="A39" s="4"/>
      <c r="B39" s="50">
        <v>-6.4137439959414122E-3</v>
      </c>
      <c r="C39" s="50">
        <v>2.5069935899229456E-2</v>
      </c>
    </row>
    <row r="40" spans="1:3" x14ac:dyDescent="0.35">
      <c r="A40" s="4">
        <v>2009</v>
      </c>
      <c r="B40" s="50">
        <v>-1.5470259096843852E-2</v>
      </c>
      <c r="C40" s="50">
        <v>-1.9076314120623605E-2</v>
      </c>
    </row>
    <row r="41" spans="1:3" x14ac:dyDescent="0.35">
      <c r="A41" s="4"/>
      <c r="B41" s="50">
        <v>-2.3989266905644069E-3</v>
      </c>
      <c r="C41" s="50">
        <v>-4.6302170544238908E-2</v>
      </c>
    </row>
    <row r="42" spans="1:3" x14ac:dyDescent="0.35">
      <c r="A42" s="4"/>
      <c r="B42" s="50">
        <v>3.2165226026894533E-3</v>
      </c>
      <c r="C42" s="50">
        <v>-3.6633109425696864E-2</v>
      </c>
    </row>
    <row r="43" spans="1:3" x14ac:dyDescent="0.35">
      <c r="A43" s="4"/>
      <c r="B43" s="50">
        <v>7.4124838890332612E-3</v>
      </c>
      <c r="C43" s="50">
        <v>-2.6902254476713905E-2</v>
      </c>
    </row>
    <row r="44" spans="1:3" x14ac:dyDescent="0.35">
      <c r="A44" s="4">
        <v>2010</v>
      </c>
      <c r="B44" s="50">
        <v>1.1736763659198957E-2</v>
      </c>
      <c r="C44" s="50">
        <v>8.4144965602379607E-3</v>
      </c>
    </row>
    <row r="45" spans="1:3" x14ac:dyDescent="0.35">
      <c r="A45" s="4"/>
      <c r="B45" s="50">
        <v>8.0386754525239024E-3</v>
      </c>
      <c r="C45" s="50">
        <v>2.5080998165780688E-2</v>
      </c>
    </row>
    <row r="46" spans="1:3" x14ac:dyDescent="0.35">
      <c r="A46" s="4"/>
      <c r="B46" s="50">
        <v>8.379030283638178E-3</v>
      </c>
      <c r="C46" s="50">
        <v>3.3067276357529041E-2</v>
      </c>
    </row>
    <row r="47" spans="1:3" x14ac:dyDescent="0.35">
      <c r="A47" s="4"/>
      <c r="B47" s="50">
        <v>9.0503057836182066E-3</v>
      </c>
      <c r="C47" s="50">
        <v>2.0911816886000079E-2</v>
      </c>
    </row>
    <row r="48" spans="1:3" x14ac:dyDescent="0.35">
      <c r="A48" s="4">
        <v>2011</v>
      </c>
      <c r="B48" s="50">
        <v>1.0100297931181501E-2</v>
      </c>
      <c r="C48" s="50">
        <v>-1.3883744983265167E-3</v>
      </c>
    </row>
    <row r="49" spans="1:3" x14ac:dyDescent="0.35">
      <c r="A49" s="4"/>
      <c r="B49" s="50">
        <v>6.1115129948940972E-3</v>
      </c>
      <c r="C49" s="50">
        <v>-1.7595750167000768E-2</v>
      </c>
    </row>
    <row r="50" spans="1:3" x14ac:dyDescent="0.35">
      <c r="A50" s="4"/>
      <c r="B50" s="50">
        <v>4.3505310211904291E-3</v>
      </c>
      <c r="C50" s="50">
        <v>-5.6815365646432081E-3</v>
      </c>
    </row>
    <row r="51" spans="1:3" x14ac:dyDescent="0.35">
      <c r="A51" s="4"/>
      <c r="B51" s="50">
        <v>7.0122370016305613E-3</v>
      </c>
      <c r="C51" s="50">
        <v>-1.1459308013301861E-3</v>
      </c>
    </row>
    <row r="52" spans="1:3" x14ac:dyDescent="0.35">
      <c r="A52" s="4">
        <v>2012</v>
      </c>
      <c r="B52" s="50">
        <v>5.6849845896060902E-3</v>
      </c>
      <c r="C52" s="50">
        <v>4.8907353869556136E-3</v>
      </c>
    </row>
    <row r="53" spans="1:3" x14ac:dyDescent="0.35">
      <c r="A53" s="4"/>
      <c r="B53" s="50">
        <v>8.2024827052806781E-3</v>
      </c>
      <c r="C53" s="50">
        <v>1.5158599113492821E-2</v>
      </c>
    </row>
    <row r="54" spans="1:3" x14ac:dyDescent="0.35">
      <c r="A54" s="4"/>
      <c r="B54" s="50">
        <v>3.9287201278157546E-3</v>
      </c>
      <c r="C54" s="50">
        <v>1.0457117475355826E-2</v>
      </c>
    </row>
    <row r="55" spans="1:3" x14ac:dyDescent="0.35">
      <c r="A55" s="4"/>
      <c r="B55" s="50">
        <v>4.5076380453352716E-3</v>
      </c>
      <c r="C55" s="50">
        <v>1.691599565154478E-2</v>
      </c>
    </row>
    <row r="56" spans="1:3" x14ac:dyDescent="0.35">
      <c r="A56" s="4">
        <v>2013</v>
      </c>
      <c r="B56" s="50">
        <v>7.4739946322674999E-3</v>
      </c>
      <c r="C56" s="50">
        <v>2.0879770013059185E-2</v>
      </c>
    </row>
    <row r="57" spans="1:3" x14ac:dyDescent="0.35">
      <c r="A57" s="4"/>
      <c r="B57" s="50">
        <v>7.2666352280164048E-3</v>
      </c>
      <c r="C57" s="50">
        <v>7.5972088328521981E-3</v>
      </c>
    </row>
    <row r="58" spans="1:3" x14ac:dyDescent="0.35">
      <c r="A58" s="4"/>
      <c r="B58" s="50">
        <v>5.3704874655993162E-3</v>
      </c>
      <c r="C58" s="50">
        <v>-2.3555278752802056E-2</v>
      </c>
    </row>
    <row r="59" spans="1:3" x14ac:dyDescent="0.35">
      <c r="A59" s="4"/>
      <c r="B59" s="50">
        <v>4.8087950645814281E-3</v>
      </c>
      <c r="C59" s="50">
        <v>3.2139705697330267E-2</v>
      </c>
    </row>
    <row r="60" spans="1:3" x14ac:dyDescent="0.35">
      <c r="A60" s="4">
        <v>2014</v>
      </c>
      <c r="B60" s="50">
        <v>-1.0170231518753514E-3</v>
      </c>
      <c r="C60" s="50">
        <v>-1.7800697399111942E-2</v>
      </c>
    </row>
    <row r="61" spans="1:3" x14ac:dyDescent="0.35">
      <c r="A61" s="4"/>
      <c r="B61" s="50">
        <v>1.1167849808779717E-3</v>
      </c>
      <c r="C61" s="50">
        <v>0.13439409399663549</v>
      </c>
    </row>
    <row r="62" spans="1:3" x14ac:dyDescent="0.35">
      <c r="A62" s="4"/>
      <c r="B62" s="50">
        <v>3.483177898215839E-3</v>
      </c>
      <c r="C62" s="50">
        <v>5.8610647421838191E-2</v>
      </c>
    </row>
    <row r="63" spans="1:3" x14ac:dyDescent="0.35">
      <c r="A63" s="4"/>
      <c r="B63" s="50">
        <v>9.3863881186457832E-3</v>
      </c>
      <c r="C63" s="50">
        <v>-6.5727688515407778E-2</v>
      </c>
    </row>
    <row r="64" spans="1:3" x14ac:dyDescent="0.35">
      <c r="A64" s="4">
        <v>2015</v>
      </c>
      <c r="B64" s="50">
        <v>6.91995971860071E-3</v>
      </c>
      <c r="C64" s="50">
        <v>1.9870695725642706E-2</v>
      </c>
    </row>
    <row r="65" spans="1:3" x14ac:dyDescent="0.35">
      <c r="A65" s="4"/>
      <c r="B65" s="50">
        <v>-6.9393484929511917E-3</v>
      </c>
      <c r="C65" s="50">
        <v>-7.0277719248308723E-2</v>
      </c>
    </row>
    <row r="66" spans="1:3" x14ac:dyDescent="0.35">
      <c r="A66" s="4"/>
      <c r="B66" s="50">
        <v>5.8708303448629096E-3</v>
      </c>
      <c r="C66" s="50">
        <v>-5.5537963713603644E-2</v>
      </c>
    </row>
    <row r="67" spans="1:3" x14ac:dyDescent="0.35">
      <c r="A67" s="4"/>
      <c r="B67" s="50">
        <v>2.778411657962776E-3</v>
      </c>
      <c r="C67" s="50">
        <v>7.715545951393743E-2</v>
      </c>
    </row>
    <row r="68" spans="1:3" x14ac:dyDescent="0.35">
      <c r="A68" s="4">
        <v>2016</v>
      </c>
      <c r="B68" s="50">
        <v>2.0311617759454226E-3</v>
      </c>
      <c r="C68" s="50">
        <v>1.7961257449252477E-2</v>
      </c>
    </row>
    <row r="69" spans="1:3" x14ac:dyDescent="0.35">
      <c r="A69" s="4"/>
      <c r="B69" s="50">
        <v>4.2013778103233701E-3</v>
      </c>
      <c r="C69" s="50">
        <v>-0.13793574031725142</v>
      </c>
    </row>
    <row r="70" spans="1:3" x14ac:dyDescent="0.35">
      <c r="A70" s="4"/>
      <c r="B70" s="50">
        <v>8.5162609934874567E-4</v>
      </c>
      <c r="C70" s="50">
        <v>-4.8745819407370772E-2</v>
      </c>
    </row>
    <row r="71" spans="1:3" x14ac:dyDescent="0.35">
      <c r="A71" s="4"/>
      <c r="B71" s="50">
        <v>-3.6732813424339428E-3</v>
      </c>
      <c r="C71" s="50">
        <v>0.23852083868237672</v>
      </c>
    </row>
    <row r="72" spans="1:3" x14ac:dyDescent="0.35">
      <c r="A72" s="4">
        <v>2017</v>
      </c>
      <c r="B72" s="50">
        <v>3.7669601057119806E-3</v>
      </c>
      <c r="C72" s="50">
        <v>4.5066176268904412E-2</v>
      </c>
    </row>
    <row r="73" spans="1:3" x14ac:dyDescent="0.35">
      <c r="A73" s="4"/>
      <c r="B73" s="50">
        <v>2.2106958127727783E-3</v>
      </c>
      <c r="C73" s="50">
        <v>0.13711249639186107</v>
      </c>
    </row>
    <row r="74" spans="1:3" x14ac:dyDescent="0.35">
      <c r="A74" s="4"/>
      <c r="B74" s="50">
        <v>4.2906561350612993E-3</v>
      </c>
      <c r="C74" s="50">
        <v>-8.590489687321734E-2</v>
      </c>
    </row>
    <row r="75" spans="1:3" x14ac:dyDescent="0.35">
      <c r="A75" s="4"/>
      <c r="B75" s="50">
        <v>5.683825436360701E-3</v>
      </c>
      <c r="C75" s="50">
        <v>-6.4885545183873461E-2</v>
      </c>
    </row>
    <row r="76" spans="1:3" x14ac:dyDescent="0.35">
      <c r="A76">
        <v>2018</v>
      </c>
      <c r="B76" s="50">
        <v>4.5183392316228144E-3</v>
      </c>
      <c r="C76" s="50">
        <v>3.7932425681093562E-2</v>
      </c>
    </row>
    <row r="77" spans="1:3" x14ac:dyDescent="0.35">
      <c r="B77" s="50">
        <v>-2.7975431099341863E-3</v>
      </c>
      <c r="C77" s="50">
        <v>1.0240978983054649E-2</v>
      </c>
    </row>
    <row r="78" spans="1:3" x14ac:dyDescent="0.35">
      <c r="B78" s="50">
        <v>9.7940671185035022E-3</v>
      </c>
      <c r="C78" s="49">
        <v>0.11346106009736734</v>
      </c>
    </row>
    <row r="79" spans="1:3" x14ac:dyDescent="0.35">
      <c r="B79" s="50">
        <v>5.946523896362077E-3</v>
      </c>
      <c r="C79" s="50">
        <v>-0.11342197711583779</v>
      </c>
    </row>
    <row r="80" spans="1:3" x14ac:dyDescent="0.35">
      <c r="A80">
        <v>2019</v>
      </c>
      <c r="B80" s="50">
        <v>-6.1884597094423732E-3</v>
      </c>
      <c r="C80" s="50">
        <v>-0.1145662071681528</v>
      </c>
    </row>
    <row r="81" spans="1:3" x14ac:dyDescent="0.35">
      <c r="B81" s="50">
        <v>2.8873653273733257E-3</v>
      </c>
      <c r="C81" s="50">
        <v>8.0795841553424008E-2</v>
      </c>
    </row>
    <row r="82" spans="1:3" x14ac:dyDescent="0.35">
      <c r="B82" s="50">
        <v>-2.855580276157621E-4</v>
      </c>
      <c r="C82" s="50">
        <v>5.8920550654836923E-2</v>
      </c>
    </row>
    <row r="83" spans="1:3" x14ac:dyDescent="0.35">
      <c r="B83" s="50">
        <v>-4.7498344025431738E-4</v>
      </c>
      <c r="C83" s="50">
        <v>4.2510638313744131E-3</v>
      </c>
    </row>
    <row r="84" spans="1:3" x14ac:dyDescent="0.35">
      <c r="A84">
        <v>2020</v>
      </c>
      <c r="B84" s="50">
        <v>-3.922147901090911E-4</v>
      </c>
      <c r="C84" s="50">
        <v>0.11429516287399699</v>
      </c>
    </row>
    <row r="85" spans="1:3" x14ac:dyDescent="0.35">
      <c r="B85" s="50">
        <v>-0.17276629109404951</v>
      </c>
      <c r="C85" s="50">
        <v>-2.7778131125771321E-2</v>
      </c>
    </row>
    <row r="86" spans="1:3" x14ac:dyDescent="0.35">
      <c r="B86" s="50">
        <v>0.14124568589122033</v>
      </c>
      <c r="C86" s="50">
        <v>1.4790829747825862E-2</v>
      </c>
    </row>
    <row r="87" spans="1:3" x14ac:dyDescent="0.35">
      <c r="B87" s="50">
        <v>2.588726853161849E-2</v>
      </c>
      <c r="C87" s="50">
        <v>8.0945983692595425E-2</v>
      </c>
    </row>
    <row r="88" spans="1:3" x14ac:dyDescent="0.35">
      <c r="A88">
        <v>2021</v>
      </c>
      <c r="B88" s="50">
        <v>5.0887360079023836E-3</v>
      </c>
      <c r="C88" s="50">
        <v>5.0281075360236516E-2</v>
      </c>
    </row>
    <row r="89" spans="1:3" x14ac:dyDescent="0.35">
      <c r="B89" s="50">
        <v>1.0196595279890142E-2</v>
      </c>
      <c r="C89" s="50">
        <v>0.10121490294441093</v>
      </c>
    </row>
    <row r="90" spans="1:3" x14ac:dyDescent="0.35">
      <c r="B90" s="50">
        <v>-1.0546238318416501E-2</v>
      </c>
      <c r="C90" s="50">
        <v>-0.25751590542532898</v>
      </c>
    </row>
    <row r="91" spans="1:3" x14ac:dyDescent="0.35">
      <c r="B91" s="50">
        <v>1.0150442360036482E-2</v>
      </c>
      <c r="C91" s="50">
        <v>0.15251583234764254</v>
      </c>
    </row>
    <row r="92" spans="1:3" x14ac:dyDescent="0.35">
      <c r="A92">
        <v>2022</v>
      </c>
      <c r="B92" s="50">
        <v>1.604044871809629E-2</v>
      </c>
      <c r="C92" s="50">
        <v>-9.1365739224195108E-3</v>
      </c>
    </row>
    <row r="93" spans="1:3" x14ac:dyDescent="0.35">
      <c r="B93" s="50">
        <v>-5.2167852328403042E-3</v>
      </c>
      <c r="C93" s="50">
        <v>-0.1181649175088918</v>
      </c>
    </row>
    <row r="94" spans="1:3" x14ac:dyDescent="0.35">
      <c r="B94" s="50">
        <v>1.0204943466091798E-2</v>
      </c>
      <c r="C94" s="50">
        <v>0.31392964804253376</v>
      </c>
    </row>
    <row r="95" spans="1:3" x14ac:dyDescent="0.35">
      <c r="B95" s="50">
        <v>-1.0519225413965549E-2</v>
      </c>
      <c r="C95" s="50">
        <v>-2.367715120639835E-2</v>
      </c>
    </row>
    <row r="96" spans="1:3" x14ac:dyDescent="0.35">
      <c r="A96">
        <v>2023</v>
      </c>
      <c r="B96" s="50">
        <v>8.0794580692378215E-3</v>
      </c>
      <c r="C96" s="50">
        <v>-0.11886352786724574</v>
      </c>
    </row>
    <row r="97" spans="1:3" x14ac:dyDescent="0.35">
      <c r="B97" s="50">
        <v>3.9058985096156462E-3</v>
      </c>
      <c r="C97" s="50">
        <v>2.7963469630964743E-2</v>
      </c>
    </row>
    <row r="98" spans="1:3" x14ac:dyDescent="0.35">
      <c r="B98" s="50">
        <v>2.6532328835271457E-4</v>
      </c>
      <c r="C98" s="50">
        <v>-9.6274405110509997E-2</v>
      </c>
    </row>
    <row r="99" spans="1:3" x14ac:dyDescent="0.35">
      <c r="A99" t="s">
        <v>67</v>
      </c>
      <c r="B99" s="50"/>
      <c r="C99" s="50"/>
    </row>
    <row r="100" spans="1:3" x14ac:dyDescent="0.35">
      <c r="A100" t="s">
        <v>25</v>
      </c>
      <c r="B100" s="50">
        <f t="shared" ref="B100:C100" si="0">STDEV(B4:B63)</f>
        <v>5.8087160468817808E-3</v>
      </c>
      <c r="C100" s="50">
        <f t="shared" si="0"/>
        <v>3.2427568326652188E-2</v>
      </c>
    </row>
    <row r="101" spans="1:3" x14ac:dyDescent="0.35">
      <c r="A101" t="s">
        <v>27</v>
      </c>
      <c r="B101" s="5">
        <f t="shared" ref="B101:C101" si="1">STDEV(B64:B83)</f>
        <v>4.3818703400748341E-3</v>
      </c>
      <c r="C101" s="5">
        <f t="shared" si="1"/>
        <v>9.5891559140839897E-2</v>
      </c>
    </row>
    <row r="102" spans="1:3" x14ac:dyDescent="0.35">
      <c r="A102" t="s">
        <v>28</v>
      </c>
      <c r="B102" s="5">
        <f t="shared" ref="B102:C102" si="2">STDEV(B88:B98)</f>
        <v>8.9172158824719419E-3</v>
      </c>
      <c r="C102" s="5">
        <f t="shared" si="2"/>
        <v>0.15480348133571406</v>
      </c>
    </row>
    <row r="104" spans="1:3" x14ac:dyDescent="0.35">
      <c r="A104" t="s">
        <v>200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4271-A51B-46FD-89A7-BCC61E0300F0}">
  <sheetPr>
    <pageSetUpPr fitToPage="1"/>
  </sheetPr>
  <dimension ref="A1:DT135"/>
  <sheetViews>
    <sheetView zoomScale="51" zoomScaleNormal="51" workbookViewId="0">
      <pane xSplit="1" ySplit="5" topLeftCell="B6" activePane="bottomRight" state="frozen"/>
      <selection activeCell="G44" sqref="G44"/>
      <selection pane="topRight" activeCell="G44" sqref="G44"/>
      <selection pane="bottomLeft" activeCell="G44" sqref="G44"/>
      <selection pane="bottomRight"/>
    </sheetView>
  </sheetViews>
  <sheetFormatPr defaultColWidth="9.1796875" defaultRowHeight="11.5" x14ac:dyDescent="0.35"/>
  <cols>
    <col min="1" max="1" width="31.7265625" style="2" customWidth="1"/>
    <col min="2" max="2" width="15.6328125" style="2" customWidth="1"/>
    <col min="3" max="8" width="11.90625" style="2" customWidth="1"/>
    <col min="9" max="13" width="11.6328125" style="2" customWidth="1"/>
    <col min="14" max="14" width="13.08984375" style="2" customWidth="1"/>
    <col min="15" max="122" width="10.81640625" style="2" customWidth="1"/>
    <col min="123" max="16384" width="9.1796875" style="2"/>
  </cols>
  <sheetData>
    <row r="1" spans="1:124" ht="26" x14ac:dyDescent="0.6">
      <c r="A1" s="1" t="s">
        <v>69</v>
      </c>
      <c r="B1" s="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24" ht="16" customHeight="1" x14ac:dyDescent="0.35">
      <c r="A2" s="2" t="s">
        <v>29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124" ht="16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24" ht="16" customHeight="1" x14ac:dyDescent="0.35">
      <c r="B4" s="2" t="s">
        <v>68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</row>
    <row r="5" spans="1:124" ht="16" customHeight="1" x14ac:dyDescent="0.35">
      <c r="B5" s="2">
        <v>2019</v>
      </c>
      <c r="C5" s="2">
        <v>2020</v>
      </c>
      <c r="D5" s="2">
        <v>2021</v>
      </c>
      <c r="E5" s="2">
        <v>2022</v>
      </c>
      <c r="F5" s="2">
        <v>2023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</row>
    <row r="6" spans="1:124" ht="16" customHeight="1" x14ac:dyDescent="0.35">
      <c r="A6" s="2" t="s">
        <v>5</v>
      </c>
      <c r="B6" s="13">
        <v>5.7348468181972478E-4</v>
      </c>
      <c r="C6" s="13">
        <v>-3.8150617153926425E-2</v>
      </c>
      <c r="D6" s="13">
        <v>3.541801694647817E-2</v>
      </c>
      <c r="E6" s="13">
        <v>-6.9813149658342288E-2</v>
      </c>
      <c r="F6" s="13">
        <v>-1.9101013996268956E-2</v>
      </c>
      <c r="G6" s="13"/>
      <c r="I6" s="14"/>
      <c r="J6" s="14"/>
      <c r="K6" s="14"/>
      <c r="L6" s="14"/>
      <c r="M6" s="14"/>
      <c r="N6" s="1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</row>
    <row r="7" spans="1:124" ht="16" customHeight="1" x14ac:dyDescent="0.35">
      <c r="A7" s="2" t="s">
        <v>32</v>
      </c>
      <c r="B7" s="13">
        <v>-1.8139902022891841E-2</v>
      </c>
      <c r="C7" s="13">
        <v>-8.0640340844645775E-2</v>
      </c>
      <c r="D7" s="13">
        <v>3.5167718894946187E-3</v>
      </c>
      <c r="E7" s="13">
        <v>1.9853770040538565E-2</v>
      </c>
      <c r="F7" s="13">
        <v>1.0755943449174854E-2</v>
      </c>
      <c r="G7" s="13"/>
      <c r="I7" s="14"/>
      <c r="J7" s="14"/>
      <c r="K7" s="14"/>
      <c r="L7" s="14"/>
      <c r="M7" s="14"/>
      <c r="N7" s="13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</row>
    <row r="8" spans="1:124" ht="16" customHeight="1" x14ac:dyDescent="0.35">
      <c r="A8" s="2" t="s">
        <v>20</v>
      </c>
      <c r="B8" s="13">
        <v>-4.1992405653863862E-2</v>
      </c>
      <c r="C8" s="13">
        <v>-0.19057554686624756</v>
      </c>
      <c r="D8" s="13">
        <v>-2.026574503598555E-3</v>
      </c>
      <c r="E8" s="13">
        <v>-1.9697193113849099E-2</v>
      </c>
      <c r="F8" s="13">
        <v>-1.4829394966945575E-2</v>
      </c>
      <c r="G8" s="13"/>
      <c r="I8" s="14"/>
      <c r="J8" s="14"/>
      <c r="K8" s="14"/>
      <c r="L8" s="14"/>
      <c r="M8" s="14"/>
      <c r="N8" s="13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</row>
    <row r="9" spans="1:124" ht="16" customHeight="1" x14ac:dyDescent="0.35">
      <c r="A9" s="16" t="s">
        <v>35</v>
      </c>
      <c r="B9" s="51">
        <v>-2.9128087182792584E-3</v>
      </c>
      <c r="C9" s="13">
        <v>-9.6810240782388757E-2</v>
      </c>
      <c r="D9" s="13">
        <v>6.3130609394133064E-3</v>
      </c>
      <c r="E9" s="13">
        <v>7.0487892349024195E-2</v>
      </c>
      <c r="F9" s="13">
        <v>-1.9681939466904219E-2</v>
      </c>
      <c r="G9" s="13"/>
      <c r="I9" s="14"/>
      <c r="J9" s="14"/>
      <c r="K9" s="14"/>
      <c r="L9" s="14"/>
      <c r="M9" s="14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</row>
    <row r="10" spans="1:124" ht="16" customHeight="1" x14ac:dyDescent="0.35">
      <c r="A10" s="16" t="s">
        <v>33</v>
      </c>
      <c r="B10" s="51">
        <v>-2.0997032885133105E-2</v>
      </c>
      <c r="C10" s="13">
        <v>-0.13812845070460367</v>
      </c>
      <c r="D10" s="13">
        <v>5.4450991354525247E-2</v>
      </c>
      <c r="E10" s="13">
        <v>6.8430689540282419E-2</v>
      </c>
      <c r="F10" s="13">
        <v>9.6613513291798903E-4</v>
      </c>
      <c r="G10" s="13"/>
      <c r="I10" s="14"/>
      <c r="J10" s="14"/>
      <c r="K10" s="14"/>
      <c r="L10" s="14"/>
      <c r="M10" s="14"/>
      <c r="N10" s="13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</row>
    <row r="11" spans="1:124" ht="16" customHeight="1" x14ac:dyDescent="0.35">
      <c r="A11" s="16" t="s">
        <v>36</v>
      </c>
      <c r="B11" s="51">
        <v>1.8900120977652479E-2</v>
      </c>
      <c r="C11" s="13">
        <v>-7.4475888418723546E-3</v>
      </c>
      <c r="D11" s="13">
        <v>4.1540788003081586E-2</v>
      </c>
      <c r="E11" s="13">
        <v>3.6460309743715502E-2</v>
      </c>
      <c r="F11" s="13">
        <v>7.6369673059653032E-3</v>
      </c>
      <c r="G11" s="13"/>
      <c r="I11" s="14"/>
      <c r="J11" s="14"/>
      <c r="K11" s="14"/>
      <c r="L11" s="14"/>
      <c r="M11" s="14"/>
      <c r="N11" s="13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</row>
    <row r="12" spans="1:124" ht="16" customHeight="1" x14ac:dyDescent="0.35">
      <c r="A12" s="16" t="s">
        <v>34</v>
      </c>
      <c r="B12" s="51">
        <v>1.3877662751164976E-2</v>
      </c>
      <c r="C12" s="13">
        <v>6.7782283491559792E-3</v>
      </c>
      <c r="D12" s="13">
        <v>4.1689427838309534E-4</v>
      </c>
      <c r="E12" s="13">
        <v>-2.8805138445209266E-4</v>
      </c>
      <c r="F12" s="13">
        <v>4.0562387272382594E-3</v>
      </c>
      <c r="I12" s="14"/>
      <c r="J12" s="14"/>
      <c r="K12" s="14"/>
      <c r="L12" s="14"/>
      <c r="M12" s="14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</row>
    <row r="13" spans="1:124" ht="16" customHeight="1" x14ac:dyDescent="0.35">
      <c r="C13" s="13"/>
      <c r="D13" s="13"/>
      <c r="E13" s="13"/>
      <c r="F13" s="13"/>
      <c r="G13" s="13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</row>
    <row r="14" spans="1:124" ht="16" customHeight="1" x14ac:dyDescent="0.35">
      <c r="M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</row>
    <row r="15" spans="1:124" ht="16" customHeight="1" x14ac:dyDescent="0.35">
      <c r="A15" s="2" t="s">
        <v>6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</row>
    <row r="16" spans="1:124" ht="16" customHeight="1" x14ac:dyDescent="0.35">
      <c r="C16" s="13"/>
      <c r="D16" s="13"/>
      <c r="E16" s="13"/>
      <c r="F16" s="13"/>
      <c r="I16" s="14"/>
      <c r="J16" s="14"/>
      <c r="K16" s="14"/>
      <c r="L16" s="14"/>
      <c r="M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</row>
    <row r="17" spans="1:124" ht="16" customHeight="1" x14ac:dyDescent="0.35">
      <c r="C17" s="13"/>
      <c r="D17" s="13"/>
      <c r="E17" s="13"/>
      <c r="F17" s="13"/>
      <c r="I17" s="14"/>
      <c r="J17" s="14"/>
      <c r="K17" s="14"/>
      <c r="L17" s="14"/>
      <c r="M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</row>
    <row r="18" spans="1:124" ht="16" customHeight="1" x14ac:dyDescent="0.35">
      <c r="C18" s="13"/>
      <c r="D18" s="13"/>
      <c r="E18" s="13"/>
      <c r="F18" s="13"/>
      <c r="I18" s="14"/>
      <c r="J18" s="14"/>
      <c r="K18" s="14"/>
      <c r="L18" s="14"/>
      <c r="M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</row>
    <row r="19" spans="1:124" ht="16" customHeight="1" x14ac:dyDescent="0.35">
      <c r="C19" s="13"/>
      <c r="D19" s="13"/>
      <c r="E19" s="13"/>
      <c r="F19" s="13"/>
      <c r="G19" s="13"/>
      <c r="I19" s="14"/>
      <c r="J19" s="14"/>
      <c r="K19" s="14"/>
      <c r="L19" s="14"/>
      <c r="M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</row>
    <row r="20" spans="1:124" ht="16" customHeight="1" x14ac:dyDescent="0.35">
      <c r="C20" s="13"/>
      <c r="D20" s="13"/>
      <c r="E20" s="13"/>
      <c r="F20" s="13"/>
      <c r="I20" s="14"/>
      <c r="J20" s="14"/>
      <c r="K20" s="14"/>
      <c r="L20" s="14"/>
      <c r="M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</row>
    <row r="21" spans="1:124" ht="16" customHeight="1" x14ac:dyDescent="0.35">
      <c r="C21" s="13"/>
      <c r="D21" s="13"/>
      <c r="E21" s="13"/>
      <c r="F21" s="13"/>
      <c r="I21" s="14"/>
      <c r="J21" s="14"/>
      <c r="K21" s="14"/>
      <c r="L21" s="14"/>
      <c r="M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</row>
    <row r="22" spans="1:124" s="17" customFormat="1" ht="22" customHeight="1" x14ac:dyDescent="0.35">
      <c r="C22" s="13"/>
      <c r="D22" s="13"/>
      <c r="E22" s="13"/>
      <c r="F22" s="13"/>
      <c r="I22" s="14"/>
      <c r="J22" s="14"/>
      <c r="K22" s="14"/>
      <c r="L22" s="14"/>
      <c r="M22" s="1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</row>
    <row r="23" spans="1:124" ht="16" customHeight="1" x14ac:dyDescent="0.35">
      <c r="C23" s="13"/>
      <c r="D23" s="13"/>
      <c r="E23" s="13"/>
      <c r="F23" s="13"/>
      <c r="I23" s="14"/>
      <c r="J23" s="14"/>
      <c r="K23" s="14"/>
      <c r="L23" s="14"/>
      <c r="M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</row>
    <row r="24" spans="1:124" s="17" customFormat="1" ht="22" customHeight="1" x14ac:dyDescent="0.35">
      <c r="C24" s="13"/>
      <c r="D24" s="13"/>
      <c r="E24" s="13"/>
      <c r="F24" s="13"/>
      <c r="I24" s="14"/>
      <c r="J24" s="14"/>
      <c r="K24" s="14"/>
      <c r="L24" s="14"/>
      <c r="M24" s="14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</row>
    <row r="25" spans="1:124" s="19" customFormat="1" ht="16" customHeight="1" x14ac:dyDescent="0.35"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124" s="20" customFormat="1" ht="16" customHeight="1" x14ac:dyDescent="0.35">
      <c r="O26" s="21"/>
      <c r="P26" s="21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</row>
    <row r="27" spans="1:124" ht="16" customHeight="1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</row>
    <row r="28" spans="1:124" ht="16" customHeight="1" x14ac:dyDescent="0.35"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</row>
    <row r="29" spans="1:124" ht="16" customHeight="1" x14ac:dyDescent="0.35"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</row>
    <row r="30" spans="1:124" ht="16" customHeight="1" x14ac:dyDescent="0.3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</row>
    <row r="31" spans="1:124" ht="16" customHeight="1" x14ac:dyDescent="0.35"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</row>
    <row r="32" spans="1:124" ht="16" customHeight="1" x14ac:dyDescent="0.35"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</row>
    <row r="33" spans="1:124" ht="16" customHeight="1" x14ac:dyDescent="0.35"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</row>
    <row r="34" spans="1:124" ht="16" customHeight="1" x14ac:dyDescent="0.35"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</row>
    <row r="35" spans="1:124" ht="16" customHeight="1" x14ac:dyDescent="0.35"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</row>
    <row r="36" spans="1:124" ht="16" customHeight="1" x14ac:dyDescent="0.35"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</row>
    <row r="37" spans="1:124" ht="16" customHeight="1" x14ac:dyDescent="0.35"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</row>
    <row r="38" spans="1:124" ht="16" customHeight="1" x14ac:dyDescent="0.35"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</row>
    <row r="39" spans="1:124" ht="16" customHeight="1" x14ac:dyDescent="0.35"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</row>
    <row r="40" spans="1:124" ht="16" customHeight="1" x14ac:dyDescent="0.35"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</row>
    <row r="41" spans="1:124" s="17" customFormat="1" ht="22" customHeight="1" x14ac:dyDescent="0.35"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</row>
    <row r="42" spans="1:124" ht="16" customHeight="1" x14ac:dyDescent="0.35"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</row>
    <row r="43" spans="1:124" s="17" customFormat="1" ht="22" customHeight="1" x14ac:dyDescent="0.35"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</row>
    <row r="44" spans="1:124" customFormat="1" ht="16" customHeight="1" x14ac:dyDescent="0.35"/>
    <row r="45" spans="1:124" customFormat="1" ht="16" customHeight="1" x14ac:dyDescent="0.35"/>
    <row r="46" spans="1:124" ht="16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24" ht="16" customHeight="1" x14ac:dyDescent="0.35"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</row>
    <row r="48" spans="1:124" ht="16" customHeight="1" x14ac:dyDescent="0.35"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</row>
    <row r="49" spans="1:111" ht="16" customHeight="1" x14ac:dyDescent="0.3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11" ht="16" customHeight="1" x14ac:dyDescent="0.35"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</row>
    <row r="51" spans="1:111" ht="16" customHeight="1" x14ac:dyDescent="0.35"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</row>
    <row r="52" spans="1:111" ht="16" customHeight="1" x14ac:dyDescent="0.35"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</row>
    <row r="53" spans="1:111" ht="16" customHeight="1" x14ac:dyDescent="0.35"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</row>
    <row r="54" spans="1:111" ht="16" customHeight="1" x14ac:dyDescent="0.35"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</row>
    <row r="55" spans="1:111" ht="16" customHeight="1" x14ac:dyDescent="0.35"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</row>
    <row r="56" spans="1:111" ht="16" customHeight="1" x14ac:dyDescent="0.35"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</row>
    <row r="57" spans="1:111" ht="16" customHeight="1" x14ac:dyDescent="0.35"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</row>
    <row r="58" spans="1:111" ht="16" customHeight="1" x14ac:dyDescent="0.35"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</row>
    <row r="59" spans="1:111" ht="16" customHeight="1" x14ac:dyDescent="0.35"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</row>
    <row r="60" spans="1:111" ht="16" customHeight="1" x14ac:dyDescent="0.35"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</row>
    <row r="61" spans="1:111" s="17" customFormat="1" ht="22" customHeight="1" x14ac:dyDescent="0.35"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</row>
    <row r="62" spans="1:111" ht="16" customHeight="1" x14ac:dyDescent="0.35"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</row>
    <row r="63" spans="1:111" ht="16" customHeight="1" x14ac:dyDescent="0.35"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</row>
    <row r="64" spans="1:111" ht="16" customHeight="1" x14ac:dyDescent="0.35"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35:44" ht="16" customHeight="1" x14ac:dyDescent="0.35"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pans="35:44" ht="16" customHeight="1" x14ac:dyDescent="0.35"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35:44" ht="16" customHeight="1" x14ac:dyDescent="0.35"/>
    <row r="68" spans="35:44" ht="16" customHeight="1" x14ac:dyDescent="0.35"/>
    <row r="69" spans="35:44" ht="16" customHeight="1" x14ac:dyDescent="0.35"/>
    <row r="70" spans="35:44" ht="16" customHeight="1" x14ac:dyDescent="0.35"/>
    <row r="71" spans="35:44" ht="16" customHeight="1" x14ac:dyDescent="0.35"/>
    <row r="72" spans="35:44" ht="16" customHeight="1" x14ac:dyDescent="0.35"/>
    <row r="73" spans="35:44" ht="16" customHeight="1" x14ac:dyDescent="0.35"/>
    <row r="74" spans="35:44" ht="16" customHeight="1" x14ac:dyDescent="0.35"/>
    <row r="75" spans="35:44" ht="16" customHeight="1" x14ac:dyDescent="0.35"/>
    <row r="76" spans="35:44" ht="16" customHeight="1" x14ac:dyDescent="0.35"/>
    <row r="77" spans="35:44" ht="16" customHeight="1" x14ac:dyDescent="0.35"/>
    <row r="78" spans="35:44" ht="16" customHeight="1" x14ac:dyDescent="0.35"/>
    <row r="79" spans="35:44" ht="16" customHeight="1" x14ac:dyDescent="0.35"/>
    <row r="80" spans="35:44" ht="16" customHeight="1" x14ac:dyDescent="0.35"/>
    <row r="81" ht="16" customHeight="1" x14ac:dyDescent="0.35"/>
    <row r="82" ht="16" customHeight="1" x14ac:dyDescent="0.35"/>
    <row r="83" ht="16" customHeight="1" x14ac:dyDescent="0.35"/>
    <row r="84" ht="16" customHeight="1" x14ac:dyDescent="0.35"/>
    <row r="85" ht="16" customHeight="1" x14ac:dyDescent="0.35"/>
    <row r="86" ht="16" customHeight="1" x14ac:dyDescent="0.35"/>
    <row r="87" ht="16" customHeight="1" x14ac:dyDescent="0.35"/>
    <row r="88" ht="16" customHeight="1" x14ac:dyDescent="0.35"/>
    <row r="89" ht="16" customHeight="1" x14ac:dyDescent="0.35"/>
    <row r="90" ht="16" customHeight="1" x14ac:dyDescent="0.35"/>
    <row r="91" ht="16" customHeight="1" x14ac:dyDescent="0.35"/>
    <row r="92" ht="16" customHeight="1" x14ac:dyDescent="0.35"/>
    <row r="93" ht="16" customHeight="1" x14ac:dyDescent="0.35"/>
    <row r="94" ht="16" customHeight="1" x14ac:dyDescent="0.35"/>
    <row r="95" ht="16" customHeight="1" x14ac:dyDescent="0.35"/>
    <row r="96" ht="16" customHeight="1" x14ac:dyDescent="0.35"/>
    <row r="97" ht="16" customHeight="1" x14ac:dyDescent="0.35"/>
    <row r="98" ht="16" customHeight="1" x14ac:dyDescent="0.35"/>
    <row r="99" ht="16" customHeight="1" x14ac:dyDescent="0.35"/>
    <row r="100" ht="16" customHeight="1" x14ac:dyDescent="0.35"/>
    <row r="101" ht="16" customHeight="1" x14ac:dyDescent="0.35"/>
    <row r="102" ht="16" customHeight="1" x14ac:dyDescent="0.35"/>
    <row r="103" ht="16" customHeight="1" x14ac:dyDescent="0.35"/>
    <row r="104" ht="16" customHeight="1" x14ac:dyDescent="0.35"/>
    <row r="105" ht="16" customHeight="1" x14ac:dyDescent="0.35"/>
    <row r="106" ht="16" customHeight="1" x14ac:dyDescent="0.35"/>
    <row r="107" ht="16" customHeight="1" x14ac:dyDescent="0.35"/>
    <row r="108" ht="16" customHeight="1" x14ac:dyDescent="0.35"/>
    <row r="109" ht="16" customHeight="1" x14ac:dyDescent="0.35"/>
    <row r="110" ht="16" customHeight="1" x14ac:dyDescent="0.35"/>
    <row r="111" ht="16" customHeight="1" x14ac:dyDescent="0.35"/>
    <row r="112" ht="16" customHeight="1" x14ac:dyDescent="0.35"/>
    <row r="113" ht="16" customHeight="1" x14ac:dyDescent="0.35"/>
    <row r="114" ht="16" customHeight="1" x14ac:dyDescent="0.35"/>
    <row r="115" ht="16" customHeight="1" x14ac:dyDescent="0.35"/>
    <row r="116" ht="16" customHeight="1" x14ac:dyDescent="0.35"/>
    <row r="117" ht="16" customHeight="1" x14ac:dyDescent="0.35"/>
    <row r="118" ht="16" customHeight="1" x14ac:dyDescent="0.35"/>
    <row r="119" ht="16" customHeight="1" x14ac:dyDescent="0.35"/>
    <row r="120" ht="16" customHeight="1" x14ac:dyDescent="0.35"/>
    <row r="121" ht="16" customHeight="1" x14ac:dyDescent="0.35"/>
    <row r="122" ht="16" customHeight="1" x14ac:dyDescent="0.35"/>
    <row r="123" ht="16" customHeight="1" x14ac:dyDescent="0.35"/>
    <row r="124" ht="16" customHeight="1" x14ac:dyDescent="0.35"/>
    <row r="125" ht="16" customHeight="1" x14ac:dyDescent="0.35"/>
    <row r="126" ht="16" customHeight="1" x14ac:dyDescent="0.35"/>
    <row r="127" ht="16" customHeight="1" x14ac:dyDescent="0.35"/>
    <row r="128" ht="16" customHeight="1" x14ac:dyDescent="0.35"/>
    <row r="129" ht="16" customHeight="1" x14ac:dyDescent="0.35"/>
    <row r="130" ht="16" customHeight="1" x14ac:dyDescent="0.35"/>
    <row r="131" ht="16" customHeight="1" x14ac:dyDescent="0.35"/>
    <row r="132" ht="16" customHeight="1" x14ac:dyDescent="0.35"/>
    <row r="133" ht="16" customHeight="1" x14ac:dyDescent="0.35"/>
    <row r="134" ht="16" customHeight="1" x14ac:dyDescent="0.35"/>
    <row r="135" ht="16" customHeight="1" x14ac:dyDescent="0.35"/>
  </sheetData>
  <printOptions gridLines="1"/>
  <pageMargins left="0.78740157480314965" right="0.78740157480314965" top="0.78740157480314965" bottom="0.78740157480314965" header="0.31496062992125984" footer="0.31496062992125984"/>
  <pageSetup paperSize="8" scale="64" orientation="landscape" r:id="rId1"/>
  <headerFooter>
    <oddFooter>&amp;L&amp;"Arial,Regular"&amp;10&amp;A&amp;R&amp;"Arial,Regular"&amp;10Statistics South Africa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C344-0298-42B8-9BD9-A4ED76508010}">
  <dimension ref="A1:BA48"/>
  <sheetViews>
    <sheetView zoomScale="65" zoomScaleNormal="65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4.5" x14ac:dyDescent="0.35"/>
  <cols>
    <col min="1" max="1" width="7.36328125" bestFit="1" customWidth="1"/>
    <col min="2" max="2" width="9.36328125" bestFit="1" customWidth="1"/>
    <col min="3" max="3" width="14.26953125" bestFit="1" customWidth="1"/>
    <col min="4" max="4" width="17.81640625" bestFit="1" customWidth="1"/>
    <col min="5" max="5" width="17.36328125" bestFit="1" customWidth="1"/>
    <col min="6" max="6" width="5.90625" bestFit="1" customWidth="1"/>
    <col min="7" max="7" width="4.08984375" bestFit="1" customWidth="1"/>
    <col min="8" max="8" width="7.81640625" bestFit="1" customWidth="1"/>
    <col min="9" max="50" width="14.54296875" bestFit="1" customWidth="1"/>
    <col min="51" max="53" width="12" bestFit="1" customWidth="1"/>
  </cols>
  <sheetData>
    <row r="1" spans="1:53" ht="26" x14ac:dyDescent="0.6">
      <c r="A1" s="1" t="s">
        <v>192</v>
      </c>
      <c r="AO1" s="58">
        <v>265.42617504851825</v>
      </c>
      <c r="BA1" s="58">
        <v>275.73577559691819</v>
      </c>
    </row>
    <row r="2" spans="1:53" x14ac:dyDescent="0.35">
      <c r="A2" t="s">
        <v>191</v>
      </c>
      <c r="AO2" s="58"/>
      <c r="BA2" s="58"/>
    </row>
    <row r="3" spans="1:53" x14ac:dyDescent="0.35">
      <c r="BA3">
        <v>3.8841687510718925E-2</v>
      </c>
    </row>
    <row r="4" spans="1:53" x14ac:dyDescent="0.35">
      <c r="A4" s="55">
        <v>43831</v>
      </c>
      <c r="B4" s="58">
        <v>258.41807472905327</v>
      </c>
    </row>
    <row r="5" spans="1:53" x14ac:dyDescent="0.35">
      <c r="A5" s="55">
        <v>43862</v>
      </c>
      <c r="B5" s="58">
        <v>260.68137704094829</v>
      </c>
    </row>
    <row r="6" spans="1:53" x14ac:dyDescent="0.35">
      <c r="A6" s="55">
        <v>43891</v>
      </c>
      <c r="B6" s="58">
        <v>238.80670456283568</v>
      </c>
    </row>
    <row r="7" spans="1:53" x14ac:dyDescent="0.35">
      <c r="A7" s="55">
        <v>43922</v>
      </c>
      <c r="B7" s="58">
        <v>126.98683593736502</v>
      </c>
    </row>
    <row r="8" spans="1:53" x14ac:dyDescent="0.35">
      <c r="A8" s="55">
        <v>43952</v>
      </c>
      <c r="B8" s="58">
        <v>178.97965876304346</v>
      </c>
    </row>
    <row r="9" spans="1:53" x14ac:dyDescent="0.35">
      <c r="A9" s="55">
        <v>43983</v>
      </c>
      <c r="B9" s="58">
        <v>212.62874208216215</v>
      </c>
    </row>
    <row r="10" spans="1:53" x14ac:dyDescent="0.35">
      <c r="A10" s="55">
        <v>44013</v>
      </c>
      <c r="B10" s="58">
        <v>225.68081157737461</v>
      </c>
    </row>
    <row r="11" spans="1:53" x14ac:dyDescent="0.35">
      <c r="A11" s="55">
        <v>44044</v>
      </c>
      <c r="B11" s="58">
        <v>234.78577930990411</v>
      </c>
    </row>
    <row r="12" spans="1:53" x14ac:dyDescent="0.35">
      <c r="A12" s="55">
        <v>44075</v>
      </c>
      <c r="B12" s="58">
        <v>244.7667241085106</v>
      </c>
    </row>
    <row r="13" spans="1:53" x14ac:dyDescent="0.35">
      <c r="A13" s="55">
        <v>44105</v>
      </c>
      <c r="B13" s="58">
        <v>253.05734616755035</v>
      </c>
    </row>
    <row r="14" spans="1:53" x14ac:dyDescent="0.35">
      <c r="A14" s="55">
        <v>44136</v>
      </c>
      <c r="B14" s="58">
        <v>254.59359672534464</v>
      </c>
    </row>
    <row r="15" spans="1:53" x14ac:dyDescent="0.35">
      <c r="A15" s="55">
        <v>44166</v>
      </c>
      <c r="B15" s="58">
        <v>253.43995294491523</v>
      </c>
    </row>
    <row r="16" spans="1:53" x14ac:dyDescent="0.35">
      <c r="A16" s="55">
        <v>44197</v>
      </c>
      <c r="B16" s="58">
        <v>250.41957227426158</v>
      </c>
    </row>
    <row r="17" spans="1:2" x14ac:dyDescent="0.35">
      <c r="A17" s="55">
        <v>44228</v>
      </c>
      <c r="B17" s="58">
        <v>259.03230992452831</v>
      </c>
    </row>
    <row r="18" spans="1:2" x14ac:dyDescent="0.35">
      <c r="A18" s="55">
        <v>44256</v>
      </c>
      <c r="B18" s="58">
        <v>268.67929914047869</v>
      </c>
    </row>
    <row r="19" spans="1:2" x14ac:dyDescent="0.35">
      <c r="A19" s="55">
        <v>44287</v>
      </c>
      <c r="B19" s="58">
        <v>266.39352760703201</v>
      </c>
    </row>
    <row r="20" spans="1:2" x14ac:dyDescent="0.35">
      <c r="A20" s="55">
        <v>44317</v>
      </c>
      <c r="B20" s="58">
        <v>261.56531541528926</v>
      </c>
    </row>
    <row r="21" spans="1:2" x14ac:dyDescent="0.35">
      <c r="A21" s="55">
        <v>44348</v>
      </c>
      <c r="B21" s="58">
        <v>260.02202074020619</v>
      </c>
    </row>
    <row r="22" spans="1:2" x14ac:dyDescent="0.35">
      <c r="A22" s="55">
        <v>44378</v>
      </c>
      <c r="B22" s="58">
        <v>225.93689921508667</v>
      </c>
    </row>
    <row r="23" spans="1:2" x14ac:dyDescent="0.35">
      <c r="A23" s="55">
        <v>44409</v>
      </c>
      <c r="B23" s="58">
        <v>246.19114564873095</v>
      </c>
    </row>
    <row r="24" spans="1:2" x14ac:dyDescent="0.35">
      <c r="A24" s="55">
        <v>44440</v>
      </c>
      <c r="B24" s="58">
        <v>253.11292775278619</v>
      </c>
    </row>
    <row r="25" spans="1:2" x14ac:dyDescent="0.35">
      <c r="A25" s="55">
        <v>44470</v>
      </c>
      <c r="B25" s="58">
        <v>241.11156036565654</v>
      </c>
    </row>
    <row r="26" spans="1:2" x14ac:dyDescent="0.35">
      <c r="A26" s="55">
        <v>44501</v>
      </c>
      <c r="B26" s="58">
        <v>259.14354935412473</v>
      </c>
    </row>
    <row r="27" spans="1:2" x14ac:dyDescent="0.35">
      <c r="A27" s="55">
        <v>44531</v>
      </c>
      <c r="B27" s="58">
        <v>261.90402719000002</v>
      </c>
    </row>
    <row r="28" spans="1:2" x14ac:dyDescent="0.35">
      <c r="A28" s="55">
        <v>44562</v>
      </c>
      <c r="B28" s="58">
        <v>270.0787512395209</v>
      </c>
    </row>
    <row r="29" spans="1:2" x14ac:dyDescent="0.35">
      <c r="A29" s="55">
        <v>44593</v>
      </c>
      <c r="B29" s="58">
        <v>273.56998935912696</v>
      </c>
    </row>
    <row r="30" spans="1:2" x14ac:dyDescent="0.35">
      <c r="A30" s="55">
        <v>44621</v>
      </c>
      <c r="B30" s="58">
        <v>274.4806643202358</v>
      </c>
    </row>
    <row r="31" spans="1:2" x14ac:dyDescent="0.35">
      <c r="A31" s="55">
        <v>44652</v>
      </c>
      <c r="B31" s="58">
        <v>262.72836776367183</v>
      </c>
    </row>
    <row r="32" spans="1:2" x14ac:dyDescent="0.35">
      <c r="A32" s="55">
        <v>44682</v>
      </c>
      <c r="B32" s="58">
        <v>272.28015444228907</v>
      </c>
    </row>
    <row r="33" spans="1:2" x14ac:dyDescent="0.35">
      <c r="A33" s="55">
        <v>44713</v>
      </c>
      <c r="B33" s="58">
        <v>267.00420627255278</v>
      </c>
    </row>
    <row r="34" spans="1:2" x14ac:dyDescent="0.35">
      <c r="A34" s="55">
        <v>44743</v>
      </c>
      <c r="B34" s="58">
        <v>262.53842467674855</v>
      </c>
    </row>
    <row r="35" spans="1:2" x14ac:dyDescent="0.35">
      <c r="A35" s="55">
        <v>44774</v>
      </c>
      <c r="B35" s="58">
        <v>264.74287778679246</v>
      </c>
    </row>
    <row r="36" spans="1:2" x14ac:dyDescent="0.35">
      <c r="A36" s="55">
        <v>44805</v>
      </c>
      <c r="B36" s="58">
        <v>275.53152781149856</v>
      </c>
    </row>
    <row r="37" spans="1:2" x14ac:dyDescent="0.35">
      <c r="A37" s="55">
        <v>44835</v>
      </c>
      <c r="B37" s="58">
        <v>261.76732221784033</v>
      </c>
    </row>
    <row r="38" spans="1:2" x14ac:dyDescent="0.35">
      <c r="A38" s="55">
        <v>44866</v>
      </c>
      <c r="B38" s="58">
        <v>268.52630868539325</v>
      </c>
    </row>
    <row r="39" spans="1:2" x14ac:dyDescent="0.35">
      <c r="A39" s="55">
        <v>44896</v>
      </c>
      <c r="B39" s="58">
        <v>273.08412234514924</v>
      </c>
    </row>
    <row r="40" spans="1:2" x14ac:dyDescent="0.35">
      <c r="A40" s="55">
        <v>44927</v>
      </c>
      <c r="B40" s="58">
        <v>273.69406524183006</v>
      </c>
    </row>
    <row r="41" spans="1:2" x14ac:dyDescent="0.35">
      <c r="A41" s="55">
        <v>44958</v>
      </c>
      <c r="B41" s="58">
        <v>277.34574869879515</v>
      </c>
    </row>
    <row r="42" spans="1:2" x14ac:dyDescent="0.35">
      <c r="A42" s="55">
        <v>44986</v>
      </c>
      <c r="B42" s="58">
        <v>285.0575851798165</v>
      </c>
    </row>
    <row r="43" spans="1:2" x14ac:dyDescent="0.35">
      <c r="A43" s="55">
        <v>45017</v>
      </c>
      <c r="B43" s="58">
        <v>283.13170036745885</v>
      </c>
    </row>
    <row r="44" spans="1:2" x14ac:dyDescent="0.35">
      <c r="A44" s="55">
        <v>45047</v>
      </c>
      <c r="B44" s="58">
        <v>275.09308575729932</v>
      </c>
    </row>
    <row r="45" spans="1:2" x14ac:dyDescent="0.35">
      <c r="A45" s="55">
        <v>45078</v>
      </c>
      <c r="B45" s="58">
        <v>273.75125723679417</v>
      </c>
    </row>
    <row r="46" spans="1:2" x14ac:dyDescent="0.35">
      <c r="A46" s="55">
        <v>45108</v>
      </c>
      <c r="B46" s="58">
        <v>275.64266388808664</v>
      </c>
    </row>
    <row r="47" spans="1:2" x14ac:dyDescent="0.35">
      <c r="A47" s="55">
        <v>45139</v>
      </c>
      <c r="B47" s="58">
        <v>281.29639354455446</v>
      </c>
    </row>
    <row r="48" spans="1:2" x14ac:dyDescent="0.35">
      <c r="A48" s="55">
        <v>45170</v>
      </c>
      <c r="B48" s="58">
        <v>280.439054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2A335-F722-4110-976F-2B5EC4BCF9C8}">
  <dimension ref="A1:F19"/>
  <sheetViews>
    <sheetView zoomScale="59" zoomScaleNormal="59" workbookViewId="0">
      <selection activeCell="O9" sqref="O9"/>
    </sheetView>
  </sheetViews>
  <sheetFormatPr defaultRowHeight="14.5" x14ac:dyDescent="0.35"/>
  <cols>
    <col min="1" max="1" width="31.90625" bestFit="1" customWidth="1"/>
  </cols>
  <sheetData>
    <row r="1" spans="1:6" ht="26" x14ac:dyDescent="0.6">
      <c r="A1" s="1" t="s">
        <v>193</v>
      </c>
    </row>
    <row r="2" spans="1:6" x14ac:dyDescent="0.35">
      <c r="A2" t="s">
        <v>191</v>
      </c>
    </row>
    <row r="3" spans="1:6" x14ac:dyDescent="0.35">
      <c r="B3" t="s">
        <v>70</v>
      </c>
      <c r="C3" t="s">
        <v>71</v>
      </c>
      <c r="D3" t="s">
        <v>72</v>
      </c>
      <c r="E3" t="s">
        <v>30</v>
      </c>
      <c r="F3" t="s">
        <v>31</v>
      </c>
    </row>
    <row r="4" spans="1:6" x14ac:dyDescent="0.35">
      <c r="A4" t="s">
        <v>73</v>
      </c>
      <c r="B4" s="54">
        <f>'[6]Value of sales deflated '!AA118</f>
        <v>170.09775421022727</v>
      </c>
      <c r="C4" s="54">
        <f>'[6]Value of sales deflated '!AE118</f>
        <v>180.57868920894006</v>
      </c>
      <c r="D4" s="54">
        <f>'[6]Value of sales deflated '!AI118</f>
        <v>194.63492324787674</v>
      </c>
      <c r="E4" s="54">
        <f>'[6]Value of sales deflated '!AL118</f>
        <v>199.50852582147206</v>
      </c>
      <c r="F4" s="54">
        <f>'[6]Value of sales deflated '!AM118</f>
        <v>189.67871400000001</v>
      </c>
    </row>
    <row r="5" spans="1:6" x14ac:dyDescent="0.35">
      <c r="A5" t="s">
        <v>74</v>
      </c>
      <c r="B5" s="54">
        <f>'[6]Value of sales deflated '!AA119</f>
        <v>115.60333786576703</v>
      </c>
      <c r="C5" s="54">
        <f>'[6]Value of sales deflated '!AE119</f>
        <v>142.81217984354893</v>
      </c>
      <c r="D5" s="54">
        <f>'[6]Value of sales deflated '!AI119</f>
        <v>138.46798048757475</v>
      </c>
      <c r="E5" s="54">
        <f>'[6]Value of sales deflated '!AL119</f>
        <v>130.45695912804138</v>
      </c>
      <c r="F5" s="54">
        <f>'[6]Value of sales deflated '!AM119</f>
        <v>126.78905200000001</v>
      </c>
    </row>
    <row r="6" spans="1:6" x14ac:dyDescent="0.35">
      <c r="A6" t="s">
        <v>75</v>
      </c>
      <c r="B6" s="54">
        <f>'[6]Value of sales deflated '!AA120</f>
        <v>99.805712052556814</v>
      </c>
      <c r="C6" s="54">
        <f>'[6]Value of sales deflated '!AE120</f>
        <v>99.296728011513707</v>
      </c>
      <c r="D6" s="54">
        <f>'[6]Value of sales deflated '!AI120</f>
        <v>113.00705467820072</v>
      </c>
      <c r="E6" s="54">
        <f>'[6]Value of sales deflated '!AL120</f>
        <v>111.18522694647204</v>
      </c>
      <c r="F6" s="54">
        <f>'[6]Value of sales deflated '!AM120</f>
        <v>112.83576599999999</v>
      </c>
    </row>
    <row r="7" spans="1:6" x14ac:dyDescent="0.35">
      <c r="A7" t="s">
        <v>76</v>
      </c>
      <c r="B7" s="54">
        <f>'[6]Value of sales deflated '!AA121</f>
        <v>99.779555234019881</v>
      </c>
      <c r="C7" s="54">
        <f>'[6]Value of sales deflated '!AE121</f>
        <v>76.344745958347445</v>
      </c>
      <c r="D7" s="54">
        <f>'[6]Value of sales deflated '!AI121</f>
        <v>115.4821209094055</v>
      </c>
      <c r="E7" s="54">
        <f>'[6]Value of sales deflated '!AL121</f>
        <v>126.6795816928224</v>
      </c>
      <c r="F7" s="54">
        <f>'[6]Value of sales deflated '!AM121</f>
        <v>133.35315900000001</v>
      </c>
    </row>
    <row r="8" spans="1:6" x14ac:dyDescent="0.35">
      <c r="A8" t="s">
        <v>77</v>
      </c>
      <c r="B8" s="54">
        <f>'[6]Value of sales deflated '!AA122</f>
        <v>34.355021727272728</v>
      </c>
      <c r="C8" s="54">
        <f>'[6]Value of sales deflated '!AE122</f>
        <v>33.484015108364375</v>
      </c>
      <c r="D8" s="54">
        <f>'[6]Value of sales deflated '!AI122</f>
        <v>36.757672224284377</v>
      </c>
      <c r="E8" s="54">
        <f>'[6]Value of sales deflated '!AL122</f>
        <v>37.735646488442825</v>
      </c>
      <c r="F8" s="54">
        <f>'[6]Value of sales deflated '!AM122</f>
        <v>38.786341</v>
      </c>
    </row>
    <row r="9" spans="1:6" x14ac:dyDescent="0.35">
      <c r="A9" t="s">
        <v>78</v>
      </c>
      <c r="B9" s="54">
        <f>'[6]Value of sales deflated '!AA123</f>
        <v>37.46469689737215</v>
      </c>
      <c r="C9" s="54">
        <f>'[6]Value of sales deflated '!AE123</f>
        <v>39.475646634947516</v>
      </c>
      <c r="D9" s="54">
        <f>'[6]Value of sales deflated '!AI123</f>
        <v>42.982684595155717</v>
      </c>
      <c r="E9" s="54">
        <f>'[6]Value of sales deflated '!AL123</f>
        <v>47.117513393856456</v>
      </c>
      <c r="F9" s="54">
        <f>'[6]Value of sales deflated '!AM123</f>
        <v>49.241087</v>
      </c>
    </row>
    <row r="10" spans="1:6" x14ac:dyDescent="0.35">
      <c r="A10" t="s">
        <v>79</v>
      </c>
      <c r="B10" s="54">
        <f>'[6]Value of sales deflated '!AA124</f>
        <v>47.885466514204538</v>
      </c>
      <c r="C10" s="54">
        <f>'[6]Value of sales deflated '!AE124</f>
        <v>42.637895414493741</v>
      </c>
      <c r="D10" s="54">
        <f>'[6]Value of sales deflated '!AI124</f>
        <v>45.668415352941189</v>
      </c>
      <c r="E10" s="54">
        <f>'[6]Value of sales deflated '!AL124</f>
        <v>56.399238837287115</v>
      </c>
      <c r="F10" s="54">
        <f>'[6]Value of sales deflated '!AM124</f>
        <v>65.021291000000005</v>
      </c>
    </row>
    <row r="11" spans="1:6" x14ac:dyDescent="0.35">
      <c r="A11" t="s">
        <v>80</v>
      </c>
      <c r="B11" s="54">
        <f>'[6]Value of sales deflated '!AA125</f>
        <v>20.853492471946019</v>
      </c>
      <c r="C11" s="54">
        <f>'[6]Value of sales deflated '!AE125</f>
        <v>21.451674537419571</v>
      </c>
      <c r="D11" s="54">
        <f>'[6]Value of sales deflated '!AI125</f>
        <v>22.551815494809691</v>
      </c>
      <c r="E11" s="54">
        <f>'[6]Value of sales deflated '!AL125</f>
        <v>22.227143998783458</v>
      </c>
      <c r="F11" s="54">
        <f>'[6]Value of sales deflated '!AM125</f>
        <v>22.103483000000001</v>
      </c>
    </row>
    <row r="12" spans="1:6" x14ac:dyDescent="0.35">
      <c r="A12" t="s">
        <v>81</v>
      </c>
      <c r="B12" s="54">
        <f>'[6]Value of sales deflated '!AA126</f>
        <v>17.760931276988636</v>
      </c>
      <c r="C12" s="54">
        <f>'[6]Value of sales deflated '!AE126</f>
        <v>17.287388956992892</v>
      </c>
      <c r="D12" s="54">
        <f>'[6]Value of sales deflated '!AI126</f>
        <v>18.194202599874178</v>
      </c>
      <c r="E12" s="54">
        <f>'[6]Value of sales deflated '!AL126</f>
        <v>19.221024599148418</v>
      </c>
      <c r="F12" s="54">
        <f>'[6]Value of sales deflated '!AM126</f>
        <v>19.073399999999999</v>
      </c>
    </row>
    <row r="13" spans="1:6" x14ac:dyDescent="0.35">
      <c r="A13" t="s">
        <v>82</v>
      </c>
      <c r="B13" s="54">
        <f>'[6]Value of sales deflated '!AA127</f>
        <v>18.381814729403406</v>
      </c>
      <c r="C13" s="54">
        <f>'[6]Value of sales deflated '!AE127</f>
        <v>24.472397451743991</v>
      </c>
      <c r="D13" s="54">
        <f>'[6]Value of sales deflated '!AI127</f>
        <v>25.395698428751185</v>
      </c>
      <c r="E13" s="54">
        <f>'[6]Value of sales deflated '!AL127</f>
        <v>27.023439065389297</v>
      </c>
      <c r="F13" s="54">
        <f>'[6]Value of sales deflated '!AM127</f>
        <v>26.968532</v>
      </c>
    </row>
    <row r="14" spans="1:6" x14ac:dyDescent="0.35">
      <c r="A14" t="s">
        <v>83</v>
      </c>
      <c r="B14" s="54">
        <f>'[6]Value of sales deflated '!AA128</f>
        <v>17.38128116619318</v>
      </c>
      <c r="C14" s="54">
        <f>'[6]Value of sales deflated '!AE128</f>
        <v>18.227812736877752</v>
      </c>
      <c r="D14" s="54">
        <f>'[6]Value of sales deflated '!AI128</f>
        <v>18.913406402013216</v>
      </c>
      <c r="E14" s="54">
        <f>'[6]Value of sales deflated '!AL128</f>
        <v>22.358476464720198</v>
      </c>
      <c r="F14" s="54">
        <f>'[6]Value of sales deflated '!AM128</f>
        <v>21.860949000000002</v>
      </c>
    </row>
    <row r="15" spans="1:6" x14ac:dyDescent="0.35">
      <c r="A15" t="s">
        <v>84</v>
      </c>
      <c r="B15" s="54">
        <f>'[6]Value of sales deflated '!AA129</f>
        <v>11.214265793323863</v>
      </c>
      <c r="C15" s="54">
        <f>'[6]Value of sales deflated '!AE129</f>
        <v>14.007959834744328</v>
      </c>
      <c r="D15" s="54">
        <f>'[6]Value of sales deflated '!AI129</f>
        <v>14.630480794589495</v>
      </c>
      <c r="E15" s="54">
        <f>'[6]Value of sales deflated '!AL129</f>
        <v>15.087865926399029</v>
      </c>
      <c r="F15" s="54">
        <f>'[6]Value of sales deflated '!AM129</f>
        <v>15.211930000000001</v>
      </c>
    </row>
    <row r="16" spans="1:6" x14ac:dyDescent="0.35">
      <c r="A16" t="s">
        <v>85</v>
      </c>
      <c r="B16" s="54">
        <f>'[6]Value of sales deflated '!AA130</f>
        <v>7.1827005276988629</v>
      </c>
      <c r="C16" s="54">
        <f>'[6]Value of sales deflated '!AE130</f>
        <v>6.7918075133762272</v>
      </c>
      <c r="D16" s="54">
        <f>'[6]Value of sales deflated '!AI130</f>
        <v>7.7625285602390699</v>
      </c>
      <c r="E16" s="54">
        <f>'[6]Value of sales deflated '!AL130</f>
        <v>7.5328705240267642</v>
      </c>
      <c r="F16" s="54">
        <f>'[6]Value of sales deflated '!AM130</f>
        <v>7.1940369999999998</v>
      </c>
    </row>
    <row r="17" spans="1:6" x14ac:dyDescent="0.35">
      <c r="A17" t="s">
        <v>86</v>
      </c>
      <c r="B17" s="54">
        <f>'[6]Value of sales deflated '!AA131</f>
        <v>3.9229421235795447</v>
      </c>
      <c r="C17" s="54">
        <f>'[6]Value of sales deflated '!AE131</f>
        <v>4.7829911452759903</v>
      </c>
      <c r="D17" s="54">
        <f>'[6]Value of sales deflated '!AI131</f>
        <v>4.3116811211072674</v>
      </c>
      <c r="E17" s="54">
        <f>'[6]Value of sales deflated '!AL131</f>
        <v>5.2085668020072999</v>
      </c>
      <c r="F17" s="54">
        <f>'[6]Value of sales deflated '!AM131</f>
        <v>5.0336270000000001</v>
      </c>
    </row>
    <row r="18" spans="1:6" x14ac:dyDescent="0.35">
      <c r="B18" s="54"/>
      <c r="C18" s="54"/>
      <c r="D18" s="54"/>
      <c r="E18" s="54"/>
      <c r="F18" s="54"/>
    </row>
    <row r="19" spans="1:6" x14ac:dyDescent="0.35">
      <c r="A19" t="s">
        <v>87</v>
      </c>
      <c r="B19" s="54">
        <f>'[6]Value of sales deflated '!AA133</f>
        <v>701.68897259055404</v>
      </c>
      <c r="C19" s="54">
        <f>'[6]Value of sales deflated '!AE133</f>
        <v>721.65193235658683</v>
      </c>
      <c r="D19" s="54">
        <f>'[6]Value of sales deflated '!AI133</f>
        <v>798.76066489682319</v>
      </c>
      <c r="E19" s="54">
        <f>'[6]Value of sales deflated '!AL133</f>
        <v>827.7420796888689</v>
      </c>
      <c r="F19" s="54">
        <f>'[6]Value of sales deflated '!AM133</f>
        <v>833.15136800000005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67DB-285E-48D3-8525-16E5B45949CB}">
  <dimension ref="A1:AA33"/>
  <sheetViews>
    <sheetView zoomScale="56" zoomScaleNormal="56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defaultColWidth="8.81640625" defaultRowHeight="14.5" x14ac:dyDescent="0.35"/>
  <cols>
    <col min="1" max="1" width="11" style="59" bestFit="1" customWidth="1"/>
    <col min="2" max="2" width="11" style="59" customWidth="1"/>
    <col min="3" max="3" width="12.1796875" style="59" customWidth="1"/>
    <col min="4" max="4" width="11.54296875" style="59" customWidth="1"/>
    <col min="5" max="6" width="11" style="59" customWidth="1"/>
    <col min="7" max="7" width="12.1796875" style="59" customWidth="1"/>
    <col min="8" max="8" width="13.08984375" style="59" customWidth="1"/>
    <col min="9" max="9" width="14.26953125" style="59" customWidth="1"/>
    <col min="10" max="10" width="17.26953125" style="59" customWidth="1"/>
    <col min="11" max="13" width="17.81640625" style="59" customWidth="1"/>
    <col min="14" max="14" width="13.08984375" style="59" customWidth="1"/>
    <col min="15" max="15" width="18.7265625" style="59" customWidth="1"/>
    <col min="16" max="16" width="13.1796875" style="59" customWidth="1"/>
    <col min="17" max="17" width="17.7265625" style="59" customWidth="1"/>
    <col min="18" max="18" width="11.453125" style="46" customWidth="1"/>
    <col min="19" max="20" width="13.1796875" style="46" customWidth="1"/>
    <col min="21" max="21" width="12.6328125" style="46" customWidth="1"/>
    <col min="22" max="22" width="17.81640625" style="46" bestFit="1" customWidth="1"/>
    <col min="23" max="23" width="19" style="46" bestFit="1" customWidth="1"/>
    <col min="24" max="29" width="8.81640625" style="46"/>
    <col min="30" max="30" width="9.08984375" style="46" bestFit="1" customWidth="1"/>
    <col min="31" max="31" width="8.81640625" style="46"/>
    <col min="32" max="32" width="9.90625" style="46" customWidth="1"/>
    <col min="33" max="34" width="8.81640625" style="46"/>
    <col min="35" max="38" width="17.1796875" style="46" bestFit="1" customWidth="1"/>
    <col min="39" max="40" width="16.08984375" style="46" bestFit="1" customWidth="1"/>
    <col min="41" max="42" width="10.08984375" style="46" bestFit="1" customWidth="1"/>
    <col min="43" max="16384" width="8.81640625" style="46"/>
  </cols>
  <sheetData>
    <row r="1" spans="1:27" ht="26" x14ac:dyDescent="0.6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7" x14ac:dyDescent="0.35">
      <c r="A2" s="59" t="s">
        <v>89</v>
      </c>
    </row>
    <row r="3" spans="1:27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Z3" s="7"/>
      <c r="AA3"/>
    </row>
    <row r="4" spans="1:27" x14ac:dyDescent="0.35">
      <c r="A4" s="46"/>
      <c r="B4" s="46"/>
      <c r="C4" s="46"/>
      <c r="D4" s="46"/>
      <c r="E4" s="46"/>
      <c r="G4" s="46"/>
      <c r="H4" s="46"/>
      <c r="I4" s="46"/>
      <c r="J4" s="46"/>
      <c r="K4" s="46"/>
      <c r="L4" s="46"/>
      <c r="M4" s="46"/>
      <c r="N4" s="46"/>
      <c r="P4" s="46"/>
      <c r="Q4" s="46"/>
      <c r="Z4" s="7"/>
      <c r="AA4"/>
    </row>
    <row r="5" spans="1:27" s="60" customFormat="1" x14ac:dyDescent="0.35">
      <c r="B5" s="61" t="s">
        <v>90</v>
      </c>
      <c r="C5" s="61" t="s">
        <v>91</v>
      </c>
      <c r="D5" s="61" t="s">
        <v>92</v>
      </c>
      <c r="E5" s="61" t="s">
        <v>93</v>
      </c>
      <c r="F5" s="61" t="s">
        <v>94</v>
      </c>
      <c r="G5" s="61" t="s">
        <v>95</v>
      </c>
      <c r="H5" s="61" t="s">
        <v>96</v>
      </c>
      <c r="I5" s="61" t="s">
        <v>97</v>
      </c>
      <c r="J5" s="61" t="s">
        <v>98</v>
      </c>
      <c r="K5" s="61" t="s">
        <v>99</v>
      </c>
      <c r="L5" s="61" t="s">
        <v>100</v>
      </c>
      <c r="M5" s="61" t="s">
        <v>101</v>
      </c>
      <c r="N5" s="61"/>
      <c r="O5" s="61">
        <v>43864</v>
      </c>
      <c r="P5" s="61" t="s">
        <v>100</v>
      </c>
      <c r="Q5" s="61" t="s">
        <v>101</v>
      </c>
      <c r="R5" s="61"/>
      <c r="S5" s="61"/>
      <c r="T5" s="61"/>
      <c r="Z5" s="62"/>
      <c r="AA5" s="63"/>
    </row>
    <row r="6" spans="1:27" x14ac:dyDescent="0.35">
      <c r="A6" s="46" t="s">
        <v>102</v>
      </c>
      <c r="B6" s="46">
        <v>100</v>
      </c>
      <c r="C6" s="46">
        <v>245.78313253012047</v>
      </c>
      <c r="D6" s="46">
        <v>137.34939759036143</v>
      </c>
      <c r="E6" s="46">
        <v>120.48192771084338</v>
      </c>
      <c r="F6" s="46">
        <v>170.84337349397592</v>
      </c>
      <c r="G6" s="46">
        <v>188.55421686746988</v>
      </c>
      <c r="H6" s="46">
        <v>175.90361445783131</v>
      </c>
      <c r="I6" s="46">
        <v>118.67469879518073</v>
      </c>
      <c r="J6" s="46">
        <v>131.92771084337349</v>
      </c>
      <c r="K6" s="46">
        <v>140.55555555555554</v>
      </c>
      <c r="L6" s="46">
        <f t="shared" ref="L6:M9" si="0">P6/$O6*100</f>
        <v>130.55555555555557</v>
      </c>
      <c r="M6" s="46">
        <f t="shared" si="0"/>
        <v>148.33333333333334</v>
      </c>
      <c r="N6" s="7">
        <f>J6/I6-1</f>
        <v>0.11167512690355319</v>
      </c>
      <c r="O6" s="64">
        <v>90</v>
      </c>
      <c r="P6" s="46">
        <v>117.5</v>
      </c>
      <c r="Q6" s="46">
        <v>133.5</v>
      </c>
      <c r="Y6" s="7"/>
      <c r="Z6"/>
    </row>
    <row r="7" spans="1:27" x14ac:dyDescent="0.35">
      <c r="A7" s="46" t="s">
        <v>103</v>
      </c>
      <c r="B7" s="46">
        <v>100</v>
      </c>
      <c r="C7" s="46">
        <v>120.11385199240988</v>
      </c>
      <c r="D7" s="46">
        <v>109.42441492726122</v>
      </c>
      <c r="E7" s="46">
        <v>115.62302340290955</v>
      </c>
      <c r="F7" s="46">
        <v>113.34598355471222</v>
      </c>
      <c r="G7" s="46">
        <v>130.04427577482608</v>
      </c>
      <c r="H7" s="46">
        <v>117.14104996837445</v>
      </c>
      <c r="I7" s="46">
        <v>108.96268184693231</v>
      </c>
      <c r="J7" s="46">
        <v>112.12144212523721</v>
      </c>
      <c r="K7" s="46">
        <v>116.34980988593155</v>
      </c>
      <c r="L7" s="46">
        <f t="shared" si="0"/>
        <v>122.90240811153359</v>
      </c>
      <c r="M7" s="46">
        <f t="shared" si="0"/>
        <v>128.96070975918886</v>
      </c>
      <c r="N7" s="7">
        <f>J7/I7-1</f>
        <v>2.8989377140535399E-2</v>
      </c>
      <c r="O7" s="64">
        <v>1578</v>
      </c>
      <c r="P7" s="46">
        <v>1939.4</v>
      </c>
      <c r="Q7" s="46">
        <v>2035</v>
      </c>
      <c r="Y7" s="7"/>
      <c r="Z7"/>
    </row>
    <row r="8" spans="1:27" x14ac:dyDescent="0.35">
      <c r="A8" s="46" t="s">
        <v>104</v>
      </c>
      <c r="B8" s="46">
        <v>100</v>
      </c>
      <c r="C8" s="46">
        <v>121.55440414507773</v>
      </c>
      <c r="D8" s="46">
        <v>99.170984455958546</v>
      </c>
      <c r="E8" s="46">
        <v>100</v>
      </c>
      <c r="F8" s="46">
        <v>105.07772020725388</v>
      </c>
      <c r="G8" s="46">
        <v>121.34715025906735</v>
      </c>
      <c r="H8" s="46">
        <v>104.76683937823834</v>
      </c>
      <c r="I8" s="46">
        <v>90.362694300518129</v>
      </c>
      <c r="J8" s="46">
        <v>102.47150259067357</v>
      </c>
      <c r="K8" s="46">
        <v>97.338792221084958</v>
      </c>
      <c r="L8" s="46">
        <f t="shared" si="0"/>
        <v>97.297850562947801</v>
      </c>
      <c r="M8" s="46">
        <f t="shared" si="0"/>
        <v>95.035823950870011</v>
      </c>
      <c r="N8" s="7">
        <f>J8/I8-1</f>
        <v>0.13400229357798166</v>
      </c>
      <c r="O8" s="64">
        <v>977</v>
      </c>
      <c r="P8" s="46">
        <v>950.6</v>
      </c>
      <c r="Q8" s="46">
        <v>928.5</v>
      </c>
      <c r="Y8" s="7"/>
      <c r="Z8"/>
    </row>
    <row r="9" spans="1:27" x14ac:dyDescent="0.35">
      <c r="A9" s="46" t="s">
        <v>105</v>
      </c>
      <c r="B9" s="46">
        <v>100</v>
      </c>
      <c r="C9" s="46">
        <v>174.28571428571428</v>
      </c>
      <c r="D9" s="46">
        <v>311.42857142857144</v>
      </c>
      <c r="E9" s="46">
        <v>240</v>
      </c>
      <c r="F9" s="46">
        <v>318.42857142857144</v>
      </c>
      <c r="G9" s="46">
        <v>578.57142857142856</v>
      </c>
      <c r="H9" s="46">
        <v>575.71428571428567</v>
      </c>
      <c r="I9" s="46">
        <v>627.14285714285711</v>
      </c>
      <c r="J9" s="46">
        <v>572.14285714285711</v>
      </c>
      <c r="K9" s="46">
        <v>258.57142857142861</v>
      </c>
      <c r="L9" s="46">
        <f t="shared" si="0"/>
        <v>222.85714285714286</v>
      </c>
      <c r="M9" s="46">
        <f t="shared" si="0"/>
        <v>184.28571428571428</v>
      </c>
      <c r="N9" s="7">
        <f>J9/I9-1</f>
        <v>-8.7699316628701562E-2</v>
      </c>
      <c r="O9" s="64">
        <v>70</v>
      </c>
      <c r="P9" s="46">
        <v>156</v>
      </c>
      <c r="Q9" s="46">
        <v>129</v>
      </c>
      <c r="Y9" s="7"/>
      <c r="Z9"/>
    </row>
    <row r="10" spans="1:27" x14ac:dyDescent="0.35">
      <c r="A10" s="46" t="s">
        <v>106</v>
      </c>
      <c r="B10" s="46">
        <v>100</v>
      </c>
      <c r="C10" s="46">
        <v>135.84905660377359</v>
      </c>
      <c r="D10" s="46">
        <v>147.16981132075472</v>
      </c>
      <c r="E10" s="46">
        <v>149.0566037735849</v>
      </c>
      <c r="F10" s="46">
        <v>167.9245283018868</v>
      </c>
      <c r="G10" s="46">
        <v>201.88679245283021</v>
      </c>
      <c r="H10" s="46">
        <v>228.30188679245285</v>
      </c>
      <c r="I10" s="46">
        <v>166.98113207547169</v>
      </c>
      <c r="J10" s="46">
        <v>150</v>
      </c>
      <c r="K10" s="46">
        <v>150.9433962264151</v>
      </c>
      <c r="L10" s="46">
        <f>P10/$O10*100</f>
        <v>161.88679245283018</v>
      </c>
      <c r="M10" s="46">
        <f>Q10/$O10*100</f>
        <v>143.39622641509433</v>
      </c>
      <c r="N10" s="7">
        <f>J10/I10-1</f>
        <v>-0.10169491525423724</v>
      </c>
      <c r="O10" s="64">
        <v>53</v>
      </c>
      <c r="P10" s="46">
        <v>85.8</v>
      </c>
      <c r="Q10" s="46">
        <v>76</v>
      </c>
      <c r="Y10" s="7"/>
      <c r="Z10"/>
    </row>
    <row r="11" spans="1:27" x14ac:dyDescent="0.3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P11" s="46"/>
      <c r="Q11" s="46"/>
    </row>
    <row r="12" spans="1:27" x14ac:dyDescent="0.35">
      <c r="A12" s="46" t="s">
        <v>107</v>
      </c>
      <c r="B12" s="46"/>
      <c r="C12" s="46"/>
      <c r="D12" s="46"/>
      <c r="E12" s="46"/>
      <c r="F12" s="46"/>
      <c r="G12" s="46"/>
      <c r="H12" s="46"/>
      <c r="I12" s="7"/>
      <c r="J12" s="46"/>
      <c r="K12" s="46"/>
      <c r="L12" s="46"/>
      <c r="M12" s="46"/>
      <c r="N12" s="46"/>
      <c r="P12" s="46"/>
      <c r="Q12" s="46"/>
    </row>
    <row r="30" spans="15:15" x14ac:dyDescent="0.35">
      <c r="O30" s="65"/>
    </row>
    <row r="33" spans="21:21" x14ac:dyDescent="0.35">
      <c r="U33" s="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7AEE-1A8E-4D41-8CB8-ACB8AD7BBE17}">
  <dimension ref="A1:O42"/>
  <sheetViews>
    <sheetView zoomScale="50" zoomScaleNormal="50" workbookViewId="0">
      <pane xSplit="1" ySplit="6" topLeftCell="B7" activePane="bottomRight" state="frozen"/>
      <selection activeCell="B122" sqref="B122"/>
      <selection pane="topRight" activeCell="B122" sqref="B122"/>
      <selection pane="bottomLeft" activeCell="B122" sqref="B122"/>
      <selection pane="bottomRight"/>
    </sheetView>
  </sheetViews>
  <sheetFormatPr defaultRowHeight="14.5" x14ac:dyDescent="0.35"/>
  <cols>
    <col min="1" max="1" width="25.90625" customWidth="1"/>
    <col min="2" max="2" width="11" customWidth="1"/>
  </cols>
  <sheetData>
    <row r="1" spans="1:15" ht="26" x14ac:dyDescent="0.6">
      <c r="A1" s="1" t="s">
        <v>37</v>
      </c>
    </row>
    <row r="2" spans="1:15" x14ac:dyDescent="0.35">
      <c r="A2" t="s">
        <v>38</v>
      </c>
    </row>
    <row r="3" spans="1:15" x14ac:dyDescent="0.35">
      <c r="A3" t="s">
        <v>45</v>
      </c>
    </row>
    <row r="5" spans="1:15" s="2" customFormat="1" ht="18" customHeight="1" x14ac:dyDescent="0.35">
      <c r="A5" s="9"/>
    </row>
    <row r="6" spans="1:15" s="2" customFormat="1" ht="18" customHeight="1" x14ac:dyDescent="0.35">
      <c r="B6" s="2">
        <v>2019</v>
      </c>
      <c r="C6" s="2">
        <v>2020</v>
      </c>
      <c r="D6" s="2">
        <v>2021</v>
      </c>
      <c r="E6" s="2">
        <v>2022</v>
      </c>
      <c r="F6" s="2" t="s">
        <v>30</v>
      </c>
      <c r="G6" s="2" t="s">
        <v>31</v>
      </c>
    </row>
    <row r="7" spans="1:15" s="2" customFormat="1" ht="18" customHeight="1" x14ac:dyDescent="0.35">
      <c r="A7" s="52" t="s">
        <v>40</v>
      </c>
      <c r="B7" s="53">
        <v>4.4526661065639335</v>
      </c>
      <c r="C7" s="53">
        <v>4.2183317941542251</v>
      </c>
      <c r="D7" s="53">
        <v>4.3317176086335385</v>
      </c>
      <c r="E7" s="53">
        <v>4.5099238045487722</v>
      </c>
      <c r="F7" s="53">
        <v>4.5477385527129339</v>
      </c>
      <c r="G7" s="53">
        <v>4.5339190900588404</v>
      </c>
      <c r="H7" s="53"/>
      <c r="I7" s="53"/>
      <c r="J7" s="53"/>
      <c r="K7" s="53"/>
      <c r="L7" s="53"/>
      <c r="M7" s="53"/>
      <c r="N7" s="53"/>
      <c r="O7" s="53"/>
    </row>
    <row r="8" spans="1:15" s="2" customFormat="1" ht="18" customHeight="1" x14ac:dyDescent="0.35">
      <c r="A8" s="52" t="s">
        <v>41</v>
      </c>
      <c r="B8" s="53">
        <v>1.329358168828803</v>
      </c>
      <c r="C8" s="53">
        <v>1.3320167641067502</v>
      </c>
      <c r="D8" s="53">
        <v>1.3453560562597007</v>
      </c>
      <c r="E8" s="53">
        <v>1.3557046786450171</v>
      </c>
      <c r="F8" s="53">
        <v>1.3888176530073881</v>
      </c>
      <c r="G8" s="53">
        <v>1.3932209881462003</v>
      </c>
      <c r="H8" s="53"/>
      <c r="I8" s="53"/>
      <c r="J8" s="53"/>
      <c r="K8" s="53"/>
      <c r="L8" s="53"/>
      <c r="M8" s="53"/>
      <c r="N8" s="53"/>
      <c r="O8" s="53"/>
    </row>
    <row r="9" spans="1:15" s="2" customFormat="1" ht="18" customHeight="1" x14ac:dyDescent="0.35">
      <c r="A9" s="52" t="s">
        <v>42</v>
      </c>
      <c r="B9" s="53">
        <v>1.1637299042582017</v>
      </c>
      <c r="C9" s="53">
        <v>0.96261097843621146</v>
      </c>
      <c r="D9" s="53">
        <v>0.97772176504138597</v>
      </c>
      <c r="E9" s="53">
        <v>1.028921328893881</v>
      </c>
      <c r="F9" s="53">
        <v>1.1033412057137464</v>
      </c>
      <c r="G9" s="53">
        <v>1.0654686566124583</v>
      </c>
      <c r="H9" s="22"/>
      <c r="I9" s="22"/>
      <c r="J9" s="53"/>
      <c r="K9" s="53"/>
      <c r="L9" s="53"/>
      <c r="M9" s="53"/>
      <c r="N9" s="53"/>
      <c r="O9" s="53"/>
    </row>
    <row r="10" spans="1:15" x14ac:dyDescent="0.35">
      <c r="A10" s="52" t="s">
        <v>44</v>
      </c>
      <c r="B10" s="53">
        <v>1.3362014248807876E-2</v>
      </c>
      <c r="C10" s="53">
        <v>-0.10178022059589661</v>
      </c>
      <c r="D10" s="53">
        <v>5.4315979151660799E-3</v>
      </c>
      <c r="E10" s="53">
        <v>6.1176811296894076E-2</v>
      </c>
      <c r="F10" s="53">
        <v>4.3612544679734938E-2</v>
      </c>
      <c r="G10" s="53">
        <v>-3.1309189672721074E-2</v>
      </c>
      <c r="H10" s="15"/>
      <c r="I10" s="15"/>
      <c r="J10" s="15"/>
      <c r="K10" s="15"/>
      <c r="L10" s="15"/>
      <c r="M10" s="15"/>
      <c r="N10" s="15"/>
      <c r="O10" s="15"/>
    </row>
    <row r="11" spans="1:15" s="2" customFormat="1" ht="18" customHeight="1" x14ac:dyDescent="0.35">
      <c r="A11" s="52" t="s">
        <v>43</v>
      </c>
      <c r="B11" s="53">
        <v>2.1265278902196836</v>
      </c>
      <c r="C11" s="53">
        <v>1.900778294476797</v>
      </c>
      <c r="D11" s="53">
        <v>1.9491442592587078</v>
      </c>
      <c r="E11" s="53">
        <v>2.237477912890574</v>
      </c>
      <c r="F11" s="53">
        <v>2.2714345381564724</v>
      </c>
      <c r="G11" s="53">
        <v>2.2857465554908165</v>
      </c>
      <c r="H11" s="53"/>
      <c r="I11" s="53"/>
      <c r="J11" s="53"/>
      <c r="K11" s="53"/>
      <c r="L11" s="53"/>
      <c r="M11" s="53"/>
      <c r="N11" s="53"/>
      <c r="O11" s="53"/>
    </row>
    <row r="12" spans="1:15" s="2" customFormat="1" ht="18" customHeight="1" x14ac:dyDescent="0.35">
      <c r="A12" s="52" t="s">
        <v>46</v>
      </c>
      <c r="B12" s="53">
        <v>2.1276515028321272</v>
      </c>
      <c r="C12" s="53">
        <v>1.5993096490971674</v>
      </c>
      <c r="D12" s="53">
        <v>1.8364403067578354</v>
      </c>
      <c r="E12" s="53">
        <v>2.2221505517122955</v>
      </c>
      <c r="F12" s="53">
        <v>2.3850508886264206</v>
      </c>
      <c r="G12" s="53">
        <v>2.180003393567711</v>
      </c>
      <c r="H12" s="53"/>
      <c r="I12" s="53"/>
      <c r="J12" s="53"/>
      <c r="K12" s="53"/>
      <c r="L12" s="53"/>
      <c r="M12" s="53"/>
      <c r="N12" s="53"/>
      <c r="O12" s="53"/>
    </row>
    <row r="13" spans="1:15" s="2" customFormat="1" ht="18" customHeight="1" x14ac:dyDescent="0.35">
      <c r="A13" s="2" t="s">
        <v>21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5" s="2" customFormat="1" ht="18" customHeight="1" x14ac:dyDescent="0.3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5" s="2" customFormat="1" ht="18" customHeight="1" x14ac:dyDescent="0.35">
      <c r="A15" s="5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2" customFormat="1" ht="18" customHeight="1" x14ac:dyDescent="0.35">
      <c r="A16" s="52" t="s">
        <v>39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s="2" customFormat="1" ht="18" customHeight="1" x14ac:dyDescent="0.35">
      <c r="A17" s="5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35">
      <c r="A18" s="52"/>
      <c r="B18" s="13"/>
      <c r="C18" s="13"/>
      <c r="D18" s="13"/>
      <c r="E18" s="13"/>
      <c r="F18" s="13"/>
      <c r="G18" s="13"/>
      <c r="H18" s="15"/>
      <c r="I18" s="15"/>
      <c r="J18" s="15"/>
      <c r="K18" s="15"/>
      <c r="L18" s="15"/>
      <c r="M18" s="15"/>
      <c r="N18" s="15"/>
      <c r="O18" s="15"/>
    </row>
    <row r="19" spans="1:15" s="2" customFormat="1" ht="18" customHeight="1" x14ac:dyDescent="0.35">
      <c r="A19" s="5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2" customFormat="1" ht="18" customHeight="1" x14ac:dyDescent="0.35">
      <c r="A20" s="5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s="2" customFormat="1" ht="18" customHeight="1" x14ac:dyDescent="0.35">
      <c r="A21" s="5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5" s="2" customFormat="1" ht="18" customHeight="1" x14ac:dyDescent="0.35">
      <c r="A22" s="5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s="2" customFormat="1" ht="18" customHeight="1" x14ac:dyDescent="0.35">
      <c r="A23" s="5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2" customFormat="1" ht="18" customHeight="1" x14ac:dyDescent="0.35">
      <c r="A24" s="5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x14ac:dyDescent="0.35">
      <c r="A25" s="52"/>
      <c r="B25" s="13"/>
      <c r="C25" s="13"/>
      <c r="D25" s="13"/>
      <c r="E25" s="13"/>
      <c r="F25" s="13"/>
      <c r="G25" s="13"/>
      <c r="H25" s="15"/>
      <c r="I25" s="15"/>
      <c r="J25" s="15"/>
      <c r="K25" s="15"/>
      <c r="L25" s="15"/>
      <c r="M25" s="15"/>
      <c r="N25" s="15"/>
      <c r="O25" s="15"/>
    </row>
    <row r="26" spans="1:15" s="2" customFormat="1" ht="18" customHeight="1" x14ac:dyDescent="0.35">
      <c r="A26" s="5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s="2" customFormat="1" ht="18" customHeight="1" x14ac:dyDescent="0.35">
      <c r="A27" s="5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2" customFormat="1" ht="18" customHeight="1" x14ac:dyDescent="0.3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5" x14ac:dyDescent="0.35">
      <c r="A29" s="5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5">
      <c r="A30" s="5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5">
      <c r="A31" s="5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5">
      <c r="A32" s="5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5">
      <c r="A33" s="5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5">
      <c r="A34" s="5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7" spans="1:15" x14ac:dyDescent="0.35">
      <c r="A37" s="5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5">
      <c r="A38" s="5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5">
      <c r="A39" s="5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5">
      <c r="A40" s="5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35">
      <c r="A41" s="5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35">
      <c r="A42" s="5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90E99-8B3A-4ED5-8862-6A63AB4EB297}">
  <dimension ref="A1:M62"/>
  <sheetViews>
    <sheetView zoomScale="50" zoomScaleNormal="50" workbookViewId="0">
      <pane xSplit="1" ySplit="4" topLeftCell="B5" activePane="bottomRight" state="frozen"/>
      <selection activeCell="G44" sqref="G44"/>
      <selection pane="topRight" activeCell="G44" sqref="G44"/>
      <selection pane="bottomLeft" activeCell="G44" sqref="G44"/>
      <selection pane="bottomRight"/>
    </sheetView>
  </sheetViews>
  <sheetFormatPr defaultRowHeight="14.5" x14ac:dyDescent="0.35"/>
  <cols>
    <col min="2" max="2" width="11.08984375" style="34" bestFit="1" customWidth="1"/>
    <col min="3" max="5" width="12.6328125" style="34" customWidth="1"/>
    <col min="6" max="10" width="9.08984375" style="34" customWidth="1"/>
    <col min="11" max="11" width="11.81640625" style="34" customWidth="1"/>
    <col min="12" max="13" width="9.08984375" style="34" bestFit="1" customWidth="1"/>
    <col min="18" max="18" width="10.54296875" bestFit="1" customWidth="1"/>
  </cols>
  <sheetData>
    <row r="1" spans="1:13" ht="26" x14ac:dyDescent="0.6">
      <c r="A1" s="1" t="s">
        <v>47</v>
      </c>
    </row>
    <row r="2" spans="1:13" x14ac:dyDescent="0.35">
      <c r="A2" t="s">
        <v>48</v>
      </c>
    </row>
    <row r="4" spans="1:13" x14ac:dyDescent="0.35">
      <c r="B4" s="34" t="s">
        <v>65</v>
      </c>
      <c r="C4" s="34" t="s">
        <v>66</v>
      </c>
    </row>
    <row r="5" spans="1:13" x14ac:dyDescent="0.35">
      <c r="A5" t="s">
        <v>49</v>
      </c>
      <c r="B5" s="35">
        <v>59.587000000000003</v>
      </c>
      <c r="C5" s="46">
        <v>44.890999999999998</v>
      </c>
      <c r="D5" s="36"/>
      <c r="E5" s="35"/>
      <c r="F5" s="35"/>
      <c r="G5" s="7"/>
      <c r="H5" s="35"/>
      <c r="I5" s="35"/>
      <c r="J5" s="35"/>
      <c r="K5" s="35"/>
      <c r="L5" s="35"/>
      <c r="M5" s="35"/>
    </row>
    <row r="6" spans="1:13" x14ac:dyDescent="0.35">
      <c r="A6" t="s">
        <v>50</v>
      </c>
      <c r="B6" s="35">
        <v>58.829000000000001</v>
      </c>
      <c r="C6" s="46">
        <v>46.375</v>
      </c>
      <c r="D6" s="36"/>
      <c r="E6" s="35"/>
      <c r="F6" s="35"/>
      <c r="G6" s="7"/>
      <c r="H6" s="35"/>
      <c r="I6" s="35"/>
      <c r="J6" s="35"/>
      <c r="K6" s="35"/>
      <c r="L6" s="35"/>
      <c r="M6" s="35"/>
    </row>
    <row r="7" spans="1:13" x14ac:dyDescent="0.35">
      <c r="A7" t="s">
        <v>51</v>
      </c>
      <c r="B7" s="35">
        <v>58.743000000000002</v>
      </c>
      <c r="C7" s="46">
        <v>46.749000000000002</v>
      </c>
      <c r="D7" s="36"/>
      <c r="E7" s="35"/>
      <c r="F7" s="35"/>
      <c r="G7" s="7"/>
      <c r="H7" s="35"/>
      <c r="I7" s="35"/>
      <c r="J7" s="35"/>
      <c r="K7" s="35"/>
      <c r="L7" s="35"/>
      <c r="M7" s="35"/>
    </row>
    <row r="8" spans="1:13" x14ac:dyDescent="0.35">
      <c r="A8" t="s">
        <v>52</v>
      </c>
      <c r="B8" s="35">
        <v>58.728999999999999</v>
      </c>
      <c r="C8" s="46">
        <v>50.061</v>
      </c>
      <c r="D8" s="36"/>
      <c r="E8" s="35"/>
      <c r="F8" s="35"/>
      <c r="G8" s="7"/>
      <c r="H8" s="35"/>
      <c r="I8" s="35"/>
      <c r="J8" s="35"/>
      <c r="K8" s="35"/>
      <c r="L8" s="35"/>
      <c r="M8" s="35"/>
    </row>
    <row r="9" spans="1:13" x14ac:dyDescent="0.35">
      <c r="A9" t="s">
        <v>53</v>
      </c>
      <c r="B9" s="35">
        <v>57.781999999999996</v>
      </c>
      <c r="C9" s="46">
        <v>53.332000000000001</v>
      </c>
      <c r="D9" s="36"/>
      <c r="E9" s="35"/>
      <c r="F9" s="35"/>
      <c r="G9" s="7"/>
      <c r="H9" s="35"/>
      <c r="I9" s="35"/>
      <c r="J9" s="35"/>
      <c r="K9" s="35"/>
      <c r="L9" s="35"/>
      <c r="M9" s="35"/>
    </row>
    <row r="10" spans="1:13" x14ac:dyDescent="0.35">
      <c r="A10" t="s">
        <v>54</v>
      </c>
      <c r="B10" s="35">
        <v>58.241999999999997</v>
      </c>
      <c r="C10" s="46">
        <v>55.192999999999998</v>
      </c>
      <c r="D10" s="36"/>
      <c r="E10" s="35"/>
      <c r="F10" s="35"/>
      <c r="G10" s="7"/>
      <c r="H10" s="35"/>
      <c r="I10" s="35"/>
      <c r="J10" s="35"/>
      <c r="K10" s="35"/>
      <c r="L10" s="35"/>
      <c r="M10" s="35"/>
    </row>
    <row r="11" spans="1:13" x14ac:dyDescent="0.35">
      <c r="A11" t="s">
        <v>55</v>
      </c>
      <c r="B11" s="35">
        <v>56.643000000000001</v>
      </c>
      <c r="C11" s="46">
        <v>57.106999999999999</v>
      </c>
      <c r="D11" s="36"/>
      <c r="E11" s="35"/>
      <c r="F11" s="35"/>
      <c r="G11" s="7"/>
      <c r="H11" s="35"/>
      <c r="I11" s="35"/>
      <c r="J11" s="35"/>
      <c r="K11" s="35"/>
      <c r="L11" s="35"/>
      <c r="M11" s="35"/>
    </row>
    <row r="12" spans="1:13" x14ac:dyDescent="0.35">
      <c r="A12" t="s">
        <v>56</v>
      </c>
      <c r="B12" s="35">
        <v>54.268999999999998</v>
      </c>
      <c r="C12" s="46">
        <v>55.186999999999998</v>
      </c>
      <c r="D12" s="36"/>
      <c r="E12" s="35"/>
      <c r="F12" s="35"/>
      <c r="G12" s="7"/>
      <c r="H12" s="35"/>
      <c r="I12" s="35"/>
      <c r="J12" s="35"/>
      <c r="K12" s="35"/>
      <c r="L12" s="35"/>
      <c r="M12" s="35"/>
    </row>
    <row r="13" spans="1:13" x14ac:dyDescent="0.35">
      <c r="A13" t="s">
        <v>57</v>
      </c>
      <c r="B13" s="35">
        <v>53.776000000000003</v>
      </c>
      <c r="C13" s="46">
        <v>53.838999999999999</v>
      </c>
      <c r="D13" s="36"/>
      <c r="E13" s="35"/>
      <c r="F13" s="35"/>
      <c r="G13" s="7"/>
      <c r="H13" s="35"/>
      <c r="I13" s="35"/>
      <c r="J13" s="35"/>
      <c r="K13" s="35"/>
      <c r="L13" s="35"/>
      <c r="M13" s="35"/>
    </row>
    <row r="14" spans="1:13" x14ac:dyDescent="0.35">
      <c r="A14" t="s">
        <v>58</v>
      </c>
      <c r="B14" s="35">
        <v>53.375</v>
      </c>
      <c r="C14" s="46">
        <v>57.241</v>
      </c>
      <c r="D14" s="36"/>
      <c r="E14" s="35"/>
      <c r="F14" s="35"/>
      <c r="G14" s="7"/>
      <c r="H14" s="35"/>
      <c r="I14" s="35"/>
      <c r="J14" s="35"/>
      <c r="K14" s="35"/>
      <c r="L14" s="35"/>
      <c r="M14" s="35"/>
    </row>
    <row r="15" spans="1:13" x14ac:dyDescent="0.35">
      <c r="A15" t="s">
        <v>59</v>
      </c>
      <c r="B15" s="35">
        <v>53.84</v>
      </c>
      <c r="C15" s="46">
        <v>54.737000000000002</v>
      </c>
      <c r="D15" s="36"/>
      <c r="E15" s="35"/>
      <c r="F15" s="35"/>
      <c r="G15" s="7"/>
      <c r="H15" s="35"/>
      <c r="I15" s="35"/>
      <c r="J15" s="35"/>
      <c r="K15" s="35"/>
      <c r="L15" s="35"/>
      <c r="M15" s="35"/>
    </row>
    <row r="16" spans="1:13" x14ac:dyDescent="0.35">
      <c r="A16" t="s">
        <v>60</v>
      </c>
      <c r="B16" s="35">
        <v>51.960999999999999</v>
      </c>
      <c r="C16" s="46">
        <v>53.551000000000002</v>
      </c>
      <c r="D16" s="36"/>
      <c r="E16" s="35"/>
      <c r="F16" s="35"/>
      <c r="G16" s="7"/>
      <c r="H16" s="35"/>
      <c r="I16" s="35"/>
      <c r="J16" s="35"/>
      <c r="K16" s="35"/>
      <c r="L16" s="35"/>
      <c r="M16" s="35"/>
    </row>
    <row r="17" spans="1:13" x14ac:dyDescent="0.35">
      <c r="A17" t="s">
        <v>61</v>
      </c>
      <c r="B17" s="35">
        <v>50.726999999999997</v>
      </c>
      <c r="C17" s="46">
        <v>51.142000000000003</v>
      </c>
      <c r="D17" s="36"/>
      <c r="E17" s="35"/>
      <c r="F17" s="35"/>
      <c r="G17" s="7"/>
      <c r="H17" s="35"/>
      <c r="I17" s="35"/>
      <c r="J17" s="35"/>
      <c r="K17" s="35"/>
      <c r="L17" s="35"/>
      <c r="M17" s="35"/>
    </row>
    <row r="18" spans="1:13" x14ac:dyDescent="0.35">
      <c r="A18" t="s">
        <v>62</v>
      </c>
      <c r="B18" s="35">
        <v>50.973999999999997</v>
      </c>
      <c r="C18" s="46">
        <v>44.86</v>
      </c>
      <c r="D18" s="36"/>
      <c r="E18" s="35"/>
      <c r="F18" s="35"/>
      <c r="G18" s="7"/>
      <c r="H18" s="35"/>
      <c r="I18" s="35"/>
      <c r="J18" s="35"/>
      <c r="K18" s="35"/>
      <c r="L18" s="35"/>
      <c r="M18" s="35"/>
    </row>
    <row r="19" spans="1:13" x14ac:dyDescent="0.35">
      <c r="A19" t="s">
        <v>63</v>
      </c>
      <c r="B19" s="35">
        <v>48.207999999999998</v>
      </c>
      <c r="C19" s="46">
        <v>41.587000000000003</v>
      </c>
      <c r="D19" s="36"/>
      <c r="E19" s="35"/>
      <c r="F19" s="35"/>
      <c r="G19" s="7"/>
      <c r="H19" s="35"/>
      <c r="I19"/>
      <c r="J19"/>
      <c r="K19"/>
      <c r="L19"/>
      <c r="M19"/>
    </row>
    <row r="20" spans="1:13" x14ac:dyDescent="0.35">
      <c r="A20" t="s">
        <v>64</v>
      </c>
      <c r="B20" s="35">
        <v>45.426000000000002</v>
      </c>
      <c r="C20" s="46">
        <v>44.063000000000002</v>
      </c>
      <c r="D20" s="36"/>
      <c r="E20" s="35"/>
      <c r="F20" s="35"/>
      <c r="G20" s="7"/>
      <c r="H20" s="35"/>
      <c r="I20"/>
      <c r="J20"/>
      <c r="K20"/>
      <c r="L20"/>
      <c r="M20"/>
    </row>
    <row r="21" spans="1:13" x14ac:dyDescent="0.35">
      <c r="B21" s="7"/>
      <c r="C21" s="7"/>
      <c r="D21" s="36"/>
      <c r="E21" s="35"/>
      <c r="F21" s="35"/>
      <c r="G21" s="7"/>
      <c r="H21" s="35"/>
      <c r="I21"/>
      <c r="J21"/>
      <c r="K21"/>
      <c r="L21"/>
      <c r="M21"/>
    </row>
    <row r="22" spans="1:13" x14ac:dyDescent="0.35">
      <c r="B22" s="35"/>
      <c r="C22" s="7"/>
      <c r="D22" s="36"/>
      <c r="E22" s="35"/>
      <c r="F22" s="35"/>
      <c r="G22" s="7"/>
      <c r="H22" s="35"/>
      <c r="I22"/>
      <c r="J22"/>
      <c r="K22"/>
      <c r="L22"/>
      <c r="M22"/>
    </row>
    <row r="23" spans="1:13" x14ac:dyDescent="0.35">
      <c r="B23" s="35"/>
      <c r="C23" s="7"/>
      <c r="D23" s="36"/>
      <c r="E23" s="35"/>
      <c r="F23" s="35"/>
      <c r="G23" s="7"/>
      <c r="H23" s="35"/>
      <c r="I23"/>
      <c r="J23"/>
      <c r="K23"/>
      <c r="L23"/>
      <c r="M23"/>
    </row>
    <row r="24" spans="1:13" x14ac:dyDescent="0.35">
      <c r="A24" t="s">
        <v>108</v>
      </c>
      <c r="B24" s="35"/>
      <c r="C24" s="7"/>
      <c r="D24" s="36"/>
      <c r="I24"/>
      <c r="J24"/>
      <c r="K24"/>
      <c r="L24"/>
      <c r="M24"/>
    </row>
    <row r="25" spans="1:13" x14ac:dyDescent="0.35">
      <c r="B25" s="35"/>
      <c r="C25"/>
      <c r="D25" s="36"/>
      <c r="I25"/>
      <c r="J25"/>
      <c r="K25"/>
      <c r="L25"/>
      <c r="M25"/>
    </row>
    <row r="26" spans="1:13" x14ac:dyDescent="0.35">
      <c r="B26" s="35"/>
      <c r="C26" s="7"/>
      <c r="D26" s="36"/>
      <c r="I26"/>
      <c r="J26"/>
      <c r="K26"/>
      <c r="L26"/>
      <c r="M26"/>
    </row>
    <row r="27" spans="1:13" x14ac:dyDescent="0.35">
      <c r="B27" s="35"/>
      <c r="C27" s="7"/>
      <c r="D27" s="36"/>
      <c r="I27"/>
      <c r="J27"/>
      <c r="K27"/>
      <c r="L27"/>
      <c r="M27"/>
    </row>
    <row r="28" spans="1:13" x14ac:dyDescent="0.35">
      <c r="B28" s="35"/>
      <c r="C28" s="7"/>
      <c r="D28" s="36"/>
      <c r="I28"/>
      <c r="J28"/>
      <c r="K28"/>
      <c r="L28"/>
      <c r="M28"/>
    </row>
    <row r="29" spans="1:13" x14ac:dyDescent="0.35">
      <c r="B29" s="35"/>
      <c r="C29" s="7"/>
      <c r="D29" s="36"/>
      <c r="E29" s="7"/>
      <c r="F29" s="7"/>
      <c r="G29" s="7"/>
      <c r="H29" s="7"/>
      <c r="I29"/>
      <c r="J29"/>
      <c r="K29"/>
      <c r="L29"/>
      <c r="M29"/>
    </row>
    <row r="30" spans="1:13" x14ac:dyDescent="0.35">
      <c r="B30" s="35"/>
      <c r="C30" s="7"/>
      <c r="D30" s="36"/>
      <c r="E30" s="7"/>
      <c r="F30" s="7"/>
      <c r="G30" s="7"/>
      <c r="H30" s="7"/>
      <c r="I30"/>
      <c r="J30"/>
      <c r="K30"/>
      <c r="L30"/>
      <c r="M30"/>
    </row>
    <row r="31" spans="1:13" x14ac:dyDescent="0.35">
      <c r="B31" s="35"/>
      <c r="C31" s="7"/>
      <c r="D31" s="36"/>
      <c r="E31" s="7"/>
      <c r="F31" s="7"/>
      <c r="G31" s="7"/>
      <c r="H31" s="7"/>
      <c r="I31"/>
      <c r="J31"/>
      <c r="K31"/>
      <c r="L31"/>
      <c r="M31"/>
    </row>
    <row r="32" spans="1:13" x14ac:dyDescent="0.35">
      <c r="B32" s="35"/>
      <c r="C32" s="7"/>
      <c r="D32" s="36"/>
      <c r="E32" s="5"/>
      <c r="F32" s="5"/>
      <c r="G32" s="5"/>
      <c r="H32" s="5"/>
      <c r="I32"/>
      <c r="J32"/>
      <c r="K32"/>
      <c r="L32"/>
      <c r="M32"/>
    </row>
    <row r="33" spans="2:13" x14ac:dyDescent="0.35">
      <c r="B33" s="35"/>
      <c r="C33" s="7"/>
      <c r="D33" s="36"/>
      <c r="E33" s="5"/>
      <c r="F33" s="5"/>
      <c r="G33" s="5"/>
      <c r="H33" s="5"/>
      <c r="I33"/>
      <c r="J33"/>
      <c r="K33"/>
      <c r="L33"/>
      <c r="M33"/>
    </row>
    <row r="34" spans="2:13" x14ac:dyDescent="0.35">
      <c r="B34" s="35"/>
      <c r="C34" s="7"/>
      <c r="D34" s="36"/>
      <c r="E34" s="5"/>
      <c r="F34" s="5"/>
      <c r="G34" s="5"/>
      <c r="H34" s="5"/>
      <c r="I34"/>
      <c r="J34"/>
      <c r="K34"/>
      <c r="L34"/>
      <c r="M34"/>
    </row>
    <row r="35" spans="2:13" x14ac:dyDescent="0.35">
      <c r="B35" s="35"/>
      <c r="C35" s="7"/>
      <c r="D35" s="36"/>
      <c r="I35"/>
      <c r="J35"/>
      <c r="K35"/>
      <c r="L35"/>
      <c r="M35"/>
    </row>
    <row r="36" spans="2:13" x14ac:dyDescent="0.35">
      <c r="B36" s="35"/>
      <c r="C36" s="7"/>
      <c r="D36" s="36"/>
      <c r="I36"/>
      <c r="J36"/>
      <c r="K36"/>
      <c r="L36"/>
      <c r="M36"/>
    </row>
    <row r="37" spans="2:13" x14ac:dyDescent="0.35">
      <c r="B37" s="35"/>
      <c r="C37" s="7"/>
      <c r="D37" s="36"/>
      <c r="I37"/>
      <c r="J37"/>
      <c r="K37"/>
      <c r="L37"/>
      <c r="M37"/>
    </row>
    <row r="38" spans="2:13" x14ac:dyDescent="0.35">
      <c r="B38" s="35"/>
      <c r="C38" s="7"/>
      <c r="D38" s="36"/>
      <c r="I38"/>
      <c r="J38"/>
      <c r="K38"/>
      <c r="L38"/>
      <c r="M38"/>
    </row>
    <row r="39" spans="2:13" x14ac:dyDescent="0.35">
      <c r="B39" s="35"/>
      <c r="C39" s="7"/>
      <c r="D39" s="36"/>
      <c r="I39"/>
      <c r="J39"/>
      <c r="K39"/>
      <c r="L39"/>
      <c r="M39"/>
    </row>
    <row r="40" spans="2:13" x14ac:dyDescent="0.35">
      <c r="B40" s="35"/>
      <c r="C40" s="7"/>
      <c r="D40" s="36"/>
      <c r="I40"/>
      <c r="J40"/>
      <c r="K40"/>
      <c r="L40"/>
      <c r="M40"/>
    </row>
    <row r="41" spans="2:13" x14ac:dyDescent="0.35">
      <c r="B41" s="35"/>
      <c r="C41" s="7"/>
      <c r="D41" s="36"/>
      <c r="E41" s="7"/>
      <c r="F41" s="35"/>
      <c r="G41" s="35"/>
      <c r="H41" s="35"/>
      <c r="I41"/>
      <c r="J41"/>
      <c r="K41"/>
      <c r="L41"/>
      <c r="M41"/>
    </row>
    <row r="42" spans="2:13" x14ac:dyDescent="0.35">
      <c r="B42" s="35"/>
      <c r="C42" s="7"/>
      <c r="D42" s="36"/>
    </row>
    <row r="43" spans="2:13" x14ac:dyDescent="0.35">
      <c r="B43" s="35"/>
      <c r="C43" s="7"/>
      <c r="D43" s="36"/>
    </row>
    <row r="44" spans="2:13" x14ac:dyDescent="0.35">
      <c r="B44" s="35"/>
      <c r="C44" s="7"/>
      <c r="D44" s="36"/>
    </row>
    <row r="45" spans="2:13" x14ac:dyDescent="0.35">
      <c r="B45" s="35"/>
      <c r="C45" s="7"/>
      <c r="D45" s="36"/>
    </row>
    <row r="46" spans="2:13" x14ac:dyDescent="0.35">
      <c r="B46" s="35"/>
      <c r="C46" s="7"/>
      <c r="D46" s="36"/>
    </row>
    <row r="47" spans="2:13" x14ac:dyDescent="0.35">
      <c r="B47" s="35"/>
      <c r="C47" s="7"/>
      <c r="D47" s="36"/>
    </row>
    <row r="48" spans="2:13" x14ac:dyDescent="0.35">
      <c r="B48" s="7"/>
      <c r="D48" s="7"/>
    </row>
    <row r="49" spans="1:8" x14ac:dyDescent="0.35">
      <c r="B49" s="36"/>
      <c r="C49" s="7"/>
      <c r="D49" s="36"/>
    </row>
    <row r="50" spans="1:8" s="34" customFormat="1" x14ac:dyDescent="0.35">
      <c r="A50"/>
      <c r="B50" s="7"/>
      <c r="D50" s="7"/>
    </row>
    <row r="51" spans="1:8" s="34" customFormat="1" x14ac:dyDescent="0.35">
      <c r="A51"/>
      <c r="B51" s="7"/>
      <c r="C51" s="7"/>
      <c r="D51" s="7"/>
    </row>
    <row r="52" spans="1:8" s="34" customFormat="1" x14ac:dyDescent="0.35">
      <c r="A52"/>
      <c r="B52" s="7"/>
      <c r="D52" s="7"/>
    </row>
    <row r="53" spans="1:8" s="34" customFormat="1" x14ac:dyDescent="0.35">
      <c r="A53"/>
      <c r="B53" s="7" t="e">
        <f>B24/#REF!-1</f>
        <v>#REF!</v>
      </c>
      <c r="C53" s="7"/>
      <c r="D53" s="7"/>
    </row>
    <row r="54" spans="1:8" s="34" customFormat="1" x14ac:dyDescent="0.35">
      <c r="A54"/>
      <c r="B54" s="5" t="e">
        <f>B43/B38-1</f>
        <v>#DIV/0!</v>
      </c>
      <c r="C54" s="5"/>
      <c r="D54" s="5"/>
      <c r="H54" s="35"/>
    </row>
    <row r="55" spans="1:8" s="34" customFormat="1" x14ac:dyDescent="0.35">
      <c r="A55"/>
      <c r="B55" s="5"/>
      <c r="C55" s="5"/>
      <c r="D55" s="5"/>
      <c r="H55" s="35"/>
    </row>
    <row r="56" spans="1:8" s="34" customFormat="1" x14ac:dyDescent="0.35">
      <c r="A56"/>
      <c r="B56" s="5">
        <f>B24/B15-1</f>
        <v>-1</v>
      </c>
      <c r="C56" s="5"/>
      <c r="D56" s="5"/>
      <c r="H56" s="35"/>
    </row>
    <row r="57" spans="1:8" s="34" customFormat="1" x14ac:dyDescent="0.35">
      <c r="A57"/>
      <c r="B57" s="5"/>
      <c r="C57" s="5"/>
      <c r="D57" s="5"/>
      <c r="H57" s="35"/>
    </row>
    <row r="59" spans="1:8" s="34" customFormat="1" x14ac:dyDescent="0.35">
      <c r="A59" t="s">
        <v>7</v>
      </c>
      <c r="B59" s="5">
        <f>(B51+1)^(1/8)-1</f>
        <v>0</v>
      </c>
      <c r="C59" s="5"/>
      <c r="D59" s="5"/>
    </row>
    <row r="60" spans="1:8" s="34" customFormat="1" x14ac:dyDescent="0.35">
      <c r="A60"/>
      <c r="B60" s="5">
        <f>(B52+1)^(1/3)-1</f>
        <v>0</v>
      </c>
      <c r="C60" s="5"/>
      <c r="D60" s="5"/>
    </row>
    <row r="61" spans="1:8" s="34" customFormat="1" x14ac:dyDescent="0.35">
      <c r="A61"/>
      <c r="B61" s="5" t="e">
        <f>B53</f>
        <v>#REF!</v>
      </c>
      <c r="C61" s="5"/>
      <c r="D61" s="5"/>
    </row>
    <row r="62" spans="1:8" s="34" customFormat="1" x14ac:dyDescent="0.35">
      <c r="A62"/>
      <c r="B62" s="5" t="e">
        <f>(B54+1)^2-1</f>
        <v>#DIV/0!</v>
      </c>
      <c r="C62" s="5"/>
      <c r="D62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1. Quarterly change in GDP</vt:lpstr>
      <vt:lpstr>2. Quarterly GDP in R trns</vt:lpstr>
      <vt:lpstr>3. Agric comp rest of economy</vt:lpstr>
      <vt:lpstr>4. Growth by sector </vt:lpstr>
      <vt:lpstr>5. Total manufacturing sales </vt:lpstr>
      <vt:lpstr>6. Mfg sales by industry</vt:lpstr>
      <vt:lpstr>7. World mining prices</vt:lpstr>
      <vt:lpstr>8. Expenditure on GDP</vt:lpstr>
      <vt:lpstr>9. Electricity and rail</vt:lpstr>
      <vt:lpstr>10. Empl trends and ratio</vt:lpstr>
      <vt:lpstr>11.  Employment by sector</vt:lpstr>
      <vt:lpstr>12. Empl by mfg industry</vt:lpstr>
      <vt:lpstr>13. Mining employment</vt:lpstr>
      <vt:lpstr>14. Employment by occupation</vt:lpstr>
      <vt:lpstr>15. Exports, imports, BOT</vt:lpstr>
      <vt:lpstr>16_17 imports exports by sector</vt:lpstr>
      <vt:lpstr>Table 1. Trade by mfg subsector</vt:lpstr>
      <vt:lpstr>18. Investment rate</vt:lpstr>
      <vt:lpstr>19. Return on assets</vt:lpstr>
      <vt:lpstr>20. Mining and mfg profits</vt:lpstr>
      <vt:lpstr>21. AMSA sales volumes</vt:lpstr>
      <vt:lpstr>'4. Growth by sector '!Print_Area</vt:lpstr>
      <vt:lpstr>'4. Growth by sector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</dc:creator>
  <cp:lastModifiedBy>Neva</cp:lastModifiedBy>
  <dcterms:created xsi:type="dcterms:W3CDTF">2023-09-05T09:49:49Z</dcterms:created>
  <dcterms:modified xsi:type="dcterms:W3CDTF">2023-12-06T17:46:41Z</dcterms:modified>
</cp:coreProperties>
</file>