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9.xml" ContentType="application/vnd.openxmlformats-officedocument.themeOverrid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0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3.xml" ContentType="application/vnd.openxmlformats-officedocument.themeOverride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20.xml" ContentType="application/vnd.openxmlformats-officedocument.themeOverride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21.xml" ContentType="application/vnd.openxmlformats-officedocument.themeOverride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22.xml" ContentType="application/vnd.openxmlformats-officedocument.themeOverride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23.xml" ContentType="application/vnd.openxmlformats-officedocument.themeOverride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26.xml" ContentType="application/vnd.openxmlformats-officedocument.themeOverride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27.xml" ContentType="application/vnd.openxmlformats-officedocument.themeOverride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cuments\real economy bulletin\REB Q4 2023\"/>
    </mc:Choice>
  </mc:AlternateContent>
  <xr:revisionPtr revIDLastSave="0" documentId="13_ncr:1_{03BF1D96-F606-4F49-A3FD-853EB2295A56}" xr6:coauthVersionLast="47" xr6:coauthVersionMax="47" xr10:uidLastSave="{00000000-0000-0000-0000-000000000000}"/>
  <bookViews>
    <workbookView xWindow="-110" yWindow="-110" windowWidth="19420" windowHeight="11620" xr2:uid="{9534D00B-CC77-471E-9AA5-D804AE34421C}"/>
  </bookViews>
  <sheets>
    <sheet name="1. Quarterly GDP in R trns" sheetId="28" r:id="rId1"/>
    <sheet name="2. SA growth compared to UMIC" sheetId="40" r:id="rId2"/>
    <sheet name="3. Loadshedding" sheetId="41" r:id="rId3"/>
    <sheet name="4. Change in GVA by sector" sheetId="35" r:id="rId4"/>
    <sheet name="5. Sector GVA indices" sheetId="39" r:id="rId5"/>
    <sheet name="Chart1" sheetId="3" r:id="rId6"/>
    <sheet name="6. Monthly manufacturing sales" sheetId="2" r:id="rId7"/>
    <sheet name="7. Quarterly sales by industry" sheetId="1" r:id="rId8"/>
    <sheet name="Expenditure on GDP" sheetId="32" r:id="rId9"/>
    <sheet name="8. Empl trends and ratio" sheetId="5" r:id="rId10"/>
    <sheet name="9. Employment by sector" sheetId="4" r:id="rId11"/>
    <sheet name="10. Construction empl and inv" sheetId="11" r:id="rId12"/>
    <sheet name="11. Empl by mfg industry" sheetId="7" r:id="rId13"/>
    <sheet name="12. Mining employment" sheetId="9" r:id="rId14"/>
    <sheet name="13. Exports, imports, BOT" sheetId="19" r:id="rId15"/>
    <sheet name="14_16 imports exports by sector" sheetId="20" r:id="rId16"/>
    <sheet name="15. Mining revenues" sheetId="23" r:id="rId17"/>
    <sheet name="Table 1. Trade by mfg subsector" sheetId="21" r:id="rId18"/>
    <sheet name="17. Public &amp; private investment" sheetId="44" r:id="rId19"/>
    <sheet name="18. Investment by sector" sheetId="43" r:id="rId20"/>
    <sheet name="19. Return on assets" sheetId="26" r:id="rId21"/>
    <sheet name="19. Mining and mfg profits" sheetId="24" r:id="rId22"/>
    <sheet name="20. dtic budget total" sheetId="45" r:id="rId23"/>
    <sheet name="21. dtic expenditure by branch" sheetId="47" r:id="rId24"/>
    <sheet name="22. Transfers by recipient" sheetId="48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" localSheetId="0" hidden="1">#REF!</definedName>
    <definedName name="_" localSheetId="18" hidden="1">'[1]Table 2.4'!#REF!</definedName>
    <definedName name="_" localSheetId="19" hidden="1">'[1]Table 2.4'!#REF!</definedName>
    <definedName name="_" localSheetId="9" hidden="1">#REF!</definedName>
    <definedName name="_" hidden="1">#REF!</definedName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0" hidden="1">#REF!</definedName>
    <definedName name="_AMO_SingleObject_104386094_ROM_F0.SEC2.Tabulate_1.SEC2.BDY.Cross_tabular_summary_report_Table_1" localSheetId="12" hidden="1">#REF!</definedName>
    <definedName name="_AMO_SingleObject_104386094_ROM_F0.SEC2.Tabulate_1.SEC2.BDY.Cross_tabular_summary_report_Table_1" localSheetId="13" hidden="1">#REF!</definedName>
    <definedName name="_AMO_SingleObject_104386094_ROM_F0.SEC2.Tabulate_1.SEC2.BDY.Cross_tabular_summary_report_Table_1" localSheetId="18" hidden="1">'[1]Table 2.5'!#REF!</definedName>
    <definedName name="_AMO_SingleObject_104386094_ROM_F0.SEC2.Tabulate_1.SEC2.BDY.Cross_tabular_summary_report_Table_1" localSheetId="19" hidden="1">'[1]Table 2.5'!#REF!</definedName>
    <definedName name="_AMO_SingleObject_104386094_ROM_F0.SEC2.Tabulate_1.SEC2.BDY.Cross_tabular_summary_report_Table_1" localSheetId="9" hidden="1">#REF!</definedName>
    <definedName name="_AMO_SingleObject_104386094_ROM_F0.SEC2.Tabulate_1.SEC2.BDY.Cross_tabular_summary_report_Table_1" localSheetId="10" hidden="1">#REF!</definedName>
    <definedName name="_AMO_SingleObject_104386094_ROM_F0.SEC2.Tabulate_1.SEC2.BDY.Cross_tabular_summary_report_Table_1" hidden="1">#REF!</definedName>
    <definedName name="_AMO_SingleObject_205779628_ROM_F0.SEC2.Tabulate_1.SEC2.BDY.Cross_tabular_summary_report_Table_1" localSheetId="0" hidden="1">#REF!</definedName>
    <definedName name="_AMO_SingleObject_205779628_ROM_F0.SEC2.Tabulate_1.SEC2.BDY.Cross_tabular_summary_report_Table_1" localSheetId="12" hidden="1">#REF!</definedName>
    <definedName name="_AMO_SingleObject_205779628_ROM_F0.SEC2.Tabulate_1.SEC2.BDY.Cross_tabular_summary_report_Table_1" localSheetId="13" hidden="1">#REF!</definedName>
    <definedName name="_AMO_SingleObject_205779628_ROM_F0.SEC2.Tabulate_1.SEC2.BDY.Cross_tabular_summary_report_Table_1" localSheetId="18" hidden="1">[1]Table3.8b!#REF!</definedName>
    <definedName name="_AMO_SingleObject_205779628_ROM_F0.SEC2.Tabulate_1.SEC2.BDY.Cross_tabular_summary_report_Table_1" localSheetId="19" hidden="1">[1]Table3.8b!#REF!</definedName>
    <definedName name="_AMO_SingleObject_205779628_ROM_F0.SEC2.Tabulate_1.SEC2.BDY.Cross_tabular_summary_report_Table_1" localSheetId="9" hidden="1">#REF!</definedName>
    <definedName name="_AMO_SingleObject_205779628_ROM_F0.SEC2.Tabulate_1.SEC2.BDY.Cross_tabular_summary_report_Table_1" localSheetId="10" hidden="1">#REF!</definedName>
    <definedName name="_AMO_SingleObject_205779628_ROM_F0.SEC2.Tabulate_1.SEC2.BDY.Cross_tabular_summary_report_Table_1" hidden="1">#REF!</definedName>
    <definedName name="_AMO_SingleObject_30194841_ROM_F0.SEC2.Tabulate_1.SEC1.FTR.TXT1" localSheetId="0" hidden="1">#REF!</definedName>
    <definedName name="_AMO_SingleObject_30194841_ROM_F0.SEC2.Tabulate_1.SEC1.FTR.TXT1" localSheetId="12" hidden="1">#REF!</definedName>
    <definedName name="_AMO_SingleObject_30194841_ROM_F0.SEC2.Tabulate_1.SEC1.FTR.TXT1" localSheetId="13" hidden="1">#REF!</definedName>
    <definedName name="_AMO_SingleObject_30194841_ROM_F0.SEC2.Tabulate_1.SEC1.FTR.TXT1" localSheetId="18" hidden="1">[1]Table6!#REF!</definedName>
    <definedName name="_AMO_SingleObject_30194841_ROM_F0.SEC2.Tabulate_1.SEC1.FTR.TXT1" localSheetId="19" hidden="1">[1]Table6!#REF!</definedName>
    <definedName name="_AMO_SingleObject_30194841_ROM_F0.SEC2.Tabulate_1.SEC1.FTR.TXT1" localSheetId="9" hidden="1">#REF!</definedName>
    <definedName name="_AMO_SingleObject_30194841_ROM_F0.SEC2.Tabulate_1.SEC1.FTR.TXT1" localSheetId="10" hidden="1">#REF!</definedName>
    <definedName name="_AMO_SingleObject_30194841_ROM_F0.SEC2.Tabulate_1.SEC1.FTR.TXT1" hidden="1">#REF!</definedName>
    <definedName name="_AMO_SingleObject_362274166__A1" localSheetId="0">#REF!</definedName>
    <definedName name="_AMO_SingleObject_362274166__A1" localSheetId="11">#REF!</definedName>
    <definedName name="_AMO_SingleObject_362274166__A1" localSheetId="18">'[3]Use table 2007 '!$A$2:$BN$121</definedName>
    <definedName name="_AMO_SingleObject_362274166__A1" localSheetId="19">'[3]Use table 2007 '!$A$2:$BN$121</definedName>
    <definedName name="_AMO_SingleObject_362274166__A1" localSheetId="3">#REF!</definedName>
    <definedName name="_AMO_SingleObject_362274166__A1" localSheetId="9">#REF!</definedName>
    <definedName name="_AMO_SingleObject_362274166__A1" localSheetId="8">#REF!</definedName>
    <definedName name="_AMO_SingleObject_362274166__A1">#REF!</definedName>
    <definedName name="_AMO_SingleObject_37461558_ROM_F0.SEC2.Tabulate_1.SEC1.HDR.TXT1" localSheetId="0" hidden="1">#REF!</definedName>
    <definedName name="_AMO_SingleObject_37461558_ROM_F0.SEC2.Tabulate_1.SEC1.HDR.TXT1" localSheetId="12" hidden="1">#REF!</definedName>
    <definedName name="_AMO_SingleObject_37461558_ROM_F0.SEC2.Tabulate_1.SEC1.HDR.TXT1" localSheetId="13" hidden="1">#REF!</definedName>
    <definedName name="_AMO_SingleObject_37461558_ROM_F0.SEC2.Tabulate_1.SEC1.HDR.TXT1" localSheetId="18" hidden="1">'[1]Table 2.4'!#REF!</definedName>
    <definedName name="_AMO_SingleObject_37461558_ROM_F0.SEC2.Tabulate_1.SEC1.HDR.TXT1" localSheetId="19" hidden="1">'[1]Table 2.4'!#REF!</definedName>
    <definedName name="_AMO_SingleObject_37461558_ROM_F0.SEC2.Tabulate_1.SEC1.HDR.TXT1" localSheetId="9" hidden="1">#REF!</definedName>
    <definedName name="_AMO_SingleObject_37461558_ROM_F0.SEC2.Tabulate_1.SEC1.HDR.TXT1" localSheetId="10" hidden="1">#REF!</definedName>
    <definedName name="_AMO_SingleObject_37461558_ROM_F0.SEC2.Tabulate_1.SEC1.HDR.TXT1" hidden="1">#REF!</definedName>
    <definedName name="_AMO_SingleObject_732119577_ROM_F0.SEC2.Tabulate_1.SEC2.BDY.Cross_tabular_summary_report_Table_1" localSheetId="0" hidden="1">#REF!</definedName>
    <definedName name="_AMO_SingleObject_732119577_ROM_F0.SEC2.Tabulate_1.SEC2.BDY.Cross_tabular_summary_report_Table_1" localSheetId="12" hidden="1">#REF!</definedName>
    <definedName name="_AMO_SingleObject_732119577_ROM_F0.SEC2.Tabulate_1.SEC2.BDY.Cross_tabular_summary_report_Table_1" localSheetId="13" hidden="1">#REF!</definedName>
    <definedName name="_AMO_SingleObject_732119577_ROM_F0.SEC2.Tabulate_1.SEC2.BDY.Cross_tabular_summary_report_Table_1" localSheetId="18" hidden="1">[1]Table3.8c!#REF!</definedName>
    <definedName name="_AMO_SingleObject_732119577_ROM_F0.SEC2.Tabulate_1.SEC2.BDY.Cross_tabular_summary_report_Table_1" localSheetId="19" hidden="1">[1]Table3.8c!#REF!</definedName>
    <definedName name="_AMO_SingleObject_732119577_ROM_F0.SEC2.Tabulate_1.SEC2.BDY.Cross_tabular_summary_report_Table_1" localSheetId="9" hidden="1">#REF!</definedName>
    <definedName name="_AMO_SingleObject_732119577_ROM_F0.SEC2.Tabulate_1.SEC2.BDY.Cross_tabular_summary_report_Table_1" localSheetId="10" hidden="1">#REF!</definedName>
    <definedName name="_AMO_SingleObject_732119577_ROM_F0.SEC2.Tabulate_1.SEC2.BDY.Cross_tabular_summary_report_Table_1" hidden="1">#REF!</definedName>
    <definedName name="_AMO_SingleObject_921006515_ROM_F0.SEC2.Tabulate_1.SEC1.FTR.TXT1" localSheetId="0" hidden="1">#REF!</definedName>
    <definedName name="_AMO_SingleObject_921006515_ROM_F0.SEC2.Tabulate_1.SEC1.FTR.TXT1" localSheetId="12" hidden="1">#REF!</definedName>
    <definedName name="_AMO_SingleObject_921006515_ROM_F0.SEC2.Tabulate_1.SEC1.FTR.TXT1" localSheetId="13" hidden="1">#REF!</definedName>
    <definedName name="_AMO_SingleObject_921006515_ROM_F0.SEC2.Tabulate_1.SEC1.FTR.TXT1" localSheetId="18" hidden="1">'[1]Table 2'!#REF!</definedName>
    <definedName name="_AMO_SingleObject_921006515_ROM_F0.SEC2.Tabulate_1.SEC1.FTR.TXT1" localSheetId="19" hidden="1">'[1]Table 2'!#REF!</definedName>
    <definedName name="_AMO_SingleObject_921006515_ROM_F0.SEC2.Tabulate_1.SEC1.FTR.TXT1" localSheetId="9" hidden="1">#REF!</definedName>
    <definedName name="_AMO_SingleObject_921006515_ROM_F0.SEC2.Tabulate_1.SEC1.FTR.TXT1" localSheetId="10" hidden="1">#REF!</definedName>
    <definedName name="_AMO_SingleObject_921006515_ROM_F0.SEC2.Tabulate_1.SEC1.FTR.TXT1" hidden="1">#REF!</definedName>
    <definedName name="_AMO_SingleObject_921006515_ROM_F0.SEC2.Tabulate_1.SEC1.FTR.TXT2" localSheetId="0" hidden="1">#REF!</definedName>
    <definedName name="_AMO_SingleObject_921006515_ROM_F0.SEC2.Tabulate_1.SEC1.FTR.TXT2" localSheetId="18" hidden="1">'[1]Table 2'!#REF!</definedName>
    <definedName name="_AMO_SingleObject_921006515_ROM_F0.SEC2.Tabulate_1.SEC1.FTR.TXT2" localSheetId="19" hidden="1">'[1]Table 2'!#REF!</definedName>
    <definedName name="_AMO_SingleObject_921006515_ROM_F0.SEC2.Tabulate_1.SEC1.FTR.TXT2" localSheetId="9" hidden="1">#REF!</definedName>
    <definedName name="_AMO_SingleObject_921006515_ROM_F0.SEC2.Tabulate_1.SEC1.FTR.TXT2" hidden="1">#REF!</definedName>
    <definedName name="_AMO_SingleObject_921006515_ROM_F0.SEC2.Tabulate_1.SEC1.HDR.TXT1" localSheetId="0" hidden="1">#REF!</definedName>
    <definedName name="_AMO_SingleObject_921006515_ROM_F0.SEC2.Tabulate_1.SEC1.HDR.TXT1" localSheetId="12" hidden="1">#REF!</definedName>
    <definedName name="_AMO_SingleObject_921006515_ROM_F0.SEC2.Tabulate_1.SEC1.HDR.TXT1" localSheetId="13" hidden="1">#REF!</definedName>
    <definedName name="_AMO_SingleObject_921006515_ROM_F0.SEC2.Tabulate_1.SEC1.HDR.TXT1" localSheetId="18" hidden="1">'[1]Table 2'!#REF!</definedName>
    <definedName name="_AMO_SingleObject_921006515_ROM_F0.SEC2.Tabulate_1.SEC1.HDR.TXT1" localSheetId="19" hidden="1">'[1]Table 2'!#REF!</definedName>
    <definedName name="_AMO_SingleObject_921006515_ROM_F0.SEC2.Tabulate_1.SEC1.HDR.TXT1" localSheetId="9" hidden="1">#REF!</definedName>
    <definedName name="_AMO_SingleObject_921006515_ROM_F0.SEC2.Tabulate_1.SEC1.HDR.TXT1" localSheetId="10" hidden="1">#REF!</definedName>
    <definedName name="_AMO_SingleObject_921006515_ROM_F0.SEC2.Tabulate_1.SEC1.HDR.TXT1" hidden="1">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localSheetId="0" hidden="1">"'1d42739f-d7fd-4229-a551-64b856bb941d'"</definedName>
    <definedName name="_AMO_UniqueIdentifier" localSheetId="12" hidden="1">"'cadcb751-a4ec-47a5-837e-d7004bbc23e1'"</definedName>
    <definedName name="_AMO_UniqueIdentifier" localSheetId="21" hidden="1">"'cadcb751-a4ec-47a5-837e-d7004bbc23e1'"</definedName>
    <definedName name="_AMO_UniqueIdentifier" localSheetId="20" hidden="1">"'cadcb751-a4ec-47a5-837e-d7004bbc23e1'"</definedName>
    <definedName name="_AMO_UniqueIdentifier" localSheetId="10" hidden="1">"'cadcb751-a4ec-47a5-837e-d7004bbc23e1'"</definedName>
    <definedName name="_AMO_UniqueIdentifier" hidden="1">"'cadcb751-a4ec-47a5-837e-d7004bbc23e1'"</definedName>
    <definedName name="_AMO_UniqueIdentifier_1" hidden="1">"'49c96197-7400-4aea-945c-e5f384f663c1'"</definedName>
    <definedName name="_AMO_XmlVersion" hidden="1">"'1'"</definedName>
    <definedName name="_xlnm._FilterDatabase" localSheetId="15" hidden="1">'14_16 imports exports by sector'!$B$2:$C$42</definedName>
    <definedName name="_nishal" localSheetId="0" hidden="1">#REF!</definedName>
    <definedName name="_nishal" localSheetId="18" hidden="1">[1]Table3.8c!#REF!</definedName>
    <definedName name="_nishal" localSheetId="19" hidden="1">[1]Table3.8c!#REF!</definedName>
    <definedName name="_nishal" localSheetId="9" hidden="1">#REF!</definedName>
    <definedName name="_nishal" hidden="1">#REF!</definedName>
    <definedName name="Asanda" localSheetId="0">#REF!</definedName>
    <definedName name="Asanda" localSheetId="12">#REF!</definedName>
    <definedName name="Asanda" localSheetId="13">#REF!</definedName>
    <definedName name="Asanda" localSheetId="18">'[2]Table 2'!#REF!</definedName>
    <definedName name="Asanda" localSheetId="19">'[2]Table 2'!#REF!</definedName>
    <definedName name="Asanda" localSheetId="9">#REF!</definedName>
    <definedName name="Asanda" localSheetId="10">#REF!</definedName>
    <definedName name="Asanda">#REF!</definedName>
    <definedName name="B1_av78" localSheetId="0">#REF!</definedName>
    <definedName name="B1_av78" localSheetId="12">#REF!</definedName>
    <definedName name="B1_av78" localSheetId="13">#REF!</definedName>
    <definedName name="B1_av78" localSheetId="18">#REF!</definedName>
    <definedName name="B1_av78" localSheetId="19">#REF!</definedName>
    <definedName name="B1_av78" localSheetId="9">#REF!</definedName>
    <definedName name="B1_av78" localSheetId="10">#REF!</definedName>
    <definedName name="B1_av78">#REF!</definedName>
    <definedName name="Budget_adjusted_96_97" localSheetId="0">#REF!</definedName>
    <definedName name="Budget_adjusted_96_97" localSheetId="12">#REF!</definedName>
    <definedName name="Budget_adjusted_96_97" localSheetId="13">#REF!</definedName>
    <definedName name="Budget_adjusted_96_97" localSheetId="18">#REF!</definedName>
    <definedName name="Budget_adjusted_96_97" localSheetId="19">#REF!</definedName>
    <definedName name="Budget_adjusted_96_97" localSheetId="9">#REF!</definedName>
    <definedName name="Budget_adjusted_96_97" localSheetId="10">#REF!</definedName>
    <definedName name="Budget_adjusted_96_97">#REF!</definedName>
    <definedName name="Budget_main_96_97" localSheetId="0">#REF!</definedName>
    <definedName name="Budget_main_96_97" localSheetId="12">#REF!</definedName>
    <definedName name="Budget_main_96_97" localSheetId="13">#REF!</definedName>
    <definedName name="Budget_main_96_97" localSheetId="18">#REF!</definedName>
    <definedName name="Budget_main_96_97" localSheetId="19">#REF!</definedName>
    <definedName name="Budget_main_96_97" localSheetId="9">#REF!</definedName>
    <definedName name="Budget_main_96_97" localSheetId="10">#REF!</definedName>
    <definedName name="Budget_main_96_97">#REF!</definedName>
    <definedName name="Budget_main_97_98" localSheetId="0">#REF!</definedName>
    <definedName name="Budget_main_97_98" localSheetId="12">#REF!</definedName>
    <definedName name="Budget_main_97_98" localSheetId="13">#REF!</definedName>
    <definedName name="Budget_main_97_98" localSheetId="18">#REF!</definedName>
    <definedName name="Budget_main_97_98" localSheetId="19">#REF!</definedName>
    <definedName name="Budget_main_97_98" localSheetId="9">#REF!</definedName>
    <definedName name="Budget_main_97_98" localSheetId="10">#REF!</definedName>
    <definedName name="Budget_main_97_98">#REF!</definedName>
    <definedName name="DEC08_SML" localSheetId="0">#REF!</definedName>
    <definedName name="DEC08_SML" localSheetId="12">#REF!</definedName>
    <definedName name="DEC08_SML" localSheetId="18">#REF!</definedName>
    <definedName name="DEC08_SML" localSheetId="19">#REF!</definedName>
    <definedName name="DEC08_SML" localSheetId="21">#REF!</definedName>
    <definedName name="DEC08_SML" localSheetId="20">#REF!</definedName>
    <definedName name="DEC08_SML" localSheetId="9">#REF!</definedName>
    <definedName name="DEC08_SML" localSheetId="10">#REF!</definedName>
    <definedName name="DEC08_SML">#REF!</definedName>
    <definedName name="DHDHDH" localSheetId="0">#REF!</definedName>
    <definedName name="DHDHDH" localSheetId="12">#REF!</definedName>
    <definedName name="DHDHDH" localSheetId="13">#REF!</definedName>
    <definedName name="DHDHDH" localSheetId="18">#REF!</definedName>
    <definedName name="DHDHDH" localSheetId="19">#REF!</definedName>
    <definedName name="DHDHDH" localSheetId="9">#REF!</definedName>
    <definedName name="DHDHDH" localSheetId="10">#REF!</definedName>
    <definedName name="DHDHDH">#REF!</definedName>
    <definedName name="Emp" localSheetId="0" hidden="1">#REF!</definedName>
    <definedName name="Emp" localSheetId="12" hidden="1">#REF!</definedName>
    <definedName name="Emp" localSheetId="18" hidden="1">'[1]Table 2'!#REF!</definedName>
    <definedName name="Emp" localSheetId="19" hidden="1">'[1]Table 2'!#REF!</definedName>
    <definedName name="Emp" localSheetId="9" hidden="1">#REF!</definedName>
    <definedName name="Emp" localSheetId="10" hidden="1">#REF!</definedName>
    <definedName name="Emp" hidden="1">#REF!</definedName>
    <definedName name="End_column" localSheetId="0">#REF!</definedName>
    <definedName name="End_column" localSheetId="12">#REF!</definedName>
    <definedName name="End_column" localSheetId="13">#REF!</definedName>
    <definedName name="End_column" localSheetId="18">#REF!</definedName>
    <definedName name="End_column" localSheetId="19">#REF!</definedName>
    <definedName name="End_column" localSheetId="9">#REF!</definedName>
    <definedName name="End_column" localSheetId="10">#REF!</definedName>
    <definedName name="End_column">#REF!</definedName>
    <definedName name="End_Row" localSheetId="0">#REF!</definedName>
    <definedName name="End_Row" localSheetId="12">#REF!</definedName>
    <definedName name="End_Row" localSheetId="13">#REF!</definedName>
    <definedName name="End_Row" localSheetId="18">#REF!</definedName>
    <definedName name="End_Row" localSheetId="19">#REF!</definedName>
    <definedName name="End_Row" localSheetId="9">#REF!</definedName>
    <definedName name="End_Row" localSheetId="10">#REF!</definedName>
    <definedName name="End_Row">#REF!</definedName>
    <definedName name="End_sheet" localSheetId="0">#REF!</definedName>
    <definedName name="End_sheet" localSheetId="12">#REF!</definedName>
    <definedName name="End_sheet" localSheetId="13">#REF!</definedName>
    <definedName name="End_sheet" localSheetId="18">#REF!</definedName>
    <definedName name="End_sheet" localSheetId="19">#REF!</definedName>
    <definedName name="End_sheet" localSheetId="9">#REF!</definedName>
    <definedName name="End_sheet" localSheetId="10">#REF!</definedName>
    <definedName name="End_sheet">#REF!</definedName>
    <definedName name="Excel_table_from_1998" localSheetId="0">#REF!</definedName>
    <definedName name="Excel_table_from_1998" localSheetId="18">#REF!</definedName>
    <definedName name="Excel_table_from_1998" localSheetId="19">#REF!</definedName>
    <definedName name="Excel_table_from_1998" localSheetId="9">#REF!</definedName>
    <definedName name="Excel_table_from_1998">#REF!</definedName>
    <definedName name="Expend_actual_96_97" localSheetId="0">#REF!</definedName>
    <definedName name="Expend_actual_96_97" localSheetId="12">#REF!</definedName>
    <definedName name="Expend_actual_96_97" localSheetId="13">#REF!</definedName>
    <definedName name="Expend_actual_96_97" localSheetId="18">#REF!</definedName>
    <definedName name="Expend_actual_96_97" localSheetId="19">#REF!</definedName>
    <definedName name="Expend_actual_96_97" localSheetId="9">#REF!</definedName>
    <definedName name="Expend_actual_96_97" localSheetId="10">#REF!</definedName>
    <definedName name="Expend_actual_96_97">#REF!</definedName>
    <definedName name="FitTall" localSheetId="0">#REF!</definedName>
    <definedName name="FitTall" localSheetId="12">#REF!</definedName>
    <definedName name="FitTall" localSheetId="13">#REF!</definedName>
    <definedName name="FitTall" localSheetId="18">#REF!</definedName>
    <definedName name="FitTall" localSheetId="19">#REF!</definedName>
    <definedName name="FitTall" localSheetId="9">#REF!</definedName>
    <definedName name="FitTall" localSheetId="10">#REF!</definedName>
    <definedName name="FitTall">#REF!</definedName>
    <definedName name="FitWide" localSheetId="0">#REF!</definedName>
    <definedName name="FitWide" localSheetId="12">#REF!</definedName>
    <definedName name="FitWide" localSheetId="13">#REF!</definedName>
    <definedName name="FitWide" localSheetId="18">#REF!</definedName>
    <definedName name="FitWide" localSheetId="19">#REF!</definedName>
    <definedName name="FitWide" localSheetId="9">#REF!</definedName>
    <definedName name="FitWide" localSheetId="10">#REF!</definedName>
    <definedName name="FitWide">#REF!</definedName>
    <definedName name="FooterLeft1" localSheetId="0">#REF!</definedName>
    <definedName name="FooterLeft1" localSheetId="12">#REF!</definedName>
    <definedName name="FooterLeft1" localSheetId="13">#REF!</definedName>
    <definedName name="FooterLeft1" localSheetId="18">#REF!</definedName>
    <definedName name="FooterLeft1" localSheetId="19">#REF!</definedName>
    <definedName name="FooterLeft1" localSheetId="9">#REF!</definedName>
    <definedName name="FooterLeft1" localSheetId="10">#REF!</definedName>
    <definedName name="FooterLeft1">#REF!</definedName>
    <definedName name="FooterLeft2" localSheetId="0">#REF!</definedName>
    <definedName name="FooterLeft2" localSheetId="12">#REF!</definedName>
    <definedName name="FooterLeft2" localSheetId="13">#REF!</definedName>
    <definedName name="FooterLeft2" localSheetId="18">#REF!</definedName>
    <definedName name="FooterLeft2" localSheetId="19">#REF!</definedName>
    <definedName name="FooterLeft2" localSheetId="9">#REF!</definedName>
    <definedName name="FooterLeft2" localSheetId="10">#REF!</definedName>
    <definedName name="FooterLeft2">#REF!</definedName>
    <definedName name="FooterLeft3" localSheetId="0">#REF!</definedName>
    <definedName name="FooterLeft3" localSheetId="12">#REF!</definedName>
    <definedName name="FooterLeft3" localSheetId="13">#REF!</definedName>
    <definedName name="FooterLeft3" localSheetId="18">#REF!</definedName>
    <definedName name="FooterLeft3" localSheetId="19">#REF!</definedName>
    <definedName name="FooterLeft3" localSheetId="9">#REF!</definedName>
    <definedName name="FooterLeft3" localSheetId="10">#REF!</definedName>
    <definedName name="FooterLeft3">#REF!</definedName>
    <definedName name="FooterLeft4" localSheetId="0">#REF!</definedName>
    <definedName name="FooterLeft4" localSheetId="12">#REF!</definedName>
    <definedName name="FooterLeft4" localSheetId="13">#REF!</definedName>
    <definedName name="FooterLeft4" localSheetId="18">#REF!</definedName>
    <definedName name="FooterLeft4" localSheetId="19">#REF!</definedName>
    <definedName name="FooterLeft4" localSheetId="9">#REF!</definedName>
    <definedName name="FooterLeft4" localSheetId="10">#REF!</definedName>
    <definedName name="FooterLeft4">#REF!</definedName>
    <definedName name="FooterLeft5" localSheetId="0">#REF!</definedName>
    <definedName name="FooterLeft5" localSheetId="12">#REF!</definedName>
    <definedName name="FooterLeft5" localSheetId="13">#REF!</definedName>
    <definedName name="FooterLeft5" localSheetId="18">#REF!</definedName>
    <definedName name="FooterLeft5" localSheetId="19">#REF!</definedName>
    <definedName name="FooterLeft5" localSheetId="9">#REF!</definedName>
    <definedName name="FooterLeft5" localSheetId="10">#REF!</definedName>
    <definedName name="FooterLeft5">#REF!</definedName>
    <definedName name="FooterLeft6" localSheetId="0">#REF!</definedName>
    <definedName name="FooterLeft6" localSheetId="12">#REF!</definedName>
    <definedName name="FooterLeft6" localSheetId="13">#REF!</definedName>
    <definedName name="FooterLeft6" localSheetId="18">#REF!</definedName>
    <definedName name="FooterLeft6" localSheetId="19">#REF!</definedName>
    <definedName name="FooterLeft6" localSheetId="9">#REF!</definedName>
    <definedName name="FooterLeft6" localSheetId="10">#REF!</definedName>
    <definedName name="FooterLeft6">#REF!</definedName>
    <definedName name="FooterRight1" localSheetId="0">#REF!</definedName>
    <definedName name="FooterRight1" localSheetId="12">#REF!</definedName>
    <definedName name="FooterRight1" localSheetId="13">#REF!</definedName>
    <definedName name="FooterRight1" localSheetId="18">#REF!</definedName>
    <definedName name="FooterRight1" localSheetId="19">#REF!</definedName>
    <definedName name="FooterRight1" localSheetId="9">#REF!</definedName>
    <definedName name="FooterRight1" localSheetId="10">#REF!</definedName>
    <definedName name="FooterRight1">#REF!</definedName>
    <definedName name="FooterRight2" localSheetId="0">#REF!</definedName>
    <definedName name="FooterRight2" localSheetId="12">#REF!</definedName>
    <definedName name="FooterRight2" localSheetId="13">#REF!</definedName>
    <definedName name="FooterRight2" localSheetId="18">#REF!</definedName>
    <definedName name="FooterRight2" localSheetId="19">#REF!</definedName>
    <definedName name="FooterRight2" localSheetId="9">#REF!</definedName>
    <definedName name="FooterRight2" localSheetId="10">#REF!</definedName>
    <definedName name="FooterRight2">#REF!</definedName>
    <definedName name="FooterRight3" localSheetId="0">#REF!</definedName>
    <definedName name="FooterRight3" localSheetId="12">#REF!</definedName>
    <definedName name="FooterRight3" localSheetId="13">#REF!</definedName>
    <definedName name="FooterRight3" localSheetId="18">#REF!</definedName>
    <definedName name="FooterRight3" localSheetId="19">#REF!</definedName>
    <definedName name="FooterRight3" localSheetId="9">#REF!</definedName>
    <definedName name="FooterRight3" localSheetId="10">#REF!</definedName>
    <definedName name="FooterRight3">#REF!</definedName>
    <definedName name="FooterRight4" localSheetId="0">#REF!</definedName>
    <definedName name="FooterRight4" localSheetId="12">#REF!</definedName>
    <definedName name="FooterRight4" localSheetId="13">#REF!</definedName>
    <definedName name="FooterRight4" localSheetId="18">#REF!</definedName>
    <definedName name="FooterRight4" localSheetId="19">#REF!</definedName>
    <definedName name="FooterRight4" localSheetId="9">#REF!</definedName>
    <definedName name="FooterRight4" localSheetId="10">#REF!</definedName>
    <definedName name="FooterRight4">#REF!</definedName>
    <definedName name="FooterRight5" localSheetId="0">#REF!</definedName>
    <definedName name="FooterRight5" localSheetId="12">#REF!</definedName>
    <definedName name="FooterRight5" localSheetId="13">#REF!</definedName>
    <definedName name="FooterRight5" localSheetId="18">#REF!</definedName>
    <definedName name="FooterRight5" localSheetId="19">#REF!</definedName>
    <definedName name="FooterRight5" localSheetId="9">#REF!</definedName>
    <definedName name="FooterRight5" localSheetId="10">#REF!</definedName>
    <definedName name="FooterRight5">#REF!</definedName>
    <definedName name="FooterRight6" localSheetId="0">#REF!</definedName>
    <definedName name="FooterRight6" localSheetId="12">#REF!</definedName>
    <definedName name="FooterRight6" localSheetId="13">#REF!</definedName>
    <definedName name="FooterRight6" localSheetId="18">#REF!</definedName>
    <definedName name="FooterRight6" localSheetId="19">#REF!</definedName>
    <definedName name="FooterRight6" localSheetId="9">#REF!</definedName>
    <definedName name="FooterRight6" localSheetId="10">#REF!</definedName>
    <definedName name="FooterRight6">#REF!</definedName>
    <definedName name="HeaderLeft1" localSheetId="0">#REF!</definedName>
    <definedName name="HeaderLeft1" localSheetId="12">#REF!</definedName>
    <definedName name="HeaderLeft1" localSheetId="13">#REF!</definedName>
    <definedName name="HeaderLeft1" localSheetId="18">#REF!</definedName>
    <definedName name="HeaderLeft1" localSheetId="19">#REF!</definedName>
    <definedName name="HeaderLeft1" localSheetId="9">#REF!</definedName>
    <definedName name="HeaderLeft1" localSheetId="10">#REF!</definedName>
    <definedName name="HeaderLeft1">#REF!</definedName>
    <definedName name="HeaderLeft2" localSheetId="0">#REF!</definedName>
    <definedName name="HeaderLeft2" localSheetId="12">#REF!</definedName>
    <definedName name="HeaderLeft2" localSheetId="13">#REF!</definedName>
    <definedName name="HeaderLeft2" localSheetId="18">#REF!</definedName>
    <definedName name="HeaderLeft2" localSheetId="19">#REF!</definedName>
    <definedName name="HeaderLeft2" localSheetId="9">#REF!</definedName>
    <definedName name="HeaderLeft2" localSheetId="10">#REF!</definedName>
    <definedName name="HeaderLeft2">#REF!</definedName>
    <definedName name="HeaderLeft3" localSheetId="0">#REF!</definedName>
    <definedName name="HeaderLeft3" localSheetId="12">#REF!</definedName>
    <definedName name="HeaderLeft3" localSheetId="13">#REF!</definedName>
    <definedName name="HeaderLeft3" localSheetId="18">#REF!</definedName>
    <definedName name="HeaderLeft3" localSheetId="19">#REF!</definedName>
    <definedName name="HeaderLeft3" localSheetId="9">#REF!</definedName>
    <definedName name="HeaderLeft3" localSheetId="10">#REF!</definedName>
    <definedName name="HeaderLeft3">#REF!</definedName>
    <definedName name="HeaderLeft4" localSheetId="0">#REF!</definedName>
    <definedName name="HeaderLeft4" localSheetId="12">#REF!</definedName>
    <definedName name="HeaderLeft4" localSheetId="13">#REF!</definedName>
    <definedName name="HeaderLeft4" localSheetId="18">#REF!</definedName>
    <definedName name="HeaderLeft4" localSheetId="19">#REF!</definedName>
    <definedName name="HeaderLeft4" localSheetId="9">#REF!</definedName>
    <definedName name="HeaderLeft4" localSheetId="10">#REF!</definedName>
    <definedName name="HeaderLeft4">#REF!</definedName>
    <definedName name="HeaderLeft5" localSheetId="0">#REF!</definedName>
    <definedName name="HeaderLeft5" localSheetId="12">#REF!</definedName>
    <definedName name="HeaderLeft5" localSheetId="13">#REF!</definedName>
    <definedName name="HeaderLeft5" localSheetId="18">#REF!</definedName>
    <definedName name="HeaderLeft5" localSheetId="19">#REF!</definedName>
    <definedName name="HeaderLeft5" localSheetId="9">#REF!</definedName>
    <definedName name="HeaderLeft5" localSheetId="10">#REF!</definedName>
    <definedName name="HeaderLeft5">#REF!</definedName>
    <definedName name="HeaderLeft6" localSheetId="0">#REF!</definedName>
    <definedName name="HeaderLeft6" localSheetId="12">#REF!</definedName>
    <definedName name="HeaderLeft6" localSheetId="13">#REF!</definedName>
    <definedName name="HeaderLeft6" localSheetId="18">#REF!</definedName>
    <definedName name="HeaderLeft6" localSheetId="19">#REF!</definedName>
    <definedName name="HeaderLeft6" localSheetId="9">#REF!</definedName>
    <definedName name="HeaderLeft6" localSheetId="10">#REF!</definedName>
    <definedName name="HeaderLeft6">#REF!</definedName>
    <definedName name="HeaderRight1" localSheetId="0">#REF!</definedName>
    <definedName name="HeaderRight1" localSheetId="12">#REF!</definedName>
    <definedName name="HeaderRight1" localSheetId="13">#REF!</definedName>
    <definedName name="HeaderRight1" localSheetId="18">#REF!</definedName>
    <definedName name="HeaderRight1" localSheetId="19">#REF!</definedName>
    <definedName name="HeaderRight1" localSheetId="9">#REF!</definedName>
    <definedName name="HeaderRight1" localSheetId="10">#REF!</definedName>
    <definedName name="HeaderRight1">#REF!</definedName>
    <definedName name="HeaderRight2" localSheetId="0">#REF!</definedName>
    <definedName name="HeaderRight2" localSheetId="12">#REF!</definedName>
    <definedName name="HeaderRight2" localSheetId="13">#REF!</definedName>
    <definedName name="HeaderRight2" localSheetId="18">#REF!</definedName>
    <definedName name="HeaderRight2" localSheetId="19">#REF!</definedName>
    <definedName name="HeaderRight2" localSheetId="9">#REF!</definedName>
    <definedName name="HeaderRight2" localSheetId="10">#REF!</definedName>
    <definedName name="HeaderRight2">#REF!</definedName>
    <definedName name="HeaderRight3" localSheetId="0">#REF!</definedName>
    <definedName name="HeaderRight3" localSheetId="12">#REF!</definedName>
    <definedName name="HeaderRight3" localSheetId="13">#REF!</definedName>
    <definedName name="HeaderRight3" localSheetId="18">#REF!</definedName>
    <definedName name="HeaderRight3" localSheetId="19">#REF!</definedName>
    <definedName name="HeaderRight3" localSheetId="9">#REF!</definedName>
    <definedName name="HeaderRight3" localSheetId="10">#REF!</definedName>
    <definedName name="HeaderRight3">#REF!</definedName>
    <definedName name="HeaderRight4" localSheetId="0">#REF!</definedName>
    <definedName name="HeaderRight4" localSheetId="12">#REF!</definedName>
    <definedName name="HeaderRight4" localSheetId="13">#REF!</definedName>
    <definedName name="HeaderRight4" localSheetId="18">#REF!</definedName>
    <definedName name="HeaderRight4" localSheetId="19">#REF!</definedName>
    <definedName name="HeaderRight4" localSheetId="9">#REF!</definedName>
    <definedName name="HeaderRight4" localSheetId="10">#REF!</definedName>
    <definedName name="HeaderRight4">#REF!</definedName>
    <definedName name="HeaderRight5" localSheetId="0">#REF!</definedName>
    <definedName name="HeaderRight5" localSheetId="12">#REF!</definedName>
    <definedName name="HeaderRight5" localSheetId="13">#REF!</definedName>
    <definedName name="HeaderRight5" localSheetId="18">#REF!</definedName>
    <definedName name="HeaderRight5" localSheetId="19">#REF!</definedName>
    <definedName name="HeaderRight5" localSheetId="9">#REF!</definedName>
    <definedName name="HeaderRight5" localSheetId="10">#REF!</definedName>
    <definedName name="HeaderRight5">#REF!</definedName>
    <definedName name="HeaderRight6" localSheetId="0">#REF!</definedName>
    <definedName name="HeaderRight6" localSheetId="12">#REF!</definedName>
    <definedName name="HeaderRight6" localSheetId="13">#REF!</definedName>
    <definedName name="HeaderRight6" localSheetId="18">#REF!</definedName>
    <definedName name="HeaderRight6" localSheetId="19">#REF!</definedName>
    <definedName name="HeaderRight6" localSheetId="9">#REF!</definedName>
    <definedName name="HeaderRight6" localSheetId="10">#REF!</definedName>
    <definedName name="HeaderRight6">#REF!</definedName>
    <definedName name="hello" localSheetId="0">#REF!</definedName>
    <definedName name="hello" localSheetId="18">#REF!</definedName>
    <definedName name="hello" localSheetId="19">#REF!</definedName>
    <definedName name="hello" localSheetId="9">#REF!</definedName>
    <definedName name="hello">#REF!</definedName>
    <definedName name="hellooo" localSheetId="0">#REF!</definedName>
    <definedName name="hellooo" localSheetId="18">[2]Table3.8c!#REF!</definedName>
    <definedName name="hellooo" localSheetId="19">[2]Table3.8c!#REF!</definedName>
    <definedName name="hellooo" localSheetId="9">#REF!</definedName>
    <definedName name="hellooo">#REF!</definedName>
    <definedName name="Hennie_Table_5_Page_1" localSheetId="0">#REF!</definedName>
    <definedName name="Hennie_Table_5_Page_1" localSheetId="12">#REF!</definedName>
    <definedName name="Hennie_Table_5_Page_1" localSheetId="13">#REF!</definedName>
    <definedName name="Hennie_Table_5_Page_1" localSheetId="18">#REF!</definedName>
    <definedName name="Hennie_Table_5_Page_1" localSheetId="19">#REF!</definedName>
    <definedName name="Hennie_Table_5_Page_1" localSheetId="9">#REF!</definedName>
    <definedName name="Hennie_Table_5_Page_1" localSheetId="10">#REF!</definedName>
    <definedName name="Hennie_Table_5_Page_1">#REF!</definedName>
    <definedName name="Hennie_Table_5_page_2" localSheetId="0">#REF!</definedName>
    <definedName name="Hennie_Table_5_page_2" localSheetId="12">#REF!</definedName>
    <definedName name="Hennie_Table_5_page_2" localSheetId="13">#REF!</definedName>
    <definedName name="Hennie_Table_5_page_2" localSheetId="18">#REF!</definedName>
    <definedName name="Hennie_Table_5_page_2" localSheetId="19">#REF!</definedName>
    <definedName name="Hennie_Table_5_page_2" localSheetId="9">#REF!</definedName>
    <definedName name="Hennie_Table_5_page_2" localSheetId="10">#REF!</definedName>
    <definedName name="Hennie_Table_5_page_2">#REF!</definedName>
    <definedName name="hhuh" localSheetId="0">#REF!</definedName>
    <definedName name="hhuh" localSheetId="12">#REF!</definedName>
    <definedName name="hhuh" localSheetId="13">#REF!</definedName>
    <definedName name="hhuh" localSheetId="18">#REF!</definedName>
    <definedName name="hhuh" localSheetId="19">#REF!</definedName>
    <definedName name="hhuh" localSheetId="9">#REF!</definedName>
    <definedName name="hhuh" localSheetId="10">#REF!</definedName>
    <definedName name="hhuh">#REF!</definedName>
    <definedName name="huh" localSheetId="0">#REF!</definedName>
    <definedName name="huh" localSheetId="12">#REF!</definedName>
    <definedName name="huh" localSheetId="13">#REF!</definedName>
    <definedName name="huh" localSheetId="18">#REF!</definedName>
    <definedName name="huh" localSheetId="19">#REF!</definedName>
    <definedName name="huh" localSheetId="9">#REF!</definedName>
    <definedName name="huh" localSheetId="10">#REF!</definedName>
    <definedName name="huh">#REF!</definedName>
    <definedName name="Index_Sheet_Kutools" localSheetId="0">#REF!</definedName>
    <definedName name="Index_Sheet_Kutools" localSheetId="12">#REF!</definedName>
    <definedName name="Index_Sheet_Kutools" localSheetId="13">#REF!</definedName>
    <definedName name="Index_Sheet_Kutools" localSheetId="18">#REF!</definedName>
    <definedName name="Index_Sheet_Kutools" localSheetId="19">#REF!</definedName>
    <definedName name="Index_Sheet_Kutools" localSheetId="9">#REF!</definedName>
    <definedName name="Index_Sheet_Kutools" localSheetId="10">#REF!</definedName>
    <definedName name="Index_Sheet_Kutools">#REF!</definedName>
    <definedName name="j" localSheetId="0" hidden="1">#REF!</definedName>
    <definedName name="j" localSheetId="12" hidden="1">#REF!</definedName>
    <definedName name="j" localSheetId="13" hidden="1">#REF!</definedName>
    <definedName name="j" localSheetId="18" hidden="1">'[1]Table 2.5'!#REF!</definedName>
    <definedName name="j" localSheetId="19" hidden="1">'[1]Table 2.5'!#REF!</definedName>
    <definedName name="j" localSheetId="9" hidden="1">#REF!</definedName>
    <definedName name="j" localSheetId="10" hidden="1">#REF!</definedName>
    <definedName name="j" hidden="1">#REF!</definedName>
    <definedName name="MAR09_SML" localSheetId="0">#REF!</definedName>
    <definedName name="MAR09_SML" localSheetId="12">#REF!</definedName>
    <definedName name="MAR09_SML" localSheetId="18">#REF!</definedName>
    <definedName name="MAR09_SML" localSheetId="19">#REF!</definedName>
    <definedName name="MAR09_SML" localSheetId="21">#REF!</definedName>
    <definedName name="MAR09_SML" localSheetId="20">#REF!</definedName>
    <definedName name="MAR09_SML" localSheetId="9">#REF!</definedName>
    <definedName name="MAR09_SML" localSheetId="10">#REF!</definedName>
    <definedName name="MAR09_SML">#REF!</definedName>
    <definedName name="mmm" localSheetId="0" hidden="1">#REF!</definedName>
    <definedName name="mmm" localSheetId="12" hidden="1">#REF!</definedName>
    <definedName name="mmm" localSheetId="18" hidden="1">[1]Table6!#REF!</definedName>
    <definedName name="mmm" localSheetId="19" hidden="1">[1]Table6!#REF!</definedName>
    <definedName name="mmm" localSheetId="9" hidden="1">#REF!</definedName>
    <definedName name="mmm" localSheetId="10" hidden="1">#REF!</definedName>
    <definedName name="mmm" hidden="1">#REF!</definedName>
    <definedName name="MTEF_initial_00_01" localSheetId="0">#REF!</definedName>
    <definedName name="MTEF_initial_00_01" localSheetId="12">#REF!</definedName>
    <definedName name="MTEF_initial_00_01" localSheetId="13">#REF!</definedName>
    <definedName name="MTEF_initial_00_01" localSheetId="18">#REF!</definedName>
    <definedName name="MTEF_initial_00_01" localSheetId="19">#REF!</definedName>
    <definedName name="MTEF_initial_00_01" localSheetId="9">#REF!</definedName>
    <definedName name="MTEF_initial_00_01" localSheetId="10">#REF!</definedName>
    <definedName name="MTEF_initial_00_01">#REF!</definedName>
    <definedName name="MTEF_initial_98_99" localSheetId="0">#REF!</definedName>
    <definedName name="MTEF_initial_98_99" localSheetId="12">#REF!</definedName>
    <definedName name="MTEF_initial_98_99" localSheetId="13">#REF!</definedName>
    <definedName name="MTEF_initial_98_99" localSheetId="18">#REF!</definedName>
    <definedName name="MTEF_initial_98_99" localSheetId="19">#REF!</definedName>
    <definedName name="MTEF_initial_98_99" localSheetId="9">#REF!</definedName>
    <definedName name="MTEF_initial_98_99" localSheetId="10">#REF!</definedName>
    <definedName name="MTEF_initial_98_99">#REF!</definedName>
    <definedName name="MTEF_initial_99_00" localSheetId="0">#REF!</definedName>
    <definedName name="MTEF_initial_99_00" localSheetId="12">#REF!</definedName>
    <definedName name="MTEF_initial_99_00" localSheetId="13">#REF!</definedName>
    <definedName name="MTEF_initial_99_00" localSheetId="18">#REF!</definedName>
    <definedName name="MTEF_initial_99_00" localSheetId="19">#REF!</definedName>
    <definedName name="MTEF_initial_99_00" localSheetId="9">#REF!</definedName>
    <definedName name="MTEF_initial_99_00" localSheetId="10">#REF!</definedName>
    <definedName name="MTEF_initial_99_00">#REF!</definedName>
    <definedName name="MTEF_revised_00_01" localSheetId="0">#REF!</definedName>
    <definedName name="MTEF_revised_00_01" localSheetId="12">#REF!</definedName>
    <definedName name="MTEF_revised_00_01" localSheetId="13">#REF!</definedName>
    <definedName name="MTEF_revised_00_01" localSheetId="18">#REF!</definedName>
    <definedName name="MTEF_revised_00_01" localSheetId="19">#REF!</definedName>
    <definedName name="MTEF_revised_00_01" localSheetId="9">#REF!</definedName>
    <definedName name="MTEF_revised_00_01" localSheetId="10">#REF!</definedName>
    <definedName name="MTEF_revised_00_01">#REF!</definedName>
    <definedName name="MTEF_revised_98_99" localSheetId="0">#REF!</definedName>
    <definedName name="MTEF_revised_98_99" localSheetId="12">#REF!</definedName>
    <definedName name="MTEF_revised_98_99" localSheetId="13">#REF!</definedName>
    <definedName name="MTEF_revised_98_99" localSheetId="18">#REF!</definedName>
    <definedName name="MTEF_revised_98_99" localSheetId="19">#REF!</definedName>
    <definedName name="MTEF_revised_98_99" localSheetId="9">#REF!</definedName>
    <definedName name="MTEF_revised_98_99" localSheetId="10">#REF!</definedName>
    <definedName name="MTEF_revised_98_99">#REF!</definedName>
    <definedName name="MTEF_revised_99_00" localSheetId="0">#REF!</definedName>
    <definedName name="MTEF_revised_99_00" localSheetId="12">#REF!</definedName>
    <definedName name="MTEF_revised_99_00" localSheetId="13">#REF!</definedName>
    <definedName name="MTEF_revised_99_00" localSheetId="18">#REF!</definedName>
    <definedName name="MTEF_revised_99_00" localSheetId="19">#REF!</definedName>
    <definedName name="MTEF_revised_99_00" localSheetId="9">#REF!</definedName>
    <definedName name="MTEF_revised_99_00" localSheetId="10">#REF!</definedName>
    <definedName name="MTEF_revised_99_00">#REF!</definedName>
    <definedName name="MyCurYear" localSheetId="0">#REF!</definedName>
    <definedName name="MyCurYear" localSheetId="12">#REF!</definedName>
    <definedName name="MyCurYear" localSheetId="13">#REF!</definedName>
    <definedName name="MyCurYear" localSheetId="18">#REF!</definedName>
    <definedName name="MyCurYear" localSheetId="19">#REF!</definedName>
    <definedName name="MyCurYear" localSheetId="9">#REF!</definedName>
    <definedName name="MyCurYear" localSheetId="10">#REF!</definedName>
    <definedName name="MyCurYear">#REF!</definedName>
    <definedName name="myHeight" localSheetId="0">#REF!</definedName>
    <definedName name="myHeight" localSheetId="12">#REF!</definedName>
    <definedName name="myHeight" localSheetId="13">#REF!</definedName>
    <definedName name="myHeight" localSheetId="18">#REF!</definedName>
    <definedName name="myHeight" localSheetId="19">#REF!</definedName>
    <definedName name="myHeight" localSheetId="9">#REF!</definedName>
    <definedName name="myHeight" localSheetId="10">#REF!</definedName>
    <definedName name="myHeight">#REF!</definedName>
    <definedName name="myWidth" localSheetId="0">#REF!</definedName>
    <definedName name="myWidth" localSheetId="12">#REF!</definedName>
    <definedName name="myWidth" localSheetId="13">#REF!</definedName>
    <definedName name="myWidth" localSheetId="18">#REF!</definedName>
    <definedName name="myWidth" localSheetId="19">#REF!</definedName>
    <definedName name="myWidth" localSheetId="9">#REF!</definedName>
    <definedName name="myWidth" localSheetId="10">#REF!</definedName>
    <definedName name="myWidth">#REF!</definedName>
    <definedName name="myWodth" localSheetId="0">#REF!</definedName>
    <definedName name="myWodth" localSheetId="12">#REF!</definedName>
    <definedName name="myWodth" localSheetId="13">#REF!</definedName>
    <definedName name="myWodth" localSheetId="18">#REF!</definedName>
    <definedName name="myWodth" localSheetId="19">#REF!</definedName>
    <definedName name="myWodth" localSheetId="9">#REF!</definedName>
    <definedName name="myWodth" localSheetId="10">#REF!</definedName>
    <definedName name="myWodth">#REF!</definedName>
    <definedName name="_xlnm.Print_Area" localSheetId="3">'4. Change in GVA by sector'!$A$1:$D$67</definedName>
    <definedName name="_xlnm.Print_Area" localSheetId="8">'Expenditure on GDP'!$B$3:$D$66</definedName>
    <definedName name="_xlnm.Print_Titles" localSheetId="3">'4. Change in GVA by sector'!#REF!,'4. Change in GVA by sector'!$1:$4</definedName>
    <definedName name="_xlnm.Print_Titles" localSheetId="8">'Expenditure on GDP'!$A:$A</definedName>
    <definedName name="PrintArea" localSheetId="0">#REF!</definedName>
    <definedName name="PrintArea" localSheetId="12">#REF!</definedName>
    <definedName name="PrintArea" localSheetId="13">#REF!</definedName>
    <definedName name="PrintArea" localSheetId="18">#REF!</definedName>
    <definedName name="PrintArea" localSheetId="19">#REF!</definedName>
    <definedName name="PrintArea" localSheetId="9">#REF!</definedName>
    <definedName name="PrintArea" localSheetId="10">#REF!</definedName>
    <definedName name="PrintArea">#REF!</definedName>
    <definedName name="Projection_adjusted_97_98" localSheetId="0">#REF!</definedName>
    <definedName name="Projection_adjusted_97_98" localSheetId="12">#REF!</definedName>
    <definedName name="Projection_adjusted_97_98" localSheetId="13">#REF!</definedName>
    <definedName name="Projection_adjusted_97_98" localSheetId="18">#REF!</definedName>
    <definedName name="Projection_adjusted_97_98" localSheetId="19">#REF!</definedName>
    <definedName name="Projection_adjusted_97_98" localSheetId="9">#REF!</definedName>
    <definedName name="Projection_adjusted_97_98" localSheetId="10">#REF!</definedName>
    <definedName name="Projection_adjusted_97_98">#REF!</definedName>
    <definedName name="Projection_arithmetic_97_98" localSheetId="0">#REF!</definedName>
    <definedName name="Projection_arithmetic_97_98" localSheetId="12">#REF!</definedName>
    <definedName name="Projection_arithmetic_97_98" localSheetId="13">#REF!</definedName>
    <definedName name="Projection_arithmetic_97_98" localSheetId="18">#REF!</definedName>
    <definedName name="Projection_arithmetic_97_98" localSheetId="19">#REF!</definedName>
    <definedName name="Projection_arithmetic_97_98" localSheetId="9">#REF!</definedName>
    <definedName name="Projection_arithmetic_97_98" localSheetId="10">#REF!</definedName>
    <definedName name="Projection_arithmetic_97_98">#REF!</definedName>
    <definedName name="Projection_initial_97_98" localSheetId="0">#REF!</definedName>
    <definedName name="Projection_initial_97_98" localSheetId="12">#REF!</definedName>
    <definedName name="Projection_initial_97_98" localSheetId="13">#REF!</definedName>
    <definedName name="Projection_initial_97_98" localSheetId="18">#REF!</definedName>
    <definedName name="Projection_initial_97_98" localSheetId="19">#REF!</definedName>
    <definedName name="Projection_initial_97_98" localSheetId="9">#REF!</definedName>
    <definedName name="Projection_initial_97_98" localSheetId="10">#REF!</definedName>
    <definedName name="Projection_initial_97_98">#REF!</definedName>
    <definedName name="RowSettings" localSheetId="0">#REF!</definedName>
    <definedName name="RowSettings" localSheetId="12">#REF!</definedName>
    <definedName name="RowSettings" localSheetId="13">#REF!</definedName>
    <definedName name="RowSettings" localSheetId="18">#REF!</definedName>
    <definedName name="RowSettings" localSheetId="19">#REF!</definedName>
    <definedName name="RowSettings" localSheetId="9">#REF!</definedName>
    <definedName name="RowSettings" localSheetId="10">#REF!</definedName>
    <definedName name="RowSettings">#REF!</definedName>
    <definedName name="SASApp_GDPDATA_DISCREPANCY_TABLE" localSheetId="0">#REF!</definedName>
    <definedName name="SASApp_GDPDATA_DISCREPANCY_TABLE" localSheetId="11">#REF!</definedName>
    <definedName name="SASApp_GDPDATA_DISCREPANCY_TABLE" localSheetId="12">#REF!</definedName>
    <definedName name="SASApp_GDPDATA_DISCREPANCY_TABLE" localSheetId="13">#REF!</definedName>
    <definedName name="SASApp_GDPDATA_DISCREPANCY_TABLE" localSheetId="18">#REF!</definedName>
    <definedName name="SASApp_GDPDATA_DISCREPANCY_TABLE" localSheetId="19">#REF!</definedName>
    <definedName name="SASApp_GDPDATA_DISCREPANCY_TABLE" localSheetId="3">#REF!</definedName>
    <definedName name="SASApp_GDPDATA_DISCREPANCY_TABLE" localSheetId="9">#REF!</definedName>
    <definedName name="SASApp_GDPDATA_DISCREPANCY_TABLE" localSheetId="10">#REF!</definedName>
    <definedName name="SASApp_GDPDATA_DISCREPANCY_TABLE" localSheetId="8">#REF!</definedName>
    <definedName name="SASApp_GDPDATA_DISCREPANCY_TABLE">#REF!</definedName>
    <definedName name="SASApp_GDPDATA_SUPPLY_TABLE_FIRST" localSheetId="0">#REF!</definedName>
    <definedName name="SASApp_GDPDATA_SUPPLY_TABLE_FIRST" localSheetId="11">#REF!</definedName>
    <definedName name="SASApp_GDPDATA_SUPPLY_TABLE_FIRST" localSheetId="12">#REF!</definedName>
    <definedName name="SASApp_GDPDATA_SUPPLY_TABLE_FIRST" localSheetId="13">#REF!</definedName>
    <definedName name="SASApp_GDPDATA_SUPPLY_TABLE_FIRST" localSheetId="18">#REF!</definedName>
    <definedName name="SASApp_GDPDATA_SUPPLY_TABLE_FIRST" localSheetId="19">#REF!</definedName>
    <definedName name="SASApp_GDPDATA_SUPPLY_TABLE_FIRST" localSheetId="3">#REF!</definedName>
    <definedName name="SASApp_GDPDATA_SUPPLY_TABLE_FIRST" localSheetId="9">#REF!</definedName>
    <definedName name="SASApp_GDPDATA_SUPPLY_TABLE_FIRST" localSheetId="10">#REF!</definedName>
    <definedName name="SASApp_GDPDATA_SUPPLY_TABLE_FIRST" localSheetId="8">#REF!</definedName>
    <definedName name="SASApp_GDPDATA_SUPPLY_TABLE_FIRST">#REF!</definedName>
    <definedName name="SASApp_GDPDATA_SUPPLY_TABLE_SECOND" localSheetId="0">#REF!</definedName>
    <definedName name="SASApp_GDPDATA_SUPPLY_TABLE_SECOND" localSheetId="11">#REF!</definedName>
    <definedName name="SASApp_GDPDATA_SUPPLY_TABLE_SECOND" localSheetId="12">#REF!</definedName>
    <definedName name="SASApp_GDPDATA_SUPPLY_TABLE_SECOND" localSheetId="13">#REF!</definedName>
    <definedName name="SASApp_GDPDATA_SUPPLY_TABLE_SECOND" localSheetId="18">#REF!</definedName>
    <definedName name="SASApp_GDPDATA_SUPPLY_TABLE_SECOND" localSheetId="19">#REF!</definedName>
    <definedName name="SASApp_GDPDATA_SUPPLY_TABLE_SECOND" localSheetId="3">#REF!</definedName>
    <definedName name="SASApp_GDPDATA_SUPPLY_TABLE_SECOND" localSheetId="9">#REF!</definedName>
    <definedName name="SASApp_GDPDATA_SUPPLY_TABLE_SECOND" localSheetId="10">#REF!</definedName>
    <definedName name="SASApp_GDPDATA_SUPPLY_TABLE_SECOND" localSheetId="8">#REF!</definedName>
    <definedName name="SASApp_GDPDATA_SUPPLY_TABLE_SECOND">#REF!</definedName>
    <definedName name="SASApp_GDPDATA_USE_TABLE_FIRST" localSheetId="0">#REF!</definedName>
    <definedName name="SASApp_GDPDATA_USE_TABLE_FIRST" localSheetId="11">#REF!</definedName>
    <definedName name="SASApp_GDPDATA_USE_TABLE_FIRST" localSheetId="12">#REF!</definedName>
    <definedName name="SASApp_GDPDATA_USE_TABLE_FIRST" localSheetId="13">#REF!</definedName>
    <definedName name="SASApp_GDPDATA_USE_TABLE_FIRST" localSheetId="18">#REF!</definedName>
    <definedName name="SASApp_GDPDATA_USE_TABLE_FIRST" localSheetId="19">#REF!</definedName>
    <definedName name="SASApp_GDPDATA_USE_TABLE_FIRST" localSheetId="3">#REF!</definedName>
    <definedName name="SASApp_GDPDATA_USE_TABLE_FIRST" localSheetId="9">#REF!</definedName>
    <definedName name="SASApp_GDPDATA_USE_TABLE_FIRST" localSheetId="10">#REF!</definedName>
    <definedName name="SASApp_GDPDATA_USE_TABLE_FIRST" localSheetId="8">#REF!</definedName>
    <definedName name="SASApp_GDPDATA_USE_TABLE_FIRST">#REF!</definedName>
    <definedName name="SASApp_GDPDATA_USE_TABLE_SECOND" localSheetId="0">#REF!</definedName>
    <definedName name="SASApp_GDPDATA_USE_TABLE_SECOND" localSheetId="11">#REF!</definedName>
    <definedName name="SASApp_GDPDATA_USE_TABLE_SECOND" localSheetId="12">#REF!</definedName>
    <definedName name="SASApp_GDPDATA_USE_TABLE_SECOND" localSheetId="13">#REF!</definedName>
    <definedName name="SASApp_GDPDATA_USE_TABLE_SECOND" localSheetId="18">#REF!</definedName>
    <definedName name="SASApp_GDPDATA_USE_TABLE_SECOND" localSheetId="19">#REF!</definedName>
    <definedName name="SASApp_GDPDATA_USE_TABLE_SECOND" localSheetId="3">#REF!</definedName>
    <definedName name="SASApp_GDPDATA_USE_TABLE_SECOND" localSheetId="9">#REF!</definedName>
    <definedName name="SASApp_GDPDATA_USE_TABLE_SECOND" localSheetId="10">#REF!</definedName>
    <definedName name="SASApp_GDPDATA_USE_TABLE_SECOND" localSheetId="8">#REF!</definedName>
    <definedName name="SASApp_GDPDATA_USE_TABLE_SECOND">#REF!</definedName>
    <definedName name="SEP08N_SML" localSheetId="0">#REF!</definedName>
    <definedName name="SEP08N_SML" localSheetId="12">#REF!</definedName>
    <definedName name="SEP08N_SML" localSheetId="13">#REF!</definedName>
    <definedName name="SEP08N_SML" localSheetId="18">#REF!</definedName>
    <definedName name="SEP08N_SML" localSheetId="19">#REF!</definedName>
    <definedName name="SEP08N_SML" localSheetId="9">#REF!</definedName>
    <definedName name="SEP08N_SML" localSheetId="10">#REF!</definedName>
    <definedName name="SEP08N_SML">#REF!</definedName>
    <definedName name="Start_column" localSheetId="0">#REF!</definedName>
    <definedName name="Start_column" localSheetId="12">#REF!</definedName>
    <definedName name="Start_column" localSheetId="13">#REF!</definedName>
    <definedName name="Start_column" localSheetId="18">#REF!</definedName>
    <definedName name="Start_column" localSheetId="19">#REF!</definedName>
    <definedName name="Start_column" localSheetId="9">#REF!</definedName>
    <definedName name="Start_column" localSheetId="10">#REF!</definedName>
    <definedName name="Start_column">#REF!</definedName>
    <definedName name="Start_Row" localSheetId="0">#REF!</definedName>
    <definedName name="Start_Row" localSheetId="12">#REF!</definedName>
    <definedName name="Start_Row" localSheetId="13">#REF!</definedName>
    <definedName name="Start_Row" localSheetId="18">#REF!</definedName>
    <definedName name="Start_Row" localSheetId="19">#REF!</definedName>
    <definedName name="Start_Row" localSheetId="9">#REF!</definedName>
    <definedName name="Start_Row" localSheetId="10">#REF!</definedName>
    <definedName name="Start_Row">#REF!</definedName>
    <definedName name="Start_sheet" localSheetId="0">#REF!</definedName>
    <definedName name="Start_sheet" localSheetId="12">#REF!</definedName>
    <definedName name="Start_sheet" localSheetId="13">#REF!</definedName>
    <definedName name="Start_sheet" localSheetId="18">#REF!</definedName>
    <definedName name="Start_sheet" localSheetId="19">#REF!</definedName>
    <definedName name="Start_sheet" localSheetId="9">#REF!</definedName>
    <definedName name="Start_sheet" localSheetId="10">#REF!</definedName>
    <definedName name="Start_sheet">#REF!</definedName>
    <definedName name="Summary_Tables" localSheetId="0">#REF!</definedName>
    <definedName name="Summary_Tables" localSheetId="12">#REF!</definedName>
    <definedName name="Summary_Tables" localSheetId="18">[2]Table1!#REF!</definedName>
    <definedName name="Summary_Tables" localSheetId="19">[2]Table1!#REF!</definedName>
    <definedName name="Summary_Tables" localSheetId="9">#REF!</definedName>
    <definedName name="Summary_Tables" localSheetId="10">#REF!</definedName>
    <definedName name="Summary_Tables">#REF!</definedName>
    <definedName name="Summary_Tables_10" localSheetId="0">#REF!</definedName>
    <definedName name="Summary_Tables_10" localSheetId="12">#REF!</definedName>
    <definedName name="Summary_Tables_10" localSheetId="13">#REF!</definedName>
    <definedName name="Summary_Tables_10" localSheetId="18">#REF!</definedName>
    <definedName name="Summary_Tables_10" localSheetId="19">#REF!</definedName>
    <definedName name="Summary_Tables_10" localSheetId="9">#REF!</definedName>
    <definedName name="Summary_Tables_10" localSheetId="10">#REF!</definedName>
    <definedName name="Summary_Tables_10">#REF!</definedName>
    <definedName name="Summary_Tables_11" localSheetId="0">#REF!</definedName>
    <definedName name="Summary_Tables_11" localSheetId="12">#REF!</definedName>
    <definedName name="Summary_Tables_11" localSheetId="18">[2]Table2.1!#REF!</definedName>
    <definedName name="Summary_Tables_11" localSheetId="19">[2]Table2.1!#REF!</definedName>
    <definedName name="Summary_Tables_11" localSheetId="9">#REF!</definedName>
    <definedName name="Summary_Tables_11" localSheetId="10">#REF!</definedName>
    <definedName name="Summary_Tables_11">#REF!</definedName>
    <definedName name="Summary_Tables_14" localSheetId="0">#REF!</definedName>
    <definedName name="Summary_Tables_14" localSheetId="12">#REF!</definedName>
    <definedName name="Summary_Tables_14" localSheetId="13">#REF!</definedName>
    <definedName name="Summary_Tables_14" localSheetId="18">#REF!</definedName>
    <definedName name="Summary_Tables_14" localSheetId="19">#REF!</definedName>
    <definedName name="Summary_Tables_14" localSheetId="9">#REF!</definedName>
    <definedName name="Summary_Tables_14" localSheetId="10">#REF!</definedName>
    <definedName name="Summary_Tables_14">#REF!</definedName>
    <definedName name="Summary_Tables_15" localSheetId="0">#REF!</definedName>
    <definedName name="Summary_Tables_15" localSheetId="12">#REF!</definedName>
    <definedName name="Summary_Tables_15" localSheetId="13">#REF!</definedName>
    <definedName name="Summary_Tables_15" localSheetId="18">#REF!</definedName>
    <definedName name="Summary_Tables_15" localSheetId="19">#REF!</definedName>
    <definedName name="Summary_Tables_15" localSheetId="9">#REF!</definedName>
    <definedName name="Summary_Tables_15" localSheetId="10">#REF!</definedName>
    <definedName name="Summary_Tables_15">#REF!</definedName>
    <definedName name="Summary_Tables_17" localSheetId="0">#REF!</definedName>
    <definedName name="Summary_Tables_17" localSheetId="12">#REF!</definedName>
    <definedName name="Summary_Tables_17" localSheetId="18">[2]Table3.7!#REF!</definedName>
    <definedName name="Summary_Tables_17" localSheetId="19">[2]Table3.7!#REF!</definedName>
    <definedName name="Summary_Tables_17" localSheetId="9">#REF!</definedName>
    <definedName name="Summary_Tables_17" localSheetId="10">#REF!</definedName>
    <definedName name="Summary_Tables_17">#REF!</definedName>
    <definedName name="Summary_Tables_18" localSheetId="0">#REF!</definedName>
    <definedName name="Summary_Tables_18" localSheetId="12">#REF!</definedName>
    <definedName name="Summary_Tables_18" localSheetId="18">[2]Table3.6!#REF!</definedName>
    <definedName name="Summary_Tables_18" localSheetId="19">[2]Table3.6!#REF!</definedName>
    <definedName name="Summary_Tables_18" localSheetId="9">#REF!</definedName>
    <definedName name="Summary_Tables_18" localSheetId="10">#REF!</definedName>
    <definedName name="Summary_Tables_18">#REF!</definedName>
    <definedName name="Summary_Tables_19" localSheetId="0">#REF!</definedName>
    <definedName name="Summary_Tables_19" localSheetId="12">#REF!</definedName>
    <definedName name="Summary_Tables_19" localSheetId="13">#REF!</definedName>
    <definedName name="Summary_Tables_19" localSheetId="18">#REF!</definedName>
    <definedName name="Summary_Tables_19" localSheetId="19">#REF!</definedName>
    <definedName name="Summary_Tables_19" localSheetId="9">#REF!</definedName>
    <definedName name="Summary_Tables_19" localSheetId="10">#REF!</definedName>
    <definedName name="Summary_Tables_19">#REF!</definedName>
    <definedName name="Summary_Tables_2" localSheetId="0">#REF!</definedName>
    <definedName name="Summary_Tables_2" localSheetId="12">#REF!</definedName>
    <definedName name="Summary_Tables_2" localSheetId="18">[2]Table1!#REF!</definedName>
    <definedName name="Summary_Tables_2" localSheetId="19">[2]Table1!#REF!</definedName>
    <definedName name="Summary_Tables_2" localSheetId="9">#REF!</definedName>
    <definedName name="Summary_Tables_2" localSheetId="10">#REF!</definedName>
    <definedName name="Summary_Tables_2">#REF!</definedName>
    <definedName name="Summary_Tables_20" localSheetId="0">#REF!</definedName>
    <definedName name="Summary_Tables_20" localSheetId="12">#REF!</definedName>
    <definedName name="Summary_Tables_20" localSheetId="18">[2]Table4!#REF!</definedName>
    <definedName name="Summary_Tables_20" localSheetId="19">[2]Table4!#REF!</definedName>
    <definedName name="Summary_Tables_20" localSheetId="9">#REF!</definedName>
    <definedName name="Summary_Tables_20" localSheetId="10">#REF!</definedName>
    <definedName name="Summary_Tables_20">#REF!</definedName>
    <definedName name="Summary_Tables_24" localSheetId="0">#REF!</definedName>
    <definedName name="Summary_Tables_24" localSheetId="12">#REF!</definedName>
    <definedName name="Summary_Tables_24" localSheetId="18">[2]Table8!#REF!</definedName>
    <definedName name="Summary_Tables_24" localSheetId="19">[2]Table8!#REF!</definedName>
    <definedName name="Summary_Tables_24" localSheetId="9">#REF!</definedName>
    <definedName name="Summary_Tables_24" localSheetId="10">#REF!</definedName>
    <definedName name="Summary_Tables_24">#REF!</definedName>
    <definedName name="Summary_Tables_25" localSheetId="0">#REF!</definedName>
    <definedName name="Summary_Tables_25" localSheetId="12">#REF!</definedName>
    <definedName name="Summary_Tables_25" localSheetId="18">[2]Table2.2!#REF!</definedName>
    <definedName name="Summary_Tables_25" localSheetId="19">[2]Table2.2!#REF!</definedName>
    <definedName name="Summary_Tables_25" localSheetId="9">#REF!</definedName>
    <definedName name="Summary_Tables_25" localSheetId="10">#REF!</definedName>
    <definedName name="Summary_Tables_25">#REF!</definedName>
    <definedName name="Summary_Tables_26" localSheetId="0">#REF!</definedName>
    <definedName name="Summary_Tables_26" localSheetId="12">#REF!</definedName>
    <definedName name="Summary_Tables_26" localSheetId="18">[2]Table2.2!#REF!</definedName>
    <definedName name="Summary_Tables_26" localSheetId="19">[2]Table2.2!#REF!</definedName>
    <definedName name="Summary_Tables_26" localSheetId="9">#REF!</definedName>
    <definedName name="Summary_Tables_26" localSheetId="10">#REF!</definedName>
    <definedName name="Summary_Tables_26">#REF!</definedName>
    <definedName name="Summary_Tables_27" localSheetId="0">#REF!</definedName>
    <definedName name="Summary_Tables_27" localSheetId="12">#REF!</definedName>
    <definedName name="Summary_Tables_27" localSheetId="13">#REF!</definedName>
    <definedName name="Summary_Tables_27" localSheetId="18">#REF!</definedName>
    <definedName name="Summary_Tables_27" localSheetId="19">#REF!</definedName>
    <definedName name="Summary_Tables_27" localSheetId="9">#REF!</definedName>
    <definedName name="Summary_Tables_27" localSheetId="10">#REF!</definedName>
    <definedName name="Summary_Tables_27">#REF!</definedName>
    <definedName name="Summary_Tables_28" localSheetId="0">#REF!</definedName>
    <definedName name="Summary_Tables_28" localSheetId="12">#REF!</definedName>
    <definedName name="Summary_Tables_28" localSheetId="18">'[2]Table 2'!#REF!</definedName>
    <definedName name="Summary_Tables_28" localSheetId="19">'[2]Table 2'!#REF!</definedName>
    <definedName name="Summary_Tables_28" localSheetId="9">#REF!</definedName>
    <definedName name="Summary_Tables_28" localSheetId="10">#REF!</definedName>
    <definedName name="Summary_Tables_28">#REF!</definedName>
    <definedName name="Summary_Tables_29" localSheetId="0">#REF!</definedName>
    <definedName name="Summary_Tables_29" localSheetId="12">#REF!</definedName>
    <definedName name="Summary_Tables_29" localSheetId="18">'[2]Table 2'!#REF!</definedName>
    <definedName name="Summary_Tables_29" localSheetId="19">'[2]Table 2'!#REF!</definedName>
    <definedName name="Summary_Tables_29" localSheetId="9">#REF!</definedName>
    <definedName name="Summary_Tables_29" localSheetId="10">#REF!</definedName>
    <definedName name="Summary_Tables_29">#REF!</definedName>
    <definedName name="Summary_Tables_3" localSheetId="0">#REF!</definedName>
    <definedName name="Summary_Tables_3" localSheetId="12">#REF!</definedName>
    <definedName name="Summary_Tables_3" localSheetId="18">[4]Table2.2!#REF!</definedName>
    <definedName name="Summary_Tables_3" localSheetId="19">[4]Table2.2!#REF!</definedName>
    <definedName name="Summary_Tables_3" localSheetId="9">#REF!</definedName>
    <definedName name="Summary_Tables_3" localSheetId="10">#REF!</definedName>
    <definedName name="Summary_Tables_3">#REF!</definedName>
    <definedName name="Summary_Tables_30" localSheetId="0">#REF!</definedName>
    <definedName name="Summary_Tables_30" localSheetId="12">#REF!</definedName>
    <definedName name="Summary_Tables_30" localSheetId="18">'[2]Table 2'!#REF!</definedName>
    <definedName name="Summary_Tables_30" localSheetId="19">'[2]Table 2'!#REF!</definedName>
    <definedName name="Summary_Tables_30" localSheetId="9">#REF!</definedName>
    <definedName name="Summary_Tables_30" localSheetId="10">#REF!</definedName>
    <definedName name="Summary_Tables_30">#REF!</definedName>
    <definedName name="Summary_Tables_31" localSheetId="0">#REF!</definedName>
    <definedName name="Summary_Tables_31" localSheetId="12">#REF!</definedName>
    <definedName name="Summary_Tables_31" localSheetId="13">#REF!</definedName>
    <definedName name="Summary_Tables_31" localSheetId="18">#REF!</definedName>
    <definedName name="Summary_Tables_31" localSheetId="19">#REF!</definedName>
    <definedName name="Summary_Tables_31" localSheetId="9">#REF!</definedName>
    <definedName name="Summary_Tables_31" localSheetId="10">#REF!</definedName>
    <definedName name="Summary_Tables_31">#REF!</definedName>
    <definedName name="Summary_Tables_32" localSheetId="0">#REF!</definedName>
    <definedName name="Summary_Tables_32" localSheetId="12">#REF!</definedName>
    <definedName name="Summary_Tables_32" localSheetId="13">#REF!</definedName>
    <definedName name="Summary_Tables_32" localSheetId="18">#REF!</definedName>
    <definedName name="Summary_Tables_32" localSheetId="19">#REF!</definedName>
    <definedName name="Summary_Tables_32" localSheetId="9">#REF!</definedName>
    <definedName name="Summary_Tables_32" localSheetId="10">#REF!</definedName>
    <definedName name="Summary_Tables_32">#REF!</definedName>
    <definedName name="Summary_Tables_34" localSheetId="0">#REF!</definedName>
    <definedName name="Summary_Tables_34" localSheetId="12">#REF!</definedName>
    <definedName name="Summary_Tables_34" localSheetId="18">[2]Table3.8a!#REF!</definedName>
    <definedName name="Summary_Tables_34" localSheetId="19">[2]Table3.8a!#REF!</definedName>
    <definedName name="Summary_Tables_34" localSheetId="9">#REF!</definedName>
    <definedName name="Summary_Tables_34" localSheetId="10">#REF!</definedName>
    <definedName name="Summary_Tables_34">#REF!</definedName>
    <definedName name="Summary_Tables_35" localSheetId="0">#REF!</definedName>
    <definedName name="Summary_Tables_35" localSheetId="12">#REF!</definedName>
    <definedName name="Summary_Tables_35" localSheetId="18">[2]Table3.8b!#REF!</definedName>
    <definedName name="Summary_Tables_35" localSheetId="19">[2]Table3.8b!#REF!</definedName>
    <definedName name="Summary_Tables_35" localSheetId="9">#REF!</definedName>
    <definedName name="Summary_Tables_35" localSheetId="10">#REF!</definedName>
    <definedName name="Summary_Tables_35">#REF!</definedName>
    <definedName name="Summary_Tables_36" localSheetId="0">#REF!</definedName>
    <definedName name="Summary_Tables_36" localSheetId="12">#REF!</definedName>
    <definedName name="Summary_Tables_36" localSheetId="13">#REF!</definedName>
    <definedName name="Summary_Tables_36" localSheetId="18">#REF!</definedName>
    <definedName name="Summary_Tables_36" localSheetId="19">#REF!</definedName>
    <definedName name="Summary_Tables_36" localSheetId="9">#REF!</definedName>
    <definedName name="Summary_Tables_36" localSheetId="10">#REF!</definedName>
    <definedName name="Summary_Tables_36">#REF!</definedName>
    <definedName name="Summary_Tables_37" localSheetId="0">#REF!</definedName>
    <definedName name="Summary_Tables_37" localSheetId="12">#REF!</definedName>
    <definedName name="Summary_Tables_37" localSheetId="18">[2]Table3.8c!#REF!</definedName>
    <definedName name="Summary_Tables_37" localSheetId="19">[2]Table3.8c!#REF!</definedName>
    <definedName name="Summary_Tables_37" localSheetId="9">#REF!</definedName>
    <definedName name="Summary_Tables_37" localSheetId="10">#REF!</definedName>
    <definedName name="Summary_Tables_37">#REF!</definedName>
    <definedName name="Summary_Tables_38" localSheetId="0">#REF!</definedName>
    <definedName name="Summary_Tables_38" localSheetId="12">#REF!</definedName>
    <definedName name="Summary_Tables_38" localSheetId="18">[2]Table3.6!#REF!</definedName>
    <definedName name="Summary_Tables_38" localSheetId="19">[2]Table3.6!#REF!</definedName>
    <definedName name="Summary_Tables_38" localSheetId="9">#REF!</definedName>
    <definedName name="Summary_Tables_38" localSheetId="10">#REF!</definedName>
    <definedName name="Summary_Tables_38">#REF!</definedName>
    <definedName name="Summary_Tables_4" localSheetId="0">#REF!</definedName>
    <definedName name="Summary_Tables_4" localSheetId="12">#REF!</definedName>
    <definedName name="Summary_Tables_4" localSheetId="18">[4]Table2.2!#REF!</definedName>
    <definedName name="Summary_Tables_4" localSheetId="19">[4]Table2.2!#REF!</definedName>
    <definedName name="Summary_Tables_4" localSheetId="9">#REF!</definedName>
    <definedName name="Summary_Tables_4" localSheetId="10">#REF!</definedName>
    <definedName name="Summary_Tables_4">#REF!</definedName>
    <definedName name="Summary_Tables_44" localSheetId="0">#REF!</definedName>
    <definedName name="Summary_Tables_44" localSheetId="12">#REF!</definedName>
    <definedName name="Summary_Tables_44" localSheetId="18">[2]Table2.1!#REF!</definedName>
    <definedName name="Summary_Tables_44" localSheetId="19">[2]Table2.1!#REF!</definedName>
    <definedName name="Summary_Tables_44" localSheetId="9">#REF!</definedName>
    <definedName name="Summary_Tables_44" localSheetId="10">#REF!</definedName>
    <definedName name="Summary_Tables_44">#REF!</definedName>
    <definedName name="Summary_Tables_45" localSheetId="0">#REF!</definedName>
    <definedName name="Summary_Tables_45" localSheetId="12">#REF!</definedName>
    <definedName name="Summary_Tables_45" localSheetId="18">[2]Table2.2!#REF!</definedName>
    <definedName name="Summary_Tables_45" localSheetId="19">[2]Table2.2!#REF!</definedName>
    <definedName name="Summary_Tables_45" localSheetId="9">#REF!</definedName>
    <definedName name="Summary_Tables_45" localSheetId="10">#REF!</definedName>
    <definedName name="Summary_Tables_45">#REF!</definedName>
    <definedName name="Summary_Tables_46" localSheetId="0">#REF!</definedName>
    <definedName name="Summary_Tables_46" localSheetId="12">#REF!</definedName>
    <definedName name="Summary_Tables_46" localSheetId="18">[2]Table2.2!#REF!</definedName>
    <definedName name="Summary_Tables_46" localSheetId="19">[2]Table2.2!#REF!</definedName>
    <definedName name="Summary_Tables_46" localSheetId="9">#REF!</definedName>
    <definedName name="Summary_Tables_46" localSheetId="10">#REF!</definedName>
    <definedName name="Summary_Tables_46">#REF!</definedName>
    <definedName name="Summary_Tables_5" localSheetId="0">#REF!</definedName>
    <definedName name="Summary_Tables_5" localSheetId="12">#REF!</definedName>
    <definedName name="Summary_Tables_5" localSheetId="18">[4]Table2.2!#REF!</definedName>
    <definedName name="Summary_Tables_5" localSheetId="19">[4]Table2.2!#REF!</definedName>
    <definedName name="Summary_Tables_5" localSheetId="9">#REF!</definedName>
    <definedName name="Summary_Tables_5" localSheetId="10">#REF!</definedName>
    <definedName name="Summary_Tables_5">#REF!</definedName>
    <definedName name="TRNR_27252d25533b49a2ae5d652998b4ec22_125_6" localSheetId="0" hidden="1">#REF!</definedName>
    <definedName name="TRNR_27252d25533b49a2ae5d652998b4ec22_125_6" localSheetId="18" hidden="1">'[5]22. Govt bond yields'!#REF!</definedName>
    <definedName name="TRNR_27252d25533b49a2ae5d652998b4ec22_125_6" localSheetId="19" hidden="1">'[5]22. Govt bond yields'!#REF!</definedName>
    <definedName name="TRNR_27252d25533b49a2ae5d652998b4ec22_125_6" localSheetId="9" hidden="1">#REF!</definedName>
    <definedName name="TRNR_27252d25533b49a2ae5d652998b4ec22_125_6" hidden="1">#REF!</definedName>
    <definedName name="TRNR_4a25bddce7e94a4691b613e1f447ec80_125_6" localSheetId="0" hidden="1">#REF!</definedName>
    <definedName name="TRNR_4a25bddce7e94a4691b613e1f447ec80_125_6" localSheetId="18" hidden="1">'[5]22. Govt bond yields'!#REF!</definedName>
    <definedName name="TRNR_4a25bddce7e94a4691b613e1f447ec80_125_6" localSheetId="19" hidden="1">'[5]22. Govt bond yields'!#REF!</definedName>
    <definedName name="TRNR_4a25bddce7e94a4691b613e1f447ec80_125_6" localSheetId="9" hidden="1">#REF!</definedName>
    <definedName name="TRNR_4a25bddce7e94a4691b613e1f447ec80_125_6" hidden="1">#REF!</definedName>
    <definedName name="TRNR_8834841dd5134ebb8743db6226aa1d57_125_6" localSheetId="0" hidden="1">#REF!</definedName>
    <definedName name="TRNR_8834841dd5134ebb8743db6226aa1d57_125_6" localSheetId="18" hidden="1">'[5]22. Govt bond yields'!#REF!</definedName>
    <definedName name="TRNR_8834841dd5134ebb8743db6226aa1d57_125_6" localSheetId="19" hidden="1">'[5]22. Govt bond yields'!#REF!</definedName>
    <definedName name="TRNR_8834841dd5134ebb8743db6226aa1d57_125_6" localSheetId="9" hidden="1">#REF!</definedName>
    <definedName name="TRNR_8834841dd5134ebb8743db6226aa1d57_125_6" hidden="1">#REF!</definedName>
    <definedName name="TRNR_93fda65b34ef4468bc0e176e1fc49700_125_6" localSheetId="0" hidden="1">#REF!</definedName>
    <definedName name="TRNR_93fda65b34ef4468bc0e176e1fc49700_125_6" localSheetId="18" hidden="1">'[5]22. Govt bond yields'!#REF!</definedName>
    <definedName name="TRNR_93fda65b34ef4468bc0e176e1fc49700_125_6" localSheetId="19" hidden="1">'[5]22. Govt bond yields'!#REF!</definedName>
    <definedName name="TRNR_93fda65b34ef4468bc0e176e1fc49700_125_6" localSheetId="9" hidden="1">#REF!</definedName>
    <definedName name="TRNR_93fda65b34ef4468bc0e176e1fc49700_125_6" hidden="1">#REF!</definedName>
    <definedName name="TRNR_9a1f6f35f6a34ec2ae2cc7e9f8d408de_125_6" localSheetId="0" hidden="1">#REF!</definedName>
    <definedName name="TRNR_9a1f6f35f6a34ec2ae2cc7e9f8d408de_125_6" localSheetId="18" hidden="1">'[5]22. Govt bond yields'!#REF!</definedName>
    <definedName name="TRNR_9a1f6f35f6a34ec2ae2cc7e9f8d408de_125_6" localSheetId="19" hidden="1">'[5]22. Govt bond yields'!#REF!</definedName>
    <definedName name="TRNR_9a1f6f35f6a34ec2ae2cc7e9f8d408de_125_6" localSheetId="9" hidden="1">#REF!</definedName>
    <definedName name="TRNR_9a1f6f35f6a34ec2ae2cc7e9f8d408de_125_6" hidden="1">#REF!</definedName>
    <definedName name="TRNR_a0797764f0d8457f91f598ca4e180462_125_6" localSheetId="0" hidden="1">#REF!</definedName>
    <definedName name="TRNR_a0797764f0d8457f91f598ca4e180462_125_6" localSheetId="18" hidden="1">'[5]22. Govt bond yields'!#REF!</definedName>
    <definedName name="TRNR_a0797764f0d8457f91f598ca4e180462_125_6" localSheetId="19" hidden="1">'[5]22. Govt bond yields'!#REF!</definedName>
    <definedName name="TRNR_a0797764f0d8457f91f598ca4e180462_125_6" localSheetId="9" hidden="1">#REF!</definedName>
    <definedName name="TRNR_a0797764f0d8457f91f598ca4e180462_125_6" hidden="1">#REF!</definedName>
    <definedName name="TRNR_b82114740f634c1fb9a10248c154a1b9_125_6" localSheetId="0" hidden="1">#REF!</definedName>
    <definedName name="TRNR_b82114740f634c1fb9a10248c154a1b9_125_6" localSheetId="18" hidden="1">'[5]22. Govt bond yields'!#REF!</definedName>
    <definedName name="TRNR_b82114740f634c1fb9a10248c154a1b9_125_6" localSheetId="19" hidden="1">'[5]22. Govt bond yields'!#REF!</definedName>
    <definedName name="TRNR_b82114740f634c1fb9a10248c154a1b9_125_6" localSheetId="9" hidden="1">#REF!</definedName>
    <definedName name="TRNR_b82114740f634c1fb9a10248c154a1b9_125_6" hidden="1">#REF!</definedName>
    <definedName name="TRNR_d9166fe0221c4074aed36a46b684215b_125_6" localSheetId="0" hidden="1">#REF!</definedName>
    <definedName name="TRNR_d9166fe0221c4074aed36a46b684215b_125_6" localSheetId="18" hidden="1">'[5]22. Govt bond yields'!#REF!</definedName>
    <definedName name="TRNR_d9166fe0221c4074aed36a46b684215b_125_6" localSheetId="19" hidden="1">'[5]22. Govt bond yields'!#REF!</definedName>
    <definedName name="TRNR_d9166fe0221c4074aed36a46b684215b_125_6" localSheetId="9" hidden="1">#REF!</definedName>
    <definedName name="TRNR_d9166fe0221c4074aed36a46b684215b_125_6" hidden="1">#REF!</definedName>
    <definedName name="TRNR_f8530f1de0a7463284c941bfe9e4e249_125_6" localSheetId="0" hidden="1">#REF!</definedName>
    <definedName name="TRNR_f8530f1de0a7463284c941bfe9e4e249_125_6" localSheetId="18" hidden="1">'[5]22. Govt bond yields'!#REF!</definedName>
    <definedName name="TRNR_f8530f1de0a7463284c941bfe9e4e249_125_6" localSheetId="19" hidden="1">'[5]22. Govt bond yields'!#REF!</definedName>
    <definedName name="TRNR_f8530f1de0a7463284c941bfe9e4e249_125_6" localSheetId="9" hidden="1">#REF!</definedName>
    <definedName name="TRNR_f8530f1de0a7463284c941bfe9e4e249_125_6" hidden="1">#REF!</definedName>
    <definedName name="TRNR_f86c585bc31248c8bc2b3a1a46c88b17_65_6" localSheetId="0" hidden="1">#REF!</definedName>
    <definedName name="TRNR_f86c585bc31248c8bc2b3a1a46c88b17_65_6" localSheetId="18" hidden="1">'[5]22. Govt bond yields'!#REF!</definedName>
    <definedName name="TRNR_f86c585bc31248c8bc2b3a1a46c88b17_65_6" localSheetId="19" hidden="1">'[5]22. Govt bond yields'!#REF!</definedName>
    <definedName name="TRNR_f86c585bc31248c8bc2b3a1a46c88b17_65_6" localSheetId="9" hidden="1">#REF!</definedName>
    <definedName name="TRNR_f86c585bc31248c8bc2b3a1a46c88b17_65_6" hidden="1">#REF!</definedName>
    <definedName name="xxx" localSheetId="0">#REF!</definedName>
    <definedName name="xxx" localSheetId="18">#REF!</definedName>
    <definedName name="xxx" localSheetId="19">#REF!</definedName>
    <definedName name="xxx" localSheetId="9">#REF!</definedName>
    <definedName name="xxx">#REF!</definedName>
    <definedName name="xxxxx" localSheetId="0" hidden="1">#REF!</definedName>
    <definedName name="xxxxx" localSheetId="18" hidden="1">'[2]Table 2.5'!#REF!</definedName>
    <definedName name="xxxxx" localSheetId="19" hidden="1">'[2]Table 2.5'!#REF!</definedName>
    <definedName name="xxxxx" localSheetId="9" hidden="1">#REF!</definedName>
    <definedName name="xxxxx" hidden="1">#REF!</definedName>
    <definedName name="Z_14A37906_4245_11D2_A0DD_006008720D93_.wvu.PrintArea" localSheetId="0" hidden="1">#REF!</definedName>
    <definedName name="Z_14A37906_4245_11D2_A0DD_006008720D93_.wvu.PrintArea" localSheetId="18" hidden="1">#REF!</definedName>
    <definedName name="Z_14A37906_4245_11D2_A0DD_006008720D93_.wvu.PrintArea" localSheetId="19" hidden="1">#REF!</definedName>
    <definedName name="Z_14A37906_4245_11D2_A0DD_006008720D93_.wvu.PrintArea" localSheetId="9" hidden="1">#REF!</definedName>
    <definedName name="Z_14A37906_4245_11D2_A0DD_006008720D93_.wvu.PrintArea" hidden="1">#REF!</definedName>
    <definedName name="Z_8EEF5401_87C6_11D3_BF6F_444553540000_.wvu.PrintArea" localSheetId="0" hidden="1">#REF!</definedName>
    <definedName name="Z_8EEF5401_87C6_11D3_BF6F_444553540000_.wvu.PrintArea" localSheetId="18" hidden="1">#REF!</definedName>
    <definedName name="Z_8EEF5401_87C6_11D3_BF6F_444553540000_.wvu.PrintArea" localSheetId="19" hidden="1">#REF!</definedName>
    <definedName name="Z_8EEF5401_87C6_11D3_BF6F_444553540000_.wvu.PrintArea" localSheetId="9" hidden="1">#REF!</definedName>
    <definedName name="Z_8EEF5401_87C6_11D3_BF6F_444553540000_.wvu.PrintArea" hidden="1">#REF!</definedName>
    <definedName name="Z_B5B3C281_3E7C_11D3_BF6D_444553540000_.wvu.Cols" localSheetId="0" hidden="1">#REF!,#REF!,#REF!,#REF!</definedName>
    <definedName name="Z_B5B3C281_3E7C_11D3_BF6D_444553540000_.wvu.Cols" localSheetId="12" hidden="1">#REF!,#REF!,#REF!,#REF!</definedName>
    <definedName name="Z_B5B3C281_3E7C_11D3_BF6D_444553540000_.wvu.Cols" localSheetId="13" hidden="1">#REF!,#REF!,#REF!,#REF!</definedName>
    <definedName name="Z_B5B3C281_3E7C_11D3_BF6D_444553540000_.wvu.Cols" localSheetId="18" hidden="1">#REF!,#REF!,#REF!,#REF!</definedName>
    <definedName name="Z_B5B3C281_3E7C_11D3_BF6D_444553540000_.wvu.Cols" localSheetId="19" hidden="1">#REF!,#REF!,#REF!,#REF!</definedName>
    <definedName name="Z_B5B3C281_3E7C_11D3_BF6D_444553540000_.wvu.Cols" localSheetId="9" hidden="1">#REF!,#REF!,#REF!,#REF!</definedName>
    <definedName name="Z_B5B3C281_3E7C_11D3_BF6D_444553540000_.wvu.Cols" localSheetId="10" hidden="1">#REF!,#REF!,#REF!,#REF!</definedName>
    <definedName name="Z_B5B3C281_3E7C_11D3_BF6D_444553540000_.wvu.Cols" hidden="1">#REF!,#REF!,#REF!,#REF!</definedName>
    <definedName name="Z_B5B3C281_3E7C_11D3_BF6D_444553540000_.wvu.PrintArea" localSheetId="0" hidden="1">#REF!</definedName>
    <definedName name="Z_B5B3C281_3E7C_11D3_BF6D_444553540000_.wvu.PrintArea" localSheetId="12" hidden="1">#REF!</definedName>
    <definedName name="Z_B5B3C281_3E7C_11D3_BF6D_444553540000_.wvu.PrintArea" localSheetId="13" hidden="1">#REF!</definedName>
    <definedName name="Z_B5B3C281_3E7C_11D3_BF6D_444553540000_.wvu.PrintArea" localSheetId="18" hidden="1">#REF!</definedName>
    <definedName name="Z_B5B3C281_3E7C_11D3_BF6D_444553540000_.wvu.PrintArea" localSheetId="19" hidden="1">#REF!</definedName>
    <definedName name="Z_B5B3C281_3E7C_11D3_BF6D_444553540000_.wvu.PrintArea" localSheetId="9" hidden="1">#REF!</definedName>
    <definedName name="Z_B5B3C281_3E7C_11D3_BF6D_444553540000_.wvu.PrintArea" localSheetId="10" hidden="1">#REF!</definedName>
    <definedName name="Z_B5B3C281_3E7C_11D3_BF6D_444553540000_.wvu.PrintArea" hidden="1">#REF!</definedName>
    <definedName name="Z_B5B3C281_3E7C_11D3_BF6D_444553540000_.wvu.Rows" localSheetId="0" hidden="1">#REF!</definedName>
    <definedName name="Z_B5B3C281_3E7C_11D3_BF6D_444553540000_.wvu.Rows" localSheetId="12" hidden="1">#REF!</definedName>
    <definedName name="Z_B5B3C281_3E7C_11D3_BF6D_444553540000_.wvu.Rows" localSheetId="13" hidden="1">#REF!</definedName>
    <definedName name="Z_B5B3C281_3E7C_11D3_BF6D_444553540000_.wvu.Rows" localSheetId="18" hidden="1">#REF!</definedName>
    <definedName name="Z_B5B3C281_3E7C_11D3_BF6D_444553540000_.wvu.Rows" localSheetId="19" hidden="1">#REF!</definedName>
    <definedName name="Z_B5B3C281_3E7C_11D3_BF6D_444553540000_.wvu.Rows" localSheetId="9" hidden="1">#REF!</definedName>
    <definedName name="Z_B5B3C281_3E7C_11D3_BF6D_444553540000_.wvu.Rows" localSheetId="10" hidden="1">#REF!</definedName>
    <definedName name="Z_B5B3C281_3E7C_11D3_BF6D_444553540000_.wvu.Rows" hidden="1">#REF!</definedName>
    <definedName name="Z_E06AAC6B_EB02_4A68_A314_AB97A5C2BEF4_.wvu.PrintArea" localSheetId="0" hidden="1">#REF!</definedName>
    <definedName name="Z_E06AAC6B_EB02_4A68_A314_AB97A5C2BEF4_.wvu.PrintArea" localSheetId="18" hidden="1">#REF!</definedName>
    <definedName name="Z_E06AAC6B_EB02_4A68_A314_AB97A5C2BEF4_.wvu.PrintArea" localSheetId="19" hidden="1">#REF!</definedName>
    <definedName name="Z_E06AAC6B_EB02_4A68_A314_AB97A5C2BEF4_.wvu.PrintArea" localSheetId="9" hidden="1">#REF!</definedName>
    <definedName name="Z_E06AAC6B_EB02_4A68_A314_AB97A5C2BEF4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9" l="1"/>
  <c r="B9" i="39"/>
  <c r="B13" i="39"/>
  <c r="B17" i="39"/>
  <c r="B21" i="39"/>
  <c r="B25" i="39"/>
  <c r="B29" i="39"/>
  <c r="B33" i="39"/>
  <c r="B37" i="39"/>
  <c r="B41" i="39"/>
  <c r="B45" i="39"/>
  <c r="B49" i="39"/>
  <c r="B53" i="39"/>
  <c r="B57" i="39"/>
  <c r="B4" i="26" l="1"/>
  <c r="C4" i="26"/>
  <c r="D4" i="26"/>
  <c r="E4" i="26"/>
  <c r="B5" i="26"/>
  <c r="C5" i="26"/>
  <c r="D5" i="26"/>
  <c r="E5" i="26"/>
  <c r="L5" i="26"/>
  <c r="M5" i="26"/>
  <c r="B6" i="26"/>
  <c r="C6" i="26"/>
  <c r="D6" i="26"/>
  <c r="E6" i="26"/>
  <c r="L6" i="26"/>
  <c r="M6" i="26"/>
  <c r="B7" i="26"/>
  <c r="C7" i="26"/>
  <c r="D7" i="26"/>
  <c r="E7" i="26"/>
  <c r="L7" i="26"/>
  <c r="M7" i="26"/>
  <c r="B8" i="26"/>
  <c r="C8" i="26"/>
  <c r="D8" i="26"/>
  <c r="E8" i="26"/>
  <c r="L8" i="26"/>
  <c r="M8" i="26"/>
  <c r="B9" i="26"/>
  <c r="C9" i="26"/>
  <c r="D9" i="26"/>
  <c r="E9" i="26"/>
  <c r="L9" i="26"/>
  <c r="M9" i="26"/>
  <c r="B10" i="26"/>
  <c r="C10" i="26"/>
  <c r="D10" i="26"/>
  <c r="E10" i="26"/>
  <c r="L10" i="26"/>
  <c r="M10" i="26"/>
  <c r="B11" i="26"/>
  <c r="C11" i="26"/>
  <c r="D11" i="26"/>
  <c r="E11" i="26"/>
  <c r="L11" i="26"/>
  <c r="M11" i="26"/>
  <c r="B12" i="26"/>
  <c r="C12" i="26"/>
  <c r="D12" i="26"/>
  <c r="E12" i="26"/>
  <c r="L12" i="26"/>
  <c r="M12" i="26"/>
  <c r="B13" i="26"/>
  <c r="C13" i="26"/>
  <c r="D13" i="26"/>
  <c r="E13" i="26"/>
  <c r="L13" i="26"/>
  <c r="M13" i="26"/>
  <c r="B14" i="26"/>
  <c r="C14" i="26"/>
  <c r="D14" i="26"/>
  <c r="E14" i="26"/>
  <c r="L14" i="26"/>
  <c r="M14" i="26"/>
  <c r="AW4" i="20"/>
  <c r="K60" i="19" l="1"/>
  <c r="K4" i="19"/>
  <c r="L4" i="19"/>
  <c r="M4" i="19"/>
  <c r="Q4" i="19"/>
  <c r="R4" i="19"/>
  <c r="S4" i="19"/>
  <c r="K5" i="19"/>
  <c r="L5" i="19"/>
  <c r="M5" i="19"/>
  <c r="Q5" i="19"/>
  <c r="R5" i="19"/>
  <c r="S5" i="19" s="1"/>
  <c r="K6" i="19"/>
  <c r="L6" i="19"/>
  <c r="M6" i="19" s="1"/>
  <c r="Q6" i="19"/>
  <c r="R6" i="19"/>
  <c r="S6" i="19"/>
  <c r="K7" i="19"/>
  <c r="M7" i="19" s="1"/>
  <c r="L7" i="19"/>
  <c r="Q7" i="19"/>
  <c r="S7" i="19" s="1"/>
  <c r="R7" i="19"/>
  <c r="K8" i="19"/>
  <c r="L8" i="19"/>
  <c r="M8" i="19" s="1"/>
  <c r="Q8" i="19"/>
  <c r="S8" i="19" s="1"/>
  <c r="R8" i="19"/>
  <c r="K9" i="19"/>
  <c r="M9" i="19" s="1"/>
  <c r="L9" i="19"/>
  <c r="Q9" i="19"/>
  <c r="R9" i="19"/>
  <c r="S9" i="19"/>
  <c r="K10" i="19"/>
  <c r="L10" i="19"/>
  <c r="M10" i="19" s="1"/>
  <c r="Q10" i="19"/>
  <c r="S10" i="19" s="1"/>
  <c r="R10" i="19"/>
  <c r="K11" i="19"/>
  <c r="M11" i="19" s="1"/>
  <c r="L11" i="19"/>
  <c r="Q11" i="19"/>
  <c r="R11" i="19"/>
  <c r="S11" i="19"/>
  <c r="K12" i="19"/>
  <c r="L12" i="19"/>
  <c r="M12" i="19"/>
  <c r="Q12" i="19"/>
  <c r="S12" i="19" s="1"/>
  <c r="R12" i="19"/>
  <c r="K13" i="19"/>
  <c r="L13" i="19"/>
  <c r="M13" i="19"/>
  <c r="Q13" i="19"/>
  <c r="R13" i="19"/>
  <c r="S13" i="19"/>
  <c r="K14" i="19"/>
  <c r="L14" i="19"/>
  <c r="M14" i="19" s="1"/>
  <c r="Q14" i="19"/>
  <c r="R14" i="19"/>
  <c r="S14" i="19"/>
  <c r="K15" i="19"/>
  <c r="M15" i="19" s="1"/>
  <c r="L15" i="19"/>
  <c r="Q15" i="19"/>
  <c r="R15" i="19"/>
  <c r="S15" i="19"/>
  <c r="K16" i="19"/>
  <c r="L16" i="19"/>
  <c r="M16" i="19"/>
  <c r="Q16" i="19"/>
  <c r="S16" i="19" s="1"/>
  <c r="R16" i="19"/>
  <c r="K17" i="19"/>
  <c r="L17" i="19"/>
  <c r="M17" i="19" s="1"/>
  <c r="Q17" i="19"/>
  <c r="R17" i="19"/>
  <c r="S17" i="19"/>
  <c r="K18" i="19"/>
  <c r="L18" i="19"/>
  <c r="M18" i="19" s="1"/>
  <c r="Q18" i="19"/>
  <c r="R18" i="19"/>
  <c r="S18" i="19"/>
  <c r="K19" i="19"/>
  <c r="M19" i="19" s="1"/>
  <c r="L19" i="19"/>
  <c r="Q19" i="19"/>
  <c r="R19" i="19"/>
  <c r="S19" i="19"/>
  <c r="K20" i="19"/>
  <c r="L20" i="19"/>
  <c r="M20" i="19"/>
  <c r="Q20" i="19"/>
  <c r="S20" i="19" s="1"/>
  <c r="R20" i="19"/>
  <c r="K21" i="19"/>
  <c r="L21" i="19"/>
  <c r="M21" i="19"/>
  <c r="Q21" i="19"/>
  <c r="R21" i="19"/>
  <c r="S21" i="19"/>
  <c r="K22" i="19"/>
  <c r="L22" i="19"/>
  <c r="M22" i="19" s="1"/>
  <c r="Q22" i="19"/>
  <c r="R22" i="19"/>
  <c r="S22" i="19"/>
  <c r="K23" i="19"/>
  <c r="M23" i="19" s="1"/>
  <c r="L23" i="19"/>
  <c r="Q23" i="19"/>
  <c r="R23" i="19"/>
  <c r="S23" i="19"/>
  <c r="K24" i="19"/>
  <c r="L24" i="19"/>
  <c r="M24" i="19"/>
  <c r="Q24" i="19"/>
  <c r="S24" i="19" s="1"/>
  <c r="R24" i="19"/>
  <c r="K25" i="19"/>
  <c r="L25" i="19"/>
  <c r="M25" i="19"/>
  <c r="Q25" i="19"/>
  <c r="R25" i="19"/>
  <c r="S25" i="19"/>
  <c r="K26" i="19"/>
  <c r="L26" i="19"/>
  <c r="M26" i="19" s="1"/>
  <c r="Q26" i="19"/>
  <c r="R26" i="19"/>
  <c r="S26" i="19"/>
  <c r="K27" i="19"/>
  <c r="M27" i="19" s="1"/>
  <c r="L27" i="19"/>
  <c r="Q27" i="19"/>
  <c r="R27" i="19"/>
  <c r="S27" i="19"/>
  <c r="K28" i="19"/>
  <c r="L28" i="19"/>
  <c r="M28" i="19"/>
  <c r="Q28" i="19"/>
  <c r="S28" i="19" s="1"/>
  <c r="R28" i="19"/>
  <c r="K29" i="19"/>
  <c r="L29" i="19"/>
  <c r="M29" i="19"/>
  <c r="Q29" i="19"/>
  <c r="R29" i="19"/>
  <c r="S29" i="19"/>
  <c r="K30" i="19"/>
  <c r="L30" i="19"/>
  <c r="M30" i="19" s="1"/>
  <c r="Q30" i="19"/>
  <c r="R30" i="19"/>
  <c r="S30" i="19"/>
  <c r="K31" i="19"/>
  <c r="M31" i="19" s="1"/>
  <c r="L31" i="19"/>
  <c r="Q31" i="19"/>
  <c r="S31" i="19" s="1"/>
  <c r="R31" i="19"/>
  <c r="K32" i="19"/>
  <c r="L32" i="19"/>
  <c r="M32" i="19"/>
  <c r="Q32" i="19"/>
  <c r="S32" i="19" s="1"/>
  <c r="R32" i="19"/>
  <c r="K33" i="19"/>
  <c r="L33" i="19"/>
  <c r="M33" i="19"/>
  <c r="Q33" i="19"/>
  <c r="R33" i="19"/>
  <c r="S33" i="19"/>
  <c r="K34" i="19"/>
  <c r="L34" i="19"/>
  <c r="M34" i="19" s="1"/>
  <c r="Q34" i="19"/>
  <c r="R34" i="19"/>
  <c r="S34" i="19"/>
  <c r="K35" i="19"/>
  <c r="M35" i="19" s="1"/>
  <c r="L35" i="19"/>
  <c r="Q35" i="19"/>
  <c r="R35" i="19"/>
  <c r="S35" i="19"/>
  <c r="K36" i="19"/>
  <c r="L36" i="19"/>
  <c r="M36" i="19"/>
  <c r="Q36" i="19"/>
  <c r="S36" i="19" s="1"/>
  <c r="R36" i="19"/>
  <c r="K37" i="19"/>
  <c r="L37" i="19"/>
  <c r="M37" i="19"/>
  <c r="Q37" i="19"/>
  <c r="R37" i="19"/>
  <c r="S37" i="19"/>
  <c r="K38" i="19"/>
  <c r="L38" i="19"/>
  <c r="M38" i="19" s="1"/>
  <c r="Q38" i="19"/>
  <c r="R38" i="19"/>
  <c r="S38" i="19"/>
  <c r="K39" i="19"/>
  <c r="M39" i="19" s="1"/>
  <c r="L39" i="19"/>
  <c r="Q39" i="19"/>
  <c r="R39" i="19"/>
  <c r="S39" i="19"/>
  <c r="K40" i="19"/>
  <c r="L40" i="19"/>
  <c r="M40" i="19"/>
  <c r="Q40" i="19"/>
  <c r="S40" i="19" s="1"/>
  <c r="R40" i="19"/>
  <c r="C41" i="19"/>
  <c r="D41" i="19"/>
  <c r="R41" i="19" s="1"/>
  <c r="K41" i="19"/>
  <c r="L41" i="19"/>
  <c r="M41" i="19"/>
  <c r="Q41" i="19"/>
  <c r="C42" i="19"/>
  <c r="D42" i="19"/>
  <c r="R42" i="19" s="1"/>
  <c r="K42" i="19"/>
  <c r="L42" i="19"/>
  <c r="M42" i="19"/>
  <c r="Q42" i="19"/>
  <c r="S42" i="19" s="1"/>
  <c r="C43" i="19"/>
  <c r="D43" i="19"/>
  <c r="R43" i="19" s="1"/>
  <c r="K43" i="19"/>
  <c r="L43" i="19"/>
  <c r="M43" i="19"/>
  <c r="Q43" i="19"/>
  <c r="K44" i="19"/>
  <c r="L44" i="19"/>
  <c r="M44" i="19"/>
  <c r="Q44" i="19"/>
  <c r="R44" i="19"/>
  <c r="S44" i="19"/>
  <c r="K45" i="19"/>
  <c r="L45" i="19"/>
  <c r="M45" i="19" s="1"/>
  <c r="Q45" i="19"/>
  <c r="R45" i="19"/>
  <c r="S45" i="19"/>
  <c r="K46" i="19"/>
  <c r="M46" i="19" s="1"/>
  <c r="L46" i="19"/>
  <c r="Q46" i="19"/>
  <c r="R46" i="19"/>
  <c r="S46" i="19"/>
  <c r="K47" i="19"/>
  <c r="L47" i="19"/>
  <c r="M47" i="19"/>
  <c r="Q47" i="19"/>
  <c r="S47" i="19" s="1"/>
  <c r="R47" i="19"/>
  <c r="K48" i="19"/>
  <c r="L48" i="19"/>
  <c r="M48" i="19"/>
  <c r="Q48" i="19"/>
  <c r="R48" i="19"/>
  <c r="S48" i="19"/>
  <c r="K49" i="19"/>
  <c r="L49" i="19"/>
  <c r="M49" i="19" s="1"/>
  <c r="Q49" i="19"/>
  <c r="R49" i="19"/>
  <c r="S49" i="19"/>
  <c r="K50" i="19"/>
  <c r="M50" i="19" s="1"/>
  <c r="L50" i="19"/>
  <c r="Q50" i="19"/>
  <c r="R50" i="19"/>
  <c r="S50" i="19"/>
  <c r="K51" i="19"/>
  <c r="L51" i="19"/>
  <c r="M51" i="19"/>
  <c r="Q51" i="19"/>
  <c r="S51" i="19" s="1"/>
  <c r="R51" i="19"/>
  <c r="K52" i="19"/>
  <c r="L52" i="19"/>
  <c r="M52" i="19"/>
  <c r="Q52" i="19"/>
  <c r="R52" i="19"/>
  <c r="S52" i="19"/>
  <c r="K53" i="19"/>
  <c r="L53" i="19"/>
  <c r="M53" i="19" s="1"/>
  <c r="Q53" i="19"/>
  <c r="R53" i="19"/>
  <c r="S53" i="19"/>
  <c r="K54" i="19"/>
  <c r="M54" i="19" s="1"/>
  <c r="L54" i="19"/>
  <c r="Q54" i="19"/>
  <c r="R54" i="19"/>
  <c r="S54" i="19"/>
  <c r="K55" i="19"/>
  <c r="L55" i="19"/>
  <c r="M55" i="19"/>
  <c r="Q55" i="19"/>
  <c r="S55" i="19" s="1"/>
  <c r="R55" i="19"/>
  <c r="K56" i="19"/>
  <c r="L56" i="19"/>
  <c r="M56" i="19"/>
  <c r="Q56" i="19"/>
  <c r="R56" i="19"/>
  <c r="S56" i="19"/>
  <c r="K57" i="19"/>
  <c r="L57" i="19"/>
  <c r="M57" i="19" s="1"/>
  <c r="Q57" i="19"/>
  <c r="R57" i="19"/>
  <c r="S57" i="19"/>
  <c r="K58" i="19"/>
  <c r="M58" i="19" s="1"/>
  <c r="L58" i="19"/>
  <c r="Q58" i="19"/>
  <c r="R58" i="19"/>
  <c r="S58" i="19"/>
  <c r="K59" i="19"/>
  <c r="L59" i="19"/>
  <c r="M59" i="19"/>
  <c r="Q59" i="19"/>
  <c r="S59" i="19" s="1"/>
  <c r="R59" i="19"/>
  <c r="S43" i="19" l="1"/>
  <c r="S41" i="19"/>
  <c r="T8" i="4" l="1"/>
  <c r="T9" i="4"/>
  <c r="T11" i="4"/>
  <c r="T7" i="4"/>
  <c r="S8" i="4"/>
  <c r="S9" i="4"/>
  <c r="S11" i="4"/>
  <c r="S7" i="4"/>
  <c r="R8" i="4"/>
  <c r="R9" i="4"/>
  <c r="R7" i="4"/>
  <c r="Q8" i="4"/>
  <c r="Q9" i="4"/>
  <c r="Q7" i="4"/>
  <c r="B4" i="11"/>
  <c r="B8" i="11"/>
  <c r="B12" i="11"/>
  <c r="B16" i="11"/>
  <c r="B20" i="11"/>
  <c r="B24" i="11"/>
  <c r="B28" i="11"/>
  <c r="B32" i="11"/>
  <c r="B36" i="11"/>
  <c r="B40" i="11"/>
  <c r="B44" i="11"/>
  <c r="B48" i="11"/>
  <c r="B52" i="11"/>
  <c r="B56" i="11"/>
  <c r="C10" i="4"/>
  <c r="D10" i="4"/>
  <c r="E10" i="4"/>
  <c r="F10" i="4"/>
  <c r="G10" i="4"/>
  <c r="H10" i="4"/>
  <c r="I10" i="4"/>
  <c r="J10" i="4"/>
  <c r="K10" i="4"/>
  <c r="L10" i="4"/>
  <c r="N10" i="4"/>
  <c r="O10" i="4"/>
  <c r="P10" i="4"/>
  <c r="B10" i="4"/>
  <c r="S6" i="5"/>
  <c r="S7" i="5"/>
  <c r="S8" i="5"/>
  <c r="T8" i="5" s="1"/>
  <c r="S9" i="5"/>
  <c r="S10" i="5"/>
  <c r="B11" i="5"/>
  <c r="B12" i="5" s="1"/>
  <c r="C11" i="5"/>
  <c r="D11" i="5"/>
  <c r="E11" i="5"/>
  <c r="F11" i="5"/>
  <c r="G11" i="5"/>
  <c r="G12" i="5" s="1"/>
  <c r="H11" i="5"/>
  <c r="I11" i="5"/>
  <c r="I12" i="5" s="1"/>
  <c r="J11" i="5"/>
  <c r="J12" i="5" s="1"/>
  <c r="K11" i="5"/>
  <c r="L11" i="5"/>
  <c r="M11" i="5"/>
  <c r="N11" i="5"/>
  <c r="O11" i="5"/>
  <c r="O12" i="5" s="1"/>
  <c r="P11" i="5"/>
  <c r="Q11" i="5"/>
  <c r="Q12" i="5" s="1"/>
  <c r="R11" i="5"/>
  <c r="S11" i="5" s="1"/>
  <c r="C12" i="5"/>
  <c r="D12" i="5"/>
  <c r="E12" i="5"/>
  <c r="F12" i="5"/>
  <c r="H12" i="5"/>
  <c r="K12" i="5"/>
  <c r="L12" i="5"/>
  <c r="M12" i="5"/>
  <c r="N12" i="5"/>
  <c r="P12" i="5"/>
  <c r="S10" i="4" l="1"/>
  <c r="R10" i="4"/>
  <c r="T10" i="4"/>
  <c r="Q10" i="4"/>
  <c r="T6" i="5"/>
  <c r="T10" i="5"/>
  <c r="T11" i="5"/>
  <c r="T9" i="5"/>
  <c r="T7" i="5"/>
  <c r="R12" i="5"/>
  <c r="BE4" i="2" l="1"/>
</calcChain>
</file>

<file path=xl/sharedStrings.xml><?xml version="1.0" encoding="utf-8"?>
<sst xmlns="http://schemas.openxmlformats.org/spreadsheetml/2006/main" count="683" uniqueCount="256">
  <si>
    <t xml:space="preserve"> food/
beverages </t>
  </si>
  <si>
    <t xml:space="preserve"> metals </t>
  </si>
  <si>
    <t xml:space="preserve"> chemicals/
plastics </t>
  </si>
  <si>
    <t xml:space="preserve"> transport 
equipment </t>
  </si>
  <si>
    <t xml:space="preserve"> wood and paper </t>
  </si>
  <si>
    <t xml:space="preserve"> machinery </t>
  </si>
  <si>
    <t xml:space="preserve"> petroleum 
refineries </t>
  </si>
  <si>
    <t xml:space="preserve"> Glass/non-
metallic mineral </t>
  </si>
  <si>
    <t xml:space="preserve"> Clothing/textiles/
leather/footwear </t>
  </si>
  <si>
    <t xml:space="preserve"> Other manu-
facturing </t>
  </si>
  <si>
    <t xml:space="preserve"> electrical 
machinery </t>
  </si>
  <si>
    <t xml:space="preserve"> publishing  </t>
  </si>
  <si>
    <t xml:space="preserve"> ICT </t>
  </si>
  <si>
    <t xml:space="preserve"> Furniture </t>
  </si>
  <si>
    <t xml:space="preserve">Total manufacturing sales </t>
  </si>
  <si>
    <t/>
  </si>
  <si>
    <t>Q4 2023</t>
  </si>
  <si>
    <t>Q3 2023</t>
  </si>
  <si>
    <t>Q4 2020</t>
  </si>
  <si>
    <t>Q4 2022</t>
  </si>
  <si>
    <t>Total</t>
  </si>
  <si>
    <t>Other (right axis, mns)</t>
  </si>
  <si>
    <t>Manufacturing</t>
  </si>
  <si>
    <t>Agriculture</t>
  </si>
  <si>
    <t>fourth quarter</t>
  </si>
  <si>
    <t>Not seasonally adjusted</t>
  </si>
  <si>
    <t>Employment by sector, fourth quarter 2008 to 2023 and third quarter of 2023</t>
  </si>
  <si>
    <t xml:space="preserve">a. Employed as percentage of working-aged population. </t>
  </si>
  <si>
    <t>employment ratio (right axis)</t>
  </si>
  <si>
    <t>Domestic</t>
  </si>
  <si>
    <t>Informal</t>
  </si>
  <si>
    <t>Formal</t>
  </si>
  <si>
    <t>y-on-y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</si>
  <si>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</si>
  <si>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</si>
  <si>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</si>
  <si>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</si>
  <si>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</si>
  <si>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</si>
  <si>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</si>
  <si>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</si>
  <si>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</si>
  <si>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</si>
  <si>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</si>
  <si>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</si>
  <si>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</si>
  <si>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</si>
  <si>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</si>
  <si>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Fourth quarter employment by sector, and employment ratio</t>
  </si>
  <si>
    <t>Q4 2021</t>
  </si>
  <si>
    <t>Q4 2019</t>
  </si>
  <si>
    <t>Food, beverages
and tobacco</t>
  </si>
  <si>
    <t>Metals and 
metal products</t>
  </si>
  <si>
    <t>Clothing, textiles 
and footwear</t>
  </si>
  <si>
    <t>Machinery and 
equipment</t>
  </si>
  <si>
    <t>Transport 
equipment</t>
  </si>
  <si>
    <t>Wood and paper</t>
  </si>
  <si>
    <t>Glass and non-
metallic minerals</t>
  </si>
  <si>
    <t>Publishing 
and printing</t>
  </si>
  <si>
    <t>Furniture, 
and other</t>
  </si>
  <si>
    <t>Employment by manufacturing industry</t>
  </si>
  <si>
    <t>Employed</t>
  </si>
  <si>
    <t>Mining employment</t>
  </si>
  <si>
    <t>Construction and utilities</t>
  </si>
  <si>
    <t>Q3</t>
  </si>
  <si>
    <t>Q4</t>
  </si>
  <si>
    <t xml:space="preserve"> </t>
  </si>
  <si>
    <t>investment 
in housing</t>
  </si>
  <si>
    <t>investment in non-
residential buildings
 &amp; public works</t>
  </si>
  <si>
    <t>employment</t>
  </si>
  <si>
    <t>yoy</t>
  </si>
  <si>
    <t>from q4 2019</t>
  </si>
  <si>
    <t>Chemicals 
and plastics</t>
  </si>
  <si>
    <t>Source: SARS monthly data</t>
  </si>
  <si>
    <t>Q2</t>
  </si>
  <si>
    <t>Q1</t>
  </si>
  <si>
    <t>Balance</t>
  </si>
  <si>
    <t>Imports</t>
  </si>
  <si>
    <t>Exports</t>
  </si>
  <si>
    <t>Rands/dollar</t>
  </si>
  <si>
    <t>CPI</t>
  </si>
  <si>
    <t>Billions of current U.S. dollars</t>
  </si>
  <si>
    <t>Billions of constant rand - deflated with CPI</t>
  </si>
  <si>
    <t>Nominal rand</t>
  </si>
  <si>
    <t>Balance of trade</t>
  </si>
  <si>
    <t>USD</t>
  </si>
  <si>
    <t>constant rand</t>
  </si>
  <si>
    <t>Mining</t>
  </si>
  <si>
    <t>Transport equipment</t>
  </si>
  <si>
    <t>Machinery and appliances</t>
  </si>
  <si>
    <t>Metals and metal products</t>
  </si>
  <si>
    <t>Glass and non-metallic mineral products</t>
  </si>
  <si>
    <t>Chemicals, rubber, plastic</t>
  </si>
  <si>
    <t>Paper and publishing</t>
  </si>
  <si>
    <t>Wood products</t>
  </si>
  <si>
    <t>Clothing and footwear</t>
  </si>
  <si>
    <t>Food and beverages</t>
  </si>
  <si>
    <t>IMPORTS</t>
  </si>
  <si>
    <t>EXPORTS</t>
  </si>
  <si>
    <t>Rand</t>
  </si>
  <si>
    <t xml:space="preserve"> Rand </t>
  </si>
  <si>
    <t>Change in Billions</t>
  </si>
  <si>
    <t>% change from Q4 2022</t>
  </si>
  <si>
    <t>Value (billions)</t>
  </si>
  <si>
    <t>INDUSTRY</t>
  </si>
  <si>
    <t>Trade by manufacturing subsector</t>
  </si>
  <si>
    <t>C0: World</t>
  </si>
  <si>
    <t>Export</t>
  </si>
  <si>
    <t>Q4 2015</t>
  </si>
  <si>
    <t>total raw mining</t>
  </si>
  <si>
    <t>platinum</t>
  </si>
  <si>
    <t>gold</t>
  </si>
  <si>
    <t>coal</t>
  </si>
  <si>
    <t>manganese/
chromium</t>
  </si>
  <si>
    <t>iron ore</t>
  </si>
  <si>
    <t>HST</t>
  </si>
  <si>
    <t>constant (2023) R bns</t>
  </si>
  <si>
    <t>Unit</t>
  </si>
  <si>
    <t>Other</t>
  </si>
  <si>
    <t>Construction</t>
  </si>
  <si>
    <t>total</t>
  </si>
  <si>
    <t>other</t>
  </si>
  <si>
    <t>construction</t>
  </si>
  <si>
    <t>manufacturing</t>
  </si>
  <si>
    <t>mining</t>
  </si>
  <si>
    <t>Carrying value of fixed assets as at the end of quarter</t>
  </si>
  <si>
    <t>Net profit or loss before taxation</t>
  </si>
  <si>
    <t>'23</t>
  </si>
  <si>
    <t>GDP  in constant (2023) R trns</t>
  </si>
  <si>
    <t>2015 to 2019</t>
  </si>
  <si>
    <t>Household consumption</t>
  </si>
  <si>
    <t>Government consumption</t>
  </si>
  <si>
    <t>Investment</t>
  </si>
  <si>
    <t>Inventories</t>
  </si>
  <si>
    <t>Less: Imports</t>
  </si>
  <si>
    <t>Quarterly</t>
  </si>
  <si>
    <t>Seasonally adjusted and annualised, reflated with GDP deflator rebased to 2023</t>
  </si>
  <si>
    <t>average, 2015 to 2019</t>
  </si>
  <si>
    <t>agricul-
ture (3%)</t>
  </si>
  <si>
    <t>mining
 (6%)</t>
  </si>
  <si>
    <t>manufac-
turing 
(13%)</t>
  </si>
  <si>
    <t>utilities 
(3%)</t>
  </si>
  <si>
    <t>construc-
tion (2%)</t>
  </si>
  <si>
    <t>retail 
(13%) (a)</t>
  </si>
  <si>
    <t>logistics 
(7%)</t>
  </si>
  <si>
    <t>business 
services 
(21%) (b)</t>
  </si>
  <si>
    <t>govt 
services 
(8%)</t>
  </si>
  <si>
    <t>personal 
services 
(15%)</t>
  </si>
  <si>
    <t>Electricity &amp; water</t>
  </si>
  <si>
    <t>Quarterly GDP in trillions of constant (2023) rand, annualised</t>
  </si>
  <si>
    <t>South Africa</t>
  </si>
  <si>
    <t>China</t>
  </si>
  <si>
    <t>Upper middle income ex SA and China</t>
  </si>
  <si>
    <t>apartheid</t>
  </si>
  <si>
    <t>1985 to 1994</t>
  </si>
  <si>
    <t>RDP</t>
  </si>
  <si>
    <t>1994 to 2007</t>
  </si>
  <si>
    <t>IPAP</t>
  </si>
  <si>
    <t>2007 to 2015</t>
  </si>
  <si>
    <t>Re-imagined</t>
  </si>
  <si>
    <t>2019 to 2022</t>
  </si>
  <si>
    <t>Average annual GDP growth in South Africa compared to China and other upper middle income countries</t>
  </si>
  <si>
    <t>Source: World Bank, World Development Indicators</t>
  </si>
  <si>
    <t>Stage 1</t>
  </si>
  <si>
    <t>Stage 2</t>
  </si>
  <si>
    <t>Stage 3</t>
  </si>
  <si>
    <t>Stage 4</t>
  </si>
  <si>
    <t>Stage 5</t>
  </si>
  <si>
    <t>Stage 6+</t>
  </si>
  <si>
    <t>annual</t>
  </si>
  <si>
    <t>quarterly, 2023</t>
  </si>
  <si>
    <t xml:space="preserve">Source: National Treasury. 2024 Budget Review. </t>
  </si>
  <si>
    <t>Gigawatt hours loadshed, 2018 - 2023</t>
  </si>
  <si>
    <t>Change in gross value added by sector</t>
  </si>
  <si>
    <t>Quarterly change in GVA for goods-producing sectors (indices)</t>
  </si>
  <si>
    <t>First quarter 2010 = 100</t>
  </si>
  <si>
    <t>Source: Statistics SA GDP data.</t>
  </si>
  <si>
    <t>Expenditure on GDP in trillions of constant (2023) rand</t>
  </si>
  <si>
    <t>Reflated using implicit deflator rebased to 2023</t>
  </si>
  <si>
    <t>Total manufacturing sales in billions of constant (2023) rand, monthly, seasonally adjusted</t>
  </si>
  <si>
    <t>Quarterly sales by industry</t>
  </si>
  <si>
    <t>Reflated using CPI rebased to 2023</t>
  </si>
  <si>
    <t xml:space="preserve">Source: Statistics SA. Manufacturing production and sales. </t>
  </si>
  <si>
    <t xml:space="preserve">Source: Statistics SA. Quarterly Labour Force Survey. </t>
  </si>
  <si>
    <t>Figures for fourth quarter 2021 are excluded due to very low response rate</t>
  </si>
  <si>
    <t xml:space="preserve">Source: Statistics SA. Quarterly Labour Force Survey and GDP data. </t>
  </si>
  <si>
    <t>Employment in construction and gross fixed capital formation by type of construction, indices (first quarter 2010 = 100)</t>
  </si>
  <si>
    <t>Source: Statistics SA. Quarterly Employment Statistics (employer survey)</t>
  </si>
  <si>
    <t>Exports and imports by sector, fourth quarter</t>
  </si>
  <si>
    <t>Revenues from major mining exports, fourth quarter, in billions of constant 2023 rand</t>
  </si>
  <si>
    <t>Reflated with CPI rebased to 2023</t>
  </si>
  <si>
    <t>Source: Quantec. EasyData. National trade at HS 6 digit level</t>
  </si>
  <si>
    <t>Mining and manufacturing profits in billions of constant (2023) rand</t>
  </si>
  <si>
    <t>c. includes finance</t>
  </si>
  <si>
    <t>d. community, social and personal</t>
  </si>
  <si>
    <t>Agricul-
ture</t>
  </si>
  <si>
    <t>Manu-
facturing</t>
  </si>
  <si>
    <t>Electricity
and
water</t>
  </si>
  <si>
    <t>Construc-
tion</t>
  </si>
  <si>
    <t>Retail
 (b)</t>
  </si>
  <si>
    <t>Logistics</t>
  </si>
  <si>
    <t>Business
services
(c)</t>
  </si>
  <si>
    <t>Other
services
(d)</t>
  </si>
  <si>
    <t>Annual</t>
  </si>
  <si>
    <t>Quarterly, annualised</t>
  </si>
  <si>
    <t>General government</t>
  </si>
  <si>
    <t>Public corporations</t>
  </si>
  <si>
    <t>Private business enterprises</t>
  </si>
  <si>
    <t>investment rate (right axis)</t>
  </si>
  <si>
    <t>Reflated with implicit deflator rebased to 2023.</t>
  </si>
  <si>
    <t>The investment rate is gross fixed capital formation as percentage of GDP</t>
  </si>
  <si>
    <t>Gross fixed capital formation by public and private sector in billions of constant (2023) rand; investment rate</t>
  </si>
  <si>
    <t>b. includes hospitality</t>
  </si>
  <si>
    <t>Investment by sector in billions of constant (2023) rand</t>
  </si>
  <si>
    <t>budgeted</t>
  </si>
  <si>
    <t>mtef</t>
  </si>
  <si>
    <t>apartheid
 era</t>
  </si>
  <si>
    <t>democratic era</t>
  </si>
  <si>
    <t>bud-
geted</t>
  </si>
  <si>
    <t>2013 to 2022</t>
  </si>
  <si>
    <t>2022 to 2024</t>
  </si>
  <si>
    <t>2024 to 2025</t>
  </si>
  <si>
    <t>2022 to 2025</t>
  </si>
  <si>
    <t>% of non-interest expenditure (right axis)</t>
  </si>
  <si>
    <t>dtic budget in billions of constant (2023) rand</t>
  </si>
  <si>
    <t>reflated with CPI rebased to 2023.</t>
  </si>
  <si>
    <t>Source: National Treasury. Estimates of National Expenditure, relevant years.</t>
  </si>
  <si>
    <t>Table 39.0 Vote expenditure trends by programme and economic classification</t>
  </si>
  <si>
    <t>Actual</t>
  </si>
  <si>
    <t>Budgeted</t>
  </si>
  <si>
    <t>2020/21</t>
  </si>
  <si>
    <t>2021/22</t>
  </si>
  <si>
    <t>2022/23</t>
  </si>
  <si>
    <t>2023/24</t>
  </si>
  <si>
    <t>2024/25 budget</t>
  </si>
  <si>
    <t>2025/26</t>
  </si>
  <si>
    <t>Incentives</t>
  </si>
  <si>
    <t>Transformation and Competition</t>
  </si>
  <si>
    <t>Sectors</t>
  </si>
  <si>
    <t>Administration</t>
  </si>
  <si>
    <t>7. Export</t>
  </si>
  <si>
    <t>5. Regulation</t>
  </si>
  <si>
    <t>2. Trade</t>
  </si>
  <si>
    <t>3. Investment and Spatial Industrial Development</t>
  </si>
  <si>
    <t>9. Research</t>
  </si>
  <si>
    <t xml:space="preserve">Total </t>
  </si>
  <si>
    <t>dtic expenditure by branch in millions of constant (2023) rand</t>
  </si>
  <si>
    <t>2019/20</t>
  </si>
  <si>
    <t>Adjusted 
appropriation</t>
  </si>
  <si>
    <t>Medium-term expenditure 
estimate</t>
  </si>
  <si>
    <t>regulatory and standards agencies</t>
  </si>
  <si>
    <t>SEZs and border areas</t>
  </si>
  <si>
    <t>incentives (manufacturing and services) and IDC</t>
  </si>
  <si>
    <t>dtic transfers in millions of constant (2023) rand</t>
  </si>
  <si>
    <t>Source: National Treasury. 2024 Estimates of National Expenditure</t>
  </si>
  <si>
    <t>Audited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</si>
</sst>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0.0%"/>
    <numFmt numFmtId="165" formatCode="0.0"/>
    <numFmt numFmtId="166" formatCode="_-* #,##0.0_-;\-* #,##0.0_-;_-* &quot;-&quot;??_-;_-@_-"/>
    <numFmt numFmtId="167" formatCode="_-* #,##0_-;\-* #,##0_-;_-* &quot;-&quot;??_-;_-@_-"/>
    <numFmt numFmtId="168" formatCode="_ * #,##0.00_ ;_ * \-#,##0.00_ ;_ * &quot;-&quot;??_ ;_ @_ "/>
    <numFmt numFmtId="169" formatCode="_ * #,##0_ ;_ * \-#,##0_ ;_ * &quot;-&quot;??_ ;_ @_ "/>
    <numFmt numFmtId="170" formatCode="###0"/>
    <numFmt numFmtId="171" formatCode="_ * #,##0.0_ ;_ * \-#,##0.0_ ;_ * &quot;-&quot;??_ ;_ @_ "/>
    <numFmt numFmtId="172" formatCode="_(* #,##0.00_);_(* \(#,##0.00\);_(* &quot;-&quot;??_);_(@_)"/>
    <numFmt numFmtId="173" formatCode="_(* #,##0_);_(* \(#,##0\);_(* &quot;-&quot;??_);_(@_)"/>
    <numFmt numFmtId="174" formatCode="[$-409]mmm\-yy;@"/>
    <numFmt numFmtId="176" formatCode="_ * #,##0.000_ ;_ * \-#,##0.000_ ;_ * &quot;-&quot;??_ ;_ @_ "/>
    <numFmt numFmtId="177" formatCode="#,##0.0"/>
  </numFmts>
  <fonts count="2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11"/>
      <color rgb="FF000000"/>
      <name val="Aptos Narrow"/>
      <family val="2"/>
      <scheme val="minor"/>
    </font>
    <font>
      <sz val="11"/>
      <name val="Calibri"/>
      <family val="2"/>
    </font>
    <font>
      <sz val="10"/>
      <name val="MS Sans Serif"/>
    </font>
    <font>
      <b/>
      <sz val="10"/>
      <color theme="1"/>
      <name val="Arial"/>
      <family val="2"/>
    </font>
    <font>
      <sz val="9"/>
      <color theme="0" tint="-0.249977111117893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4" tint="-0.499984740745262"/>
      </right>
      <top style="thin">
        <color indexed="64"/>
      </top>
      <bottom style="thick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4" tint="-0.499984740745262"/>
      </bottom>
      <diagonal/>
    </border>
    <border>
      <left style="thick">
        <color theme="4" tint="-0.499984740745262"/>
      </left>
      <right style="thin">
        <color indexed="64"/>
      </right>
      <top style="thin">
        <color indexed="64"/>
      </top>
      <bottom style="thick">
        <color theme="4" tint="-0.499984740745262"/>
      </bottom>
      <diagonal/>
    </border>
    <border>
      <left style="thin">
        <color indexed="64"/>
      </left>
      <right style="thick">
        <color theme="4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4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4" tint="-0.499984740745262"/>
      </right>
      <top style="thick">
        <color theme="4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4" tint="-0.499984740745262"/>
      </top>
      <bottom style="thin">
        <color indexed="64"/>
      </bottom>
      <diagonal/>
    </border>
    <border>
      <left style="thick">
        <color theme="4" tint="-0.499984740745262"/>
      </left>
      <right style="thin">
        <color indexed="64"/>
      </right>
      <top style="thick">
        <color theme="4" tint="-0.499984740745262"/>
      </top>
      <bottom style="thin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2" fontId="1" fillId="0" borderId="0" applyFont="0" applyFill="0" applyBorder="0" applyAlignment="0" applyProtection="0"/>
    <xf numFmtId="0" fontId="11" fillId="0" borderId="0"/>
    <xf numFmtId="0" fontId="13" fillId="0" borderId="0"/>
    <xf numFmtId="168" fontId="13" fillId="0" borderId="0" applyFont="0" applyFill="0" applyBorder="0" applyAlignment="0" applyProtection="0"/>
    <xf numFmtId="0" fontId="5" fillId="0" borderId="0"/>
    <xf numFmtId="172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174">
    <xf numFmtId="0" fontId="0" fillId="0" borderId="0" xfId="0"/>
    <xf numFmtId="1" fontId="0" fillId="0" borderId="0" xfId="0" applyNumberFormat="1"/>
    <xf numFmtId="9" fontId="0" fillId="0" borderId="0" xfId="1" applyFont="1"/>
    <xf numFmtId="164" fontId="0" fillId="0" borderId="0" xfId="1" applyNumberFormat="1" applyFont="1"/>
    <xf numFmtId="165" fontId="0" fillId="0" borderId="0" xfId="0" applyNumberFormat="1"/>
    <xf numFmtId="17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0" xfId="0" applyFont="1"/>
    <xf numFmtId="167" fontId="2" fillId="0" borderId="0" xfId="3" applyNumberFormat="1" applyFont="1"/>
    <xf numFmtId="167" fontId="0" fillId="0" borderId="0" xfId="4" applyNumberFormat="1" applyFont="1"/>
    <xf numFmtId="167" fontId="3" fillId="0" borderId="0" xfId="4" applyNumberFormat="1" applyFont="1" applyFill="1"/>
    <xf numFmtId="164" fontId="3" fillId="0" borderId="0" xfId="1" applyNumberFormat="1" applyFont="1"/>
    <xf numFmtId="167" fontId="0" fillId="0" borderId="0" xfId="4" applyNumberFormat="1" applyFont="1" applyFill="1"/>
    <xf numFmtId="43" fontId="0" fillId="0" borderId="0" xfId="4" applyFont="1"/>
    <xf numFmtId="1" fontId="0" fillId="0" borderId="0" xfId="5" applyNumberFormat="1" applyFont="1" applyFill="1"/>
    <xf numFmtId="169" fontId="0" fillId="0" borderId="0" xfId="5" applyNumberFormat="1" applyFont="1" applyFill="1"/>
    <xf numFmtId="169" fontId="0" fillId="0" borderId="0" xfId="5" applyNumberFormat="1" applyFont="1"/>
    <xf numFmtId="170" fontId="0" fillId="0" borderId="0" xfId="0" applyNumberFormat="1"/>
    <xf numFmtId="1" fontId="0" fillId="0" borderId="0" xfId="5" applyNumberFormat="1" applyFont="1"/>
    <xf numFmtId="1" fontId="0" fillId="0" borderId="0" xfId="5" applyNumberFormat="1" applyFont="1" applyFill="1" applyAlignment="1">
      <alignment horizontal="right"/>
    </xf>
    <xf numFmtId="0" fontId="3" fillId="0" borderId="0" xfId="5" applyNumberFormat="1" applyFont="1" applyFill="1"/>
    <xf numFmtId="0" fontId="3" fillId="0" borderId="0" xfId="0" applyFont="1"/>
    <xf numFmtId="9" fontId="3" fillId="0" borderId="0" xfId="1" applyFont="1"/>
    <xf numFmtId="0" fontId="5" fillId="0" borderId="0" xfId="6"/>
    <xf numFmtId="171" fontId="0" fillId="0" borderId="0" xfId="5" applyNumberFormat="1" applyFont="1"/>
    <xf numFmtId="43" fontId="6" fillId="0" borderId="0" xfId="7" applyNumberFormat="1" applyFont="1"/>
    <xf numFmtId="171" fontId="2" fillId="0" borderId="0" xfId="5" applyNumberFormat="1" applyFont="1" applyFill="1"/>
    <xf numFmtId="9" fontId="2" fillId="0" borderId="0" xfId="1" applyFont="1" applyFill="1"/>
    <xf numFmtId="9" fontId="5" fillId="0" borderId="0" xfId="1" applyFont="1" applyFill="1"/>
    <xf numFmtId="165" fontId="5" fillId="0" borderId="0" xfId="6" applyNumberFormat="1"/>
    <xf numFmtId="169" fontId="2" fillId="0" borderId="0" xfId="5" applyNumberFormat="1" applyFont="1" applyFill="1" applyAlignment="1">
      <alignment horizontal="right"/>
    </xf>
    <xf numFmtId="169" fontId="2" fillId="0" borderId="0" xfId="5" applyNumberFormat="1" applyFont="1" applyFill="1"/>
    <xf numFmtId="167" fontId="2" fillId="0" borderId="0" xfId="4" applyNumberFormat="1" applyFont="1" applyFill="1"/>
    <xf numFmtId="169" fontId="0" fillId="0" borderId="0" xfId="0" applyNumberFormat="1"/>
    <xf numFmtId="1" fontId="2" fillId="0" borderId="0" xfId="0" applyNumberFormat="1" applyFont="1"/>
    <xf numFmtId="169" fontId="2" fillId="0" borderId="0" xfId="0" applyNumberFormat="1" applyFont="1"/>
    <xf numFmtId="1" fontId="2" fillId="0" borderId="0" xfId="5" applyNumberFormat="1" applyFont="1" applyFill="1"/>
    <xf numFmtId="1" fontId="2" fillId="0" borderId="0" xfId="1" applyNumberFormat="1" applyFont="1" applyFill="1"/>
    <xf numFmtId="1" fontId="0" fillId="0" borderId="0" xfId="1" applyNumberFormat="1" applyFont="1"/>
    <xf numFmtId="169" fontId="0" fillId="0" borderId="0" xfId="5" applyNumberFormat="1" applyFont="1" applyFill="1" applyAlignme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7" fillId="0" borderId="0" xfId="0" applyFont="1"/>
    <xf numFmtId="0" fontId="8" fillId="0" borderId="0" xfId="0" applyFont="1"/>
    <xf numFmtId="0" fontId="2" fillId="0" borderId="0" xfId="5" applyNumberFormat="1" applyFont="1" applyFill="1"/>
    <xf numFmtId="9" fontId="2" fillId="0" borderId="0" xfId="1" applyFont="1"/>
    <xf numFmtId="169" fontId="2" fillId="0" borderId="0" xfId="5" applyNumberFormat="1" applyFont="1"/>
    <xf numFmtId="169" fontId="5" fillId="0" borderId="0" xfId="5" applyNumberFormat="1" applyFont="1"/>
    <xf numFmtId="0" fontId="0" fillId="0" borderId="0" xfId="5" applyNumberFormat="1" applyFont="1"/>
    <xf numFmtId="3" fontId="0" fillId="0" borderId="0" xfId="0" applyNumberFormat="1"/>
    <xf numFmtId="3" fontId="2" fillId="0" borderId="0" xfId="0" applyNumberFormat="1" applyFont="1"/>
    <xf numFmtId="0" fontId="5" fillId="0" borderId="0" xfId="8"/>
    <xf numFmtId="173" fontId="10" fillId="0" borderId="0" xfId="9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17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9" fontId="3" fillId="0" borderId="0" xfId="1" applyFont="1" applyFill="1"/>
    <xf numFmtId="2" fontId="0" fillId="0" borderId="0" xfId="0" applyNumberFormat="1"/>
    <xf numFmtId="168" fontId="0" fillId="0" borderId="0" xfId="5" applyFont="1"/>
    <xf numFmtId="0" fontId="14" fillId="0" borderId="0" xfId="11" applyFont="1"/>
    <xf numFmtId="171" fontId="14" fillId="0" borderId="0" xfId="11" applyNumberFormat="1" applyFont="1"/>
    <xf numFmtId="169" fontId="14" fillId="0" borderId="0" xfId="12" applyNumberFormat="1" applyFont="1" applyFill="1" applyBorder="1"/>
    <xf numFmtId="171" fontId="14" fillId="0" borderId="0" xfId="5" applyNumberFormat="1" applyFont="1" applyFill="1" applyBorder="1"/>
    <xf numFmtId="2" fontId="14" fillId="0" borderId="0" xfId="11" applyNumberFormat="1" applyFont="1"/>
    <xf numFmtId="1" fontId="14" fillId="0" borderId="0" xfId="11" applyNumberFormat="1" applyFont="1"/>
    <xf numFmtId="169" fontId="14" fillId="0" borderId="0" xfId="11" applyNumberFormat="1" applyFont="1"/>
    <xf numFmtId="2" fontId="1" fillId="0" borderId="0" xfId="12" applyNumberFormat="1" applyFont="1" applyFill="1"/>
    <xf numFmtId="2" fontId="1" fillId="0" borderId="0" xfId="12" applyNumberFormat="1" applyFont="1" applyFill="1" applyBorder="1"/>
    <xf numFmtId="2" fontId="13" fillId="0" borderId="0" xfId="11" applyNumberFormat="1"/>
    <xf numFmtId="2" fontId="0" fillId="0" borderId="0" xfId="12" applyNumberFormat="1" applyFont="1" applyFill="1"/>
    <xf numFmtId="0" fontId="14" fillId="0" borderId="0" xfId="12" applyNumberFormat="1" applyFont="1" applyFill="1" applyBorder="1"/>
    <xf numFmtId="0" fontId="4" fillId="0" borderId="0" xfId="0" applyFont="1"/>
    <xf numFmtId="169" fontId="0" fillId="0" borderId="0" xfId="1" applyNumberFormat="1" applyFont="1"/>
    <xf numFmtId="168" fontId="2" fillId="0" borderId="2" xfId="5" applyFont="1" applyFill="1" applyBorder="1"/>
    <xf numFmtId="2" fontId="2" fillId="0" borderId="3" xfId="0" applyNumberFormat="1" applyFont="1" applyBorder="1"/>
    <xf numFmtId="164" fontId="2" fillId="0" borderId="3" xfId="1" applyNumberFormat="1" applyFont="1" applyFill="1" applyBorder="1"/>
    <xf numFmtId="171" fontId="2" fillId="0" borderId="3" xfId="5" applyNumberFormat="1" applyFont="1" applyFill="1" applyBorder="1"/>
    <xf numFmtId="168" fontId="2" fillId="0" borderId="3" xfId="5" applyFont="1" applyFill="1" applyBorder="1"/>
    <xf numFmtId="171" fontId="2" fillId="0" borderId="4" xfId="5" applyNumberFormat="1" applyFont="1" applyFill="1" applyBorder="1"/>
    <xf numFmtId="168" fontId="2" fillId="0" borderId="5" xfId="5" applyFont="1" applyFill="1" applyBorder="1"/>
    <xf numFmtId="2" fontId="2" fillId="0" borderId="1" xfId="0" applyNumberFormat="1" applyFont="1" applyBorder="1"/>
    <xf numFmtId="164" fontId="2" fillId="0" borderId="1" xfId="1" applyNumberFormat="1" applyFont="1" applyFill="1" applyBorder="1"/>
    <xf numFmtId="171" fontId="2" fillId="0" borderId="1" xfId="5" applyNumberFormat="1" applyFont="1" applyFill="1" applyBorder="1"/>
    <xf numFmtId="168" fontId="2" fillId="0" borderId="1" xfId="5" applyFont="1" applyFill="1" applyBorder="1"/>
    <xf numFmtId="171" fontId="2" fillId="0" borderId="6" xfId="5" applyNumberFormat="1" applyFont="1" applyFill="1" applyBorder="1"/>
    <xf numFmtId="171" fontId="2" fillId="0" borderId="5" xfId="5" applyNumberFormat="1" applyFont="1" applyFill="1" applyBorder="1"/>
    <xf numFmtId="9" fontId="2" fillId="0" borderId="1" xfId="1" applyFont="1" applyFill="1" applyBorder="1"/>
    <xf numFmtId="171" fontId="7" fillId="0" borderId="6" xfId="5" applyNumberFormat="1" applyFont="1" applyFill="1" applyBorder="1"/>
    <xf numFmtId="165" fontId="2" fillId="0" borderId="1" xfId="0" applyNumberFormat="1" applyFont="1" applyBorder="1"/>
    <xf numFmtId="171" fontId="4" fillId="0" borderId="5" xfId="5" applyNumberFormat="1" applyFont="1" applyBorder="1" applyAlignment="1">
      <alignment horizontal="center"/>
    </xf>
    <xf numFmtId="171" fontId="4" fillId="0" borderId="1" xfId="5" applyNumberFormat="1" applyFont="1" applyBorder="1" applyAlignment="1">
      <alignment horizontal="center"/>
    </xf>
    <xf numFmtId="0" fontId="0" fillId="0" borderId="6" xfId="0" applyBorder="1"/>
    <xf numFmtId="171" fontId="4" fillId="0" borderId="7" xfId="5" applyNumberFormat="1" applyFont="1" applyBorder="1" applyAlignment="1"/>
    <xf numFmtId="171" fontId="4" fillId="0" borderId="8" xfId="5" applyNumberFormat="1" applyFont="1" applyBorder="1" applyAlignment="1"/>
    <xf numFmtId="171" fontId="4" fillId="0" borderId="9" xfId="5" applyNumberFormat="1" applyFont="1" applyBorder="1"/>
    <xf numFmtId="167" fontId="0" fillId="0" borderId="0" xfId="4" applyNumberFormat="1" applyFont="1" applyAlignment="1">
      <alignment wrapText="1"/>
    </xf>
    <xf numFmtId="43" fontId="0" fillId="0" borderId="0" xfId="0" applyNumberFormat="1"/>
    <xf numFmtId="0" fontId="2" fillId="0" borderId="0" xfId="13" applyFont="1"/>
    <xf numFmtId="1" fontId="2" fillId="0" borderId="0" xfId="13" applyNumberFormat="1" applyFont="1"/>
    <xf numFmtId="169" fontId="2" fillId="0" borderId="0" xfId="5" quotePrefix="1" applyNumberFormat="1" applyFont="1"/>
    <xf numFmtId="0" fontId="2" fillId="0" borderId="0" xfId="5" applyNumberFormat="1" applyFont="1"/>
    <xf numFmtId="176" fontId="2" fillId="0" borderId="0" xfId="5" quotePrefix="1" applyNumberFormat="1" applyFont="1"/>
    <xf numFmtId="168" fontId="2" fillId="0" borderId="0" xfId="5" quotePrefix="1" applyFont="1"/>
    <xf numFmtId="173" fontId="2" fillId="0" borderId="0" xfId="14" quotePrefix="1" applyNumberFormat="1" applyFont="1"/>
    <xf numFmtId="10" fontId="2" fillId="2" borderId="0" xfId="2" quotePrefix="1" applyNumberFormat="1" applyFont="1" applyFill="1"/>
    <xf numFmtId="9" fontId="2" fillId="0" borderId="0" xfId="15" applyFont="1"/>
    <xf numFmtId="1" fontId="2" fillId="0" borderId="0" xfId="2" applyNumberFormat="1" applyFont="1"/>
    <xf numFmtId="3" fontId="2" fillId="0" borderId="0" xfId="13" applyNumberFormat="1" applyFont="1"/>
    <xf numFmtId="169" fontId="4" fillId="0" borderId="0" xfId="5" applyNumberFormat="1" applyFont="1"/>
    <xf numFmtId="169" fontId="4" fillId="2" borderId="0" xfId="5" quotePrefix="1" applyNumberFormat="1" applyFont="1" applyFill="1"/>
    <xf numFmtId="0" fontId="2" fillId="2" borderId="0" xfId="13" applyFont="1" applyFill="1"/>
    <xf numFmtId="169" fontId="4" fillId="0" borderId="0" xfId="5" quotePrefix="1" applyNumberFormat="1" applyFont="1"/>
    <xf numFmtId="0" fontId="4" fillId="0" borderId="0" xfId="5" quotePrefix="1" applyNumberFormat="1" applyFont="1"/>
    <xf numFmtId="0" fontId="4" fillId="0" borderId="0" xfId="5" applyNumberFormat="1" applyFont="1"/>
    <xf numFmtId="169" fontId="2" fillId="2" borderId="0" xfId="5" applyNumberFormat="1" applyFont="1" applyFill="1"/>
    <xf numFmtId="0" fontId="4" fillId="0" borderId="0" xfId="13" applyFont="1"/>
    <xf numFmtId="0" fontId="1" fillId="0" borderId="0" xfId="16"/>
    <xf numFmtId="167" fontId="1" fillId="0" borderId="0" xfId="17" applyNumberFormat="1" applyFont="1"/>
    <xf numFmtId="164" fontId="2" fillId="0" borderId="0" xfId="2" applyNumberFormat="1" applyFont="1"/>
    <xf numFmtId="3" fontId="12" fillId="0" borderId="0" xfId="0" applyNumberFormat="1" applyFont="1" applyAlignment="1">
      <alignment vertical="center"/>
    </xf>
    <xf numFmtId="0" fontId="0" fillId="0" borderId="0" xfId="0" quotePrefix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3" fontId="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77" fontId="10" fillId="0" borderId="0" xfId="0" applyNumberFormat="1" applyFont="1" applyAlignment="1">
      <alignment vertical="center"/>
    </xf>
    <xf numFmtId="177" fontId="18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165" fontId="18" fillId="0" borderId="0" xfId="0" applyNumberFormat="1" applyFont="1" applyAlignment="1">
      <alignment vertical="center"/>
    </xf>
    <xf numFmtId="9" fontId="10" fillId="0" borderId="0" xfId="1" applyFont="1" applyAlignment="1">
      <alignment vertical="center"/>
    </xf>
    <xf numFmtId="0" fontId="19" fillId="0" borderId="0" xfId="0" applyFont="1"/>
    <xf numFmtId="0" fontId="9" fillId="0" borderId="0" xfId="0" applyFont="1" applyAlignment="1">
      <alignment vertical="center"/>
    </xf>
    <xf numFmtId="177" fontId="9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172" fontId="10" fillId="0" borderId="0" xfId="18" applyFont="1" applyFill="1" applyAlignment="1">
      <alignment vertical="center"/>
    </xf>
    <xf numFmtId="0" fontId="17" fillId="0" borderId="0" xfId="0" applyFont="1" applyAlignment="1">
      <alignment vertical="center"/>
    </xf>
    <xf numFmtId="166" fontId="10" fillId="0" borderId="0" xfId="4" applyNumberFormat="1" applyFont="1" applyAlignment="1">
      <alignment vertical="center"/>
    </xf>
    <xf numFmtId="43" fontId="10" fillId="0" borderId="0" xfId="4" applyFont="1" applyAlignment="1">
      <alignment vertical="center"/>
    </xf>
    <xf numFmtId="0" fontId="10" fillId="0" borderId="0" xfId="4" applyNumberFormat="1" applyFont="1" applyAlignment="1">
      <alignment vertical="center"/>
    </xf>
    <xf numFmtId="10" fontId="0" fillId="0" borderId="0" xfId="1" applyNumberFormat="1" applyFont="1"/>
    <xf numFmtId="165" fontId="9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1" fontId="12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1" fontId="9" fillId="0" borderId="0" xfId="0" applyNumberFormat="1" applyFont="1" applyAlignment="1">
      <alignment horizontal="right" vertical="center"/>
    </xf>
    <xf numFmtId="172" fontId="9" fillId="0" borderId="0" xfId="18" applyFont="1" applyAlignment="1">
      <alignment vertical="center"/>
    </xf>
    <xf numFmtId="9" fontId="9" fillId="0" borderId="0" xfId="1" applyFont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0" fillId="0" borderId="0" xfId="4" applyNumberFormat="1" applyFont="1"/>
    <xf numFmtId="0" fontId="21" fillId="0" borderId="0" xfId="0" applyFont="1"/>
    <xf numFmtId="1" fontId="12" fillId="0" borderId="0" xfId="0" applyNumberFormat="1" applyFont="1" applyAlignment="1">
      <alignment horizontal="left" vertical="center" wrapText="1"/>
    </xf>
    <xf numFmtId="1" fontId="18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9" fontId="10" fillId="0" borderId="0" xfId="1" applyFont="1" applyAlignment="1">
      <alignment horizontal="right" vertical="center"/>
    </xf>
    <xf numFmtId="3" fontId="18" fillId="0" borderId="0" xfId="0" applyNumberFormat="1" applyFont="1" applyAlignment="1">
      <alignment vertical="center"/>
    </xf>
    <xf numFmtId="9" fontId="0" fillId="0" borderId="0" xfId="0" quotePrefix="1" applyNumberFormat="1"/>
    <xf numFmtId="167" fontId="0" fillId="0" borderId="0" xfId="0" applyNumberFormat="1" applyAlignment="1">
      <alignment wrapText="1"/>
    </xf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167" fontId="0" fillId="0" borderId="0" xfId="4" quotePrefix="1" applyNumberFormat="1" applyFont="1"/>
    <xf numFmtId="9" fontId="0" fillId="0" borderId="0" xfId="1" quotePrefix="1" applyFont="1"/>
    <xf numFmtId="167" fontId="0" fillId="0" borderId="0" xfId="4" applyNumberFormat="1" applyFont="1"/>
    <xf numFmtId="166" fontId="0" fillId="0" borderId="0" xfId="4" quotePrefix="1" applyNumberFormat="1" applyFont="1"/>
    <xf numFmtId="167" fontId="0" fillId="0" borderId="0" xfId="1" quotePrefix="1" applyNumberFormat="1" applyFont="1"/>
  </cellXfs>
  <cellStyles count="19">
    <cellStyle name="Comma" xfId="4" builtinId="3"/>
    <cellStyle name="Comma 2" xfId="3" xr:uid="{DB4E3A5B-DC0B-4D95-99F9-EEC33763C434}"/>
    <cellStyle name="Comma 2 2" xfId="18" xr:uid="{05EE2CBD-75F9-4BAE-B7B4-483404C2D7DB}"/>
    <cellStyle name="Comma 2 3" xfId="5" xr:uid="{967486B0-6546-46CA-897B-16F7226ED381}"/>
    <cellStyle name="Comma 3" xfId="9" xr:uid="{E62333AE-8614-4349-AA7F-51A84E39F070}"/>
    <cellStyle name="Comma 3 2" xfId="14" xr:uid="{9F7CED4F-79EE-4F37-8622-98C15D879929}"/>
    <cellStyle name="Comma 3 3" xfId="17" xr:uid="{95A5E3E3-4DCB-4DF2-8EC2-D87485A15E8A}"/>
    <cellStyle name="Comma 7" xfId="12" xr:uid="{1FEB4553-936C-40B3-8C85-61D8032CBC2C}"/>
    <cellStyle name="Normal" xfId="0" builtinId="0"/>
    <cellStyle name="Normal 2 2" xfId="13" xr:uid="{8E3655E4-F126-49A5-A922-B8EA844C3479}"/>
    <cellStyle name="Normal 3" xfId="10" xr:uid="{DC0D0BA9-EEA5-4201-BEA3-2C5C0558B80B}"/>
    <cellStyle name="Normal 3 2" xfId="16" xr:uid="{6C76896D-1155-445D-AFA8-2BC540512547}"/>
    <cellStyle name="Normal 8 2" xfId="8" xr:uid="{67545D47-DD63-4158-909E-093673CF2278}"/>
    <cellStyle name="Normal 9" xfId="11" xr:uid="{A08A8447-0358-47EE-8D2D-E71F35594B81}"/>
    <cellStyle name="Normal_10. Empl trends and ratio_1" xfId="7" xr:uid="{CC05E465-129E-4C75-B52C-6E03B011F87E}"/>
    <cellStyle name="Normal_6. Empl trends and ratio_1" xfId="6" xr:uid="{B5F44379-C165-45EA-A0E9-85A2DF25584F}"/>
    <cellStyle name="Percent" xfId="1" builtinId="5"/>
    <cellStyle name="Percent 2" xfId="2" xr:uid="{61F50BD0-F182-4850-8BD7-46D427DBCAE6}"/>
    <cellStyle name="Percent 3" xfId="15" xr:uid="{A5A51EB7-C775-4E10-9765-128C94CC750D}"/>
  </cellStyles>
  <dxfs count="7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3D6A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externalLink" Target="externalLinks/externalLink1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9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33" Type="http://schemas.openxmlformats.org/officeDocument/2006/relationships/externalLink" Target="externalLinks/externalLink8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10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7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3.xml"/><Relationship Id="rId36" Type="http://schemas.openxmlformats.org/officeDocument/2006/relationships/styles" Target="styles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theme" Target="theme/theme1.xml"/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9.xml"/><Relationship Id="rId1" Type="http://schemas.microsoft.com/office/2011/relationships/chartStyle" Target="style9.xml"/><Relationship Id="rId4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 Quarterly GDP in R trns'!$C$4</c:f>
              <c:strCache>
                <c:ptCount val="1"/>
                <c:pt idx="0">
                  <c:v>GDP  in constant (2023) R trns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21-4F7F-AF18-3FE865B59C10}"/>
              </c:ext>
            </c:extLst>
          </c:dPt>
          <c:dPt>
            <c:idx val="42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21-4F7F-AF18-3FE865B59C10}"/>
              </c:ext>
            </c:extLst>
          </c:dPt>
          <c:dPt>
            <c:idx val="4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21-4F7F-AF18-3FE865B59C10}"/>
              </c:ext>
            </c:extLst>
          </c:dPt>
          <c:dPt>
            <c:idx val="44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21-4F7F-AF18-3FE865B59C10}"/>
              </c:ext>
            </c:extLst>
          </c:dPt>
          <c:dPt>
            <c:idx val="4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21-4F7F-AF18-3FE865B59C10}"/>
              </c:ext>
            </c:extLst>
          </c:dPt>
          <c:dPt>
            <c:idx val="46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21-4F7F-AF18-3FE865B59C10}"/>
              </c:ext>
            </c:extLst>
          </c:dPt>
          <c:dPt>
            <c:idx val="47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521-4F7F-AF18-3FE865B59C10}"/>
              </c:ext>
            </c:extLst>
          </c:dPt>
          <c:dPt>
            <c:idx val="48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521-4F7F-AF18-3FE865B59C10}"/>
              </c:ext>
            </c:extLst>
          </c:dPt>
          <c:dPt>
            <c:idx val="49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521-4F7F-AF18-3FE865B59C10}"/>
              </c:ext>
            </c:extLst>
          </c:dPt>
          <c:dPt>
            <c:idx val="5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521-4F7F-AF18-3FE865B59C10}"/>
              </c:ext>
            </c:extLst>
          </c:dPt>
          <c:dPt>
            <c:idx val="51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521-4F7F-AF18-3FE865B59C10}"/>
              </c:ext>
            </c:extLst>
          </c:dPt>
          <c:dPt>
            <c:idx val="52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521-4F7F-AF18-3FE865B59C10}"/>
              </c:ext>
            </c:extLst>
          </c:dPt>
          <c:dPt>
            <c:idx val="5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521-4F7F-AF18-3FE865B59C10}"/>
              </c:ext>
            </c:extLst>
          </c:dPt>
          <c:dPt>
            <c:idx val="54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521-4F7F-AF18-3FE865B59C10}"/>
              </c:ext>
            </c:extLst>
          </c:dPt>
          <c:dPt>
            <c:idx val="5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521-4F7F-AF18-3FE865B59C10}"/>
              </c:ext>
            </c:extLst>
          </c:dPt>
          <c:cat>
            <c:multiLvlStrRef>
              <c:f>'1. Quarterly GDP in R trns'!$A$5:$B$60</c:f>
              <c:multiLvlStrCache>
                <c:ptCount val="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'23</c:v>
                  </c:pt>
                </c:lvl>
              </c:multiLvlStrCache>
            </c:multiLvlStrRef>
          </c:cat>
          <c:val>
            <c:numRef>
              <c:f>'1. Quarterly GDP in R trns'!$C$5:$C$60</c:f>
              <c:numCache>
                <c:formatCode>_(* #,##0.00_);_(* \(#,##0.00\);_(* "-"??_);_(@_)</c:formatCode>
                <c:ptCount val="56"/>
                <c:pt idx="0">
                  <c:v>6.0149480616695934</c:v>
                </c:pt>
                <c:pt idx="1">
                  <c:v>6.0654382562360727</c:v>
                </c:pt>
                <c:pt idx="2">
                  <c:v>6.1194355963906348</c:v>
                </c:pt>
                <c:pt idx="3">
                  <c:v>6.1763941612473277</c:v>
                </c:pt>
                <c:pt idx="4">
                  <c:v>6.2372193954633559</c:v>
                </c:pt>
                <c:pt idx="5">
                  <c:v>6.2721273356428986</c:v>
                </c:pt>
                <c:pt idx="6">
                  <c:v>6.2980795869350166</c:v>
                </c:pt>
                <c:pt idx="7">
                  <c:v>6.3411638825195764</c:v>
                </c:pt>
                <c:pt idx="8">
                  <c:v>6.377108342177678</c:v>
                </c:pt>
                <c:pt idx="9">
                  <c:v>6.4303402031652013</c:v>
                </c:pt>
                <c:pt idx="10">
                  <c:v>6.4564832927481426</c:v>
                </c:pt>
                <c:pt idx="11">
                  <c:v>6.487277025075401</c:v>
                </c:pt>
                <c:pt idx="12">
                  <c:v>6.5376198981174127</c:v>
                </c:pt>
                <c:pt idx="13">
                  <c:v>6.5851731451286843</c:v>
                </c:pt>
                <c:pt idx="14">
                  <c:v>6.6164171311275553</c:v>
                </c:pt>
                <c:pt idx="15">
                  <c:v>6.6520367470084718</c:v>
                </c:pt>
                <c:pt idx="16">
                  <c:v>6.6428612634127191</c:v>
                </c:pt>
                <c:pt idx="17">
                  <c:v>6.6690784180726039</c:v>
                </c:pt>
                <c:pt idx="18">
                  <c:v>6.7011286255198668</c:v>
                </c:pt>
                <c:pt idx="19">
                  <c:v>6.7513050441621596</c:v>
                </c:pt>
                <c:pt idx="20">
                  <c:v>6.8000732434808615</c:v>
                </c:pt>
                <c:pt idx="21">
                  <c:v>6.7426627662817635</c:v>
                </c:pt>
                <c:pt idx="22">
                  <c:v>6.7730333382785757</c:v>
                </c:pt>
                <c:pt idx="23">
                  <c:v>6.8023921474517071</c:v>
                </c:pt>
                <c:pt idx="24">
                  <c:v>6.8186406649862823</c:v>
                </c:pt>
                <c:pt idx="25">
                  <c:v>6.8252011418565797</c:v>
                </c:pt>
                <c:pt idx="26">
                  <c:v>6.8243696206713782</c:v>
                </c:pt>
                <c:pt idx="27">
                  <c:v>6.8301644360453242</c:v>
                </c:pt>
                <c:pt idx="28">
                  <c:v>6.8624113977786587</c:v>
                </c:pt>
                <c:pt idx="29">
                  <c:v>6.8998323267855186</c:v>
                </c:pt>
                <c:pt idx="30">
                  <c:v>6.9125208410206262</c:v>
                </c:pt>
                <c:pt idx="31">
                  <c:v>6.9397120089993756</c:v>
                </c:pt>
                <c:pt idx="32">
                  <c:v>6.9764247869951079</c:v>
                </c:pt>
                <c:pt idx="33">
                  <c:v>6.9590775080153033</c:v>
                </c:pt>
                <c:pt idx="34">
                  <c:v>7.0446617056737058</c:v>
                </c:pt>
                <c:pt idx="35">
                  <c:v>7.0642102845152639</c:v>
                </c:pt>
                <c:pt idx="36">
                  <c:v>7.0025090360350308</c:v>
                </c:pt>
                <c:pt idx="37">
                  <c:v>7.0341751388191538</c:v>
                </c:pt>
                <c:pt idx="38">
                  <c:v>7.0415686539346805</c:v>
                </c:pt>
                <c:pt idx="39">
                  <c:v>7.0390187625446528</c:v>
                </c:pt>
                <c:pt idx="40">
                  <c:v>7.0556258919664447</c:v>
                </c:pt>
                <c:pt idx="41">
                  <c:v>5.8639351026330724</c:v>
                </c:pt>
                <c:pt idx="42">
                  <c:v>6.6690556716197955</c:v>
                </c:pt>
                <c:pt idx="43">
                  <c:v>6.8519213088811313</c:v>
                </c:pt>
                <c:pt idx="44">
                  <c:v>6.8958583308609898</c:v>
                </c:pt>
                <c:pt idx="45">
                  <c:v>6.9853570058997008</c:v>
                </c:pt>
                <c:pt idx="46">
                  <c:v>6.8543639455979504</c:v>
                </c:pt>
                <c:pt idx="47">
                  <c:v>6.9484736037384893</c:v>
                </c:pt>
                <c:pt idx="48">
                  <c:v>7.054929548201943</c:v>
                </c:pt>
                <c:pt idx="49">
                  <c:v>6.995896573063785</c:v>
                </c:pt>
                <c:pt idx="50">
                  <c:v>7.1200009818034671</c:v>
                </c:pt>
                <c:pt idx="51">
                  <c:v>7.0421036372985801</c:v>
                </c:pt>
                <c:pt idx="52">
                  <c:v>7.0652743311417243</c:v>
                </c:pt>
                <c:pt idx="53">
                  <c:v>7.1130076899242924</c:v>
                </c:pt>
                <c:pt idx="54">
                  <c:v>7.1000176422873791</c:v>
                </c:pt>
                <c:pt idx="55">
                  <c:v>7.10437764638512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1521-4F7F-AF18-3FE865B59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'8. Empl trends and ratio'!$A$6</c:f>
              <c:strCache>
                <c:ptCount val="1"/>
                <c:pt idx="0">
                  <c:v> Formal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'8. Empl trends and ratio'!$B$4:$R$5</c15:sqref>
                  </c15:fullRef>
                </c:ext>
              </c:extLst>
              <c:f>'8. Empl trends and ratio'!$B$4:$R$5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2022 </c:v>
                  </c:pt>
                  <c:pt idx="14">
                    <c:v> Q3 </c:v>
                  </c:pt>
                  <c:pt idx="15">
                    <c:v> Q4 </c:v>
                  </c:pt>
                </c:lvl>
                <c:lvl>
                  <c:pt idx="0">
                    <c:v> fourth quarter </c:v>
                  </c:pt>
                  <c:pt idx="14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Empl trends and ratio'!$B$6:$R$6</c15:sqref>
                  </c15:fullRef>
                </c:ext>
              </c:extLst>
              <c:f>('8. Empl trends and ratio'!$B$6:$N$6,'8. Empl trends and ratio'!$P$6:$R$6)</c:f>
              <c:numCache>
                <c:formatCode>_ * #\ ##0.0_ ;_ * \-#\ ##0.0_ ;_ * "-"??_ ;_ @_ </c:formatCode>
                <c:ptCount val="16"/>
                <c:pt idx="0">
                  <c:v>10.22122946032688</c:v>
                </c:pt>
                <c:pt idx="1">
                  <c:v>9.8443766870786771</c:v>
                </c:pt>
                <c:pt idx="2">
                  <c:v>9.7198667991689227</c:v>
                </c:pt>
                <c:pt idx="3">
                  <c:v>10.210276140507874</c:v>
                </c:pt>
                <c:pt idx="4">
                  <c:v>10.265900404745166</c:v>
                </c:pt>
                <c:pt idx="5">
                  <c:v>10.773029193595875</c:v>
                </c:pt>
                <c:pt idx="6">
                  <c:v>10.910987182549938</c:v>
                </c:pt>
                <c:pt idx="7">
                  <c:v>11.180162336618119</c:v>
                </c:pt>
                <c:pt idx="8">
                  <c:v>11.155710943674874</c:v>
                </c:pt>
                <c:pt idx="9">
                  <c:v>11.243756726333332</c:v>
                </c:pt>
                <c:pt idx="10">
                  <c:v>11.346181634907973</c:v>
                </c:pt>
                <c:pt idx="11">
                  <c:v>11.33111841276718</c:v>
                </c:pt>
                <c:pt idx="12">
                  <c:v>10.495471837393401</c:v>
                </c:pt>
                <c:pt idx="13">
                  <c:v>10.977340347091358</c:v>
                </c:pt>
                <c:pt idx="14">
                  <c:v>11.615904383538917</c:v>
                </c:pt>
                <c:pt idx="15">
                  <c:v>11.487559528854275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E-443C-9DEE-9967F392D347}"/>
            </c:ext>
          </c:extLst>
        </c:ser>
        <c:ser>
          <c:idx val="3"/>
          <c:order val="1"/>
          <c:tx>
            <c:strRef>
              <c:f>'8. Empl trends and ratio'!$A$7</c:f>
              <c:strCache>
                <c:ptCount val="1"/>
                <c:pt idx="0">
                  <c:v> Informal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'8. Empl trends and ratio'!$B$4:$R$5</c15:sqref>
                  </c15:fullRef>
                </c:ext>
              </c:extLst>
              <c:f>'8. Empl trends and ratio'!$B$4:$R$5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2022 </c:v>
                  </c:pt>
                  <c:pt idx="14">
                    <c:v> Q3 </c:v>
                  </c:pt>
                  <c:pt idx="15">
                    <c:v> Q4 </c:v>
                  </c:pt>
                </c:lvl>
                <c:lvl>
                  <c:pt idx="0">
                    <c:v> fourth quarter </c:v>
                  </c:pt>
                  <c:pt idx="14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Empl trends and ratio'!$B$7:$R$7</c15:sqref>
                  </c15:fullRef>
                </c:ext>
              </c:extLst>
              <c:f>('8. Empl trends and ratio'!$B$7:$N$7,'8. Empl trends and ratio'!$P$7:$R$7)</c:f>
              <c:numCache>
                <c:formatCode>0.0</c:formatCode>
                <c:ptCount val="16"/>
                <c:pt idx="0">
                  <c:v>2.365116017187316</c:v>
                </c:pt>
                <c:pt idx="1">
                  <c:v>2.2494181856696249</c:v>
                </c:pt>
                <c:pt idx="2">
                  <c:v>2.3172298851540867</c:v>
                </c:pt>
                <c:pt idx="3">
                  <c:v>2.2319462110228621</c:v>
                </c:pt>
                <c:pt idx="4">
                  <c:v>2.3509090511153703</c:v>
                </c:pt>
                <c:pt idx="5">
                  <c:v>2.4459756695702373</c:v>
                </c:pt>
                <c:pt idx="6">
                  <c:v>2.4480841440229195</c:v>
                </c:pt>
                <c:pt idx="7">
                  <c:v>2.683973625889009</c:v>
                </c:pt>
                <c:pt idx="8">
                  <c:v>2.6949811036625562</c:v>
                </c:pt>
                <c:pt idx="9">
                  <c:v>2.8082437901133406</c:v>
                </c:pt>
                <c:pt idx="10">
                  <c:v>3.0013728186058253</c:v>
                </c:pt>
                <c:pt idx="11">
                  <c:v>2.9180505590150938</c:v>
                </c:pt>
                <c:pt idx="12">
                  <c:v>2.5211390249229217</c:v>
                </c:pt>
                <c:pt idx="13">
                  <c:v>2.9552544415989122</c:v>
                </c:pt>
                <c:pt idx="14">
                  <c:v>3.0577611463864214</c:v>
                </c:pt>
                <c:pt idx="15">
                  <c:v>3.1812673499814195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4E-443C-9DEE-9967F392D347}"/>
            </c:ext>
          </c:extLst>
        </c:ser>
        <c:ser>
          <c:idx val="0"/>
          <c:order val="2"/>
          <c:tx>
            <c:strRef>
              <c:f>'8. Empl trends and ratio'!$A$8</c:f>
              <c:strCache>
                <c:ptCount val="1"/>
                <c:pt idx="0">
                  <c:v> Domestic 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'8. Empl trends and ratio'!$B$4:$R$5</c15:sqref>
                  </c15:fullRef>
                </c:ext>
              </c:extLst>
              <c:f>'8. Empl trends and ratio'!$B$4:$R$5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2022 </c:v>
                  </c:pt>
                  <c:pt idx="14">
                    <c:v> Q3 </c:v>
                  </c:pt>
                  <c:pt idx="15">
                    <c:v> Q4 </c:v>
                  </c:pt>
                </c:lvl>
                <c:lvl>
                  <c:pt idx="0">
                    <c:v> fourth quarter </c:v>
                  </c:pt>
                  <c:pt idx="14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Empl trends and ratio'!$B$8:$R$8</c15:sqref>
                  </c15:fullRef>
                </c:ext>
              </c:extLst>
              <c:f>('8. Empl trends and ratio'!$B$8:$N$8,'8. Empl trends and ratio'!$P$8:$R$8)</c:f>
              <c:numCache>
                <c:formatCode>0.0</c:formatCode>
                <c:ptCount val="16"/>
                <c:pt idx="0">
                  <c:v>1.3757916969662849</c:v>
                </c:pt>
                <c:pt idx="1">
                  <c:v>1.2321521068490542</c:v>
                </c:pt>
                <c:pt idx="2">
                  <c:v>1.2120931026795658</c:v>
                </c:pt>
                <c:pt idx="3">
                  <c:v>1.2236549597278668</c:v>
                </c:pt>
                <c:pt idx="4">
                  <c:v>1.189139889304355</c:v>
                </c:pt>
                <c:pt idx="5">
                  <c:v>1.2442544781533249</c:v>
                </c:pt>
                <c:pt idx="6">
                  <c:v>1.2186454968812916</c:v>
                </c:pt>
                <c:pt idx="7">
                  <c:v>1.2936124443860508</c:v>
                </c:pt>
                <c:pt idx="8">
                  <c:v>1.2985266182755189</c:v>
                </c:pt>
                <c:pt idx="9">
                  <c:v>1.2695302469722625</c:v>
                </c:pt>
                <c:pt idx="10">
                  <c:v>1.3318417307196075</c:v>
                </c:pt>
                <c:pt idx="11">
                  <c:v>1.2858890428484537</c:v>
                </c:pt>
                <c:pt idx="12">
                  <c:v>1.1967317787969305</c:v>
                </c:pt>
                <c:pt idx="13">
                  <c:v>1.1416528413835951</c:v>
                </c:pt>
                <c:pt idx="14">
                  <c:v>1.115525196918544</c:v>
                </c:pt>
                <c:pt idx="15">
                  <c:v>1.1340234598938546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4E-443C-9DEE-9967F392D347}"/>
            </c:ext>
          </c:extLst>
        </c:ser>
        <c:ser>
          <c:idx val="1"/>
          <c:order val="3"/>
          <c:tx>
            <c:strRef>
              <c:f>'8. Empl trends and ratio'!$A$9</c:f>
              <c:strCache>
                <c:ptCount val="1"/>
                <c:pt idx="0">
                  <c:v> Agriculture 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'8. Empl trends and ratio'!$B$4:$R$5</c15:sqref>
                  </c15:fullRef>
                </c:ext>
              </c:extLst>
              <c:f>'8. Empl trends and ratio'!$B$4:$R$5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2022 </c:v>
                  </c:pt>
                  <c:pt idx="14">
                    <c:v> Q3 </c:v>
                  </c:pt>
                  <c:pt idx="15">
                    <c:v> Q4 </c:v>
                  </c:pt>
                </c:lvl>
                <c:lvl>
                  <c:pt idx="0">
                    <c:v> fourth quarter </c:v>
                  </c:pt>
                  <c:pt idx="14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Empl trends and ratio'!$B$9:$R$9</c15:sqref>
                  </c15:fullRef>
                </c:ext>
              </c:extLst>
              <c:f>('8. Empl trends and ratio'!$B$9:$N$9,'8. Empl trends and ratio'!$P$9:$R$9)</c:f>
              <c:numCache>
                <c:formatCode>0.0</c:formatCode>
                <c:ptCount val="16"/>
                <c:pt idx="0">
                  <c:v>0.80656191758766493</c:v>
                </c:pt>
                <c:pt idx="1">
                  <c:v>0.64708990643913378</c:v>
                </c:pt>
                <c:pt idx="2">
                  <c:v>0.64896148704883927</c:v>
                </c:pt>
                <c:pt idx="3">
                  <c:v>0.6705368166513459</c:v>
                </c:pt>
                <c:pt idx="4">
                  <c:v>0.71790115455440651</c:v>
                </c:pt>
                <c:pt idx="5">
                  <c:v>0.71349545916067403</c:v>
                </c:pt>
                <c:pt idx="6">
                  <c:v>0.74189424288808392</c:v>
                </c:pt>
                <c:pt idx="7">
                  <c:v>0.86031987489221573</c:v>
                </c:pt>
                <c:pt idx="8">
                  <c:v>0.9193934793551114</c:v>
                </c:pt>
                <c:pt idx="9">
                  <c:v>0.84949510449023513</c:v>
                </c:pt>
                <c:pt idx="10">
                  <c:v>0.84930261226257753</c:v>
                </c:pt>
                <c:pt idx="11">
                  <c:v>0.8852102771565693</c:v>
                </c:pt>
                <c:pt idx="12">
                  <c:v>0.81020859416321012</c:v>
                </c:pt>
                <c:pt idx="13">
                  <c:v>0.86024544473120979</c:v>
                </c:pt>
                <c:pt idx="14">
                  <c:v>0.95559044031228324</c:v>
                </c:pt>
                <c:pt idx="15">
                  <c:v>0.92034422262961724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4E-443C-9DEE-9967F392D34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4"/>
          <c:order val="4"/>
          <c:tx>
            <c:strRef>
              <c:f>'8. Empl trends and ratio'!$A$10</c:f>
              <c:strCache>
                <c:ptCount val="1"/>
                <c:pt idx="0">
                  <c:v> employment ratio (right axis)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2"/>
            <c:spPr>
              <a:solidFill>
                <a:srgbClr val="F79646">
                  <a:lumMod val="20000"/>
                  <a:lumOff val="80000"/>
                </a:srgb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'8. Empl trends and ratio'!$B$4:$R$5</c15:sqref>
                  </c15:fullRef>
                </c:ext>
              </c:extLst>
              <c:f>'8. Empl trends and ratio'!$B$4:$R$5</c:f>
              <c:multiLvlStrCache>
                <c:ptCount val="16"/>
                <c:lvl>
                  <c:pt idx="0">
                    <c:v> 2008 </c:v>
                  </c:pt>
                  <c:pt idx="1">
                    <c:v> 2009 </c:v>
                  </c:pt>
                  <c:pt idx="2">
                    <c:v> 2010 </c:v>
                  </c:pt>
                  <c:pt idx="3">
                    <c:v> 2011 </c:v>
                  </c:pt>
                  <c:pt idx="4">
                    <c:v> 2012 </c:v>
                  </c:pt>
                  <c:pt idx="5">
                    <c:v> 2013 </c:v>
                  </c:pt>
                  <c:pt idx="6">
                    <c:v> 2014 </c:v>
                  </c:pt>
                  <c:pt idx="7">
                    <c:v> 2015 </c:v>
                  </c:pt>
                  <c:pt idx="8">
                    <c:v> 2016 </c:v>
                  </c:pt>
                  <c:pt idx="9">
                    <c:v> 2017 </c:v>
                  </c:pt>
                  <c:pt idx="10">
                    <c:v> 2018 </c:v>
                  </c:pt>
                  <c:pt idx="11">
                    <c:v> 2019 </c:v>
                  </c:pt>
                  <c:pt idx="12">
                    <c:v> 2020 </c:v>
                  </c:pt>
                  <c:pt idx="13">
                    <c:v> 2022 </c:v>
                  </c:pt>
                  <c:pt idx="14">
                    <c:v> Q3 </c:v>
                  </c:pt>
                  <c:pt idx="15">
                    <c:v> Q4 </c:v>
                  </c:pt>
                </c:lvl>
                <c:lvl>
                  <c:pt idx="0">
                    <c:v> fourth quarter </c:v>
                  </c:pt>
                  <c:pt idx="14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 Empl trends and ratio'!$B$10:$R$10</c15:sqref>
                  </c15:fullRef>
                </c:ext>
              </c:extLst>
              <c:f>('8. Empl trends and ratio'!$B$10:$N$10,'8. Empl trends and ratio'!$P$10:$R$10)</c:f>
              <c:numCache>
                <c:formatCode>0%</c:formatCode>
                <c:ptCount val="16"/>
                <c:pt idx="0">
                  <c:v>0.46200000000000002</c:v>
                </c:pt>
                <c:pt idx="1">
                  <c:v>0.42899999999999999</c:v>
                </c:pt>
                <c:pt idx="2">
                  <c:v>0.41899999999999998</c:v>
                </c:pt>
                <c:pt idx="3">
                  <c:v>0.42399999999999999</c:v>
                </c:pt>
                <c:pt idx="4">
                  <c:v>0.42199999999999999</c:v>
                </c:pt>
                <c:pt idx="5">
                  <c:v>0.433</c:v>
                </c:pt>
                <c:pt idx="6">
                  <c:v>0.43</c:v>
                </c:pt>
                <c:pt idx="7">
                  <c:v>0.442</c:v>
                </c:pt>
                <c:pt idx="8">
                  <c:v>0.435</c:v>
                </c:pt>
                <c:pt idx="9">
                  <c:v>0.43099999999999999</c:v>
                </c:pt>
                <c:pt idx="10">
                  <c:v>0.433</c:v>
                </c:pt>
                <c:pt idx="11">
                  <c:v>0.42399999999999999</c:v>
                </c:pt>
                <c:pt idx="12">
                  <c:v>0.38200000000000001</c:v>
                </c:pt>
                <c:pt idx="13">
                  <c:v>0.39400000000000002</c:v>
                </c:pt>
                <c:pt idx="14">
                  <c:v>0.41</c:v>
                </c:pt>
                <c:pt idx="15">
                  <c:v>0.40799999999999997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4E-443C-9DEE-9967F392D3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85201679"/>
        <c:axId val="1258859295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  <c:majorUnit val="2.5"/>
      </c:valAx>
      <c:valAx>
        <c:axId val="1258859295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201679"/>
        <c:crosses val="max"/>
        <c:crossBetween val="between"/>
      </c:valAx>
      <c:catAx>
        <c:axId val="78520167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58859295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'9. Employment by sector'!$A$7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'9. Employment by sector'!$B$5:$P$6</c:f>
              <c:multiLvlStrCache>
                <c:ptCount val="15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2">
                    <c:v>2022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fourth quarter</c:v>
                  </c:pt>
                  <c:pt idx="13">
                    <c:v>2023</c:v>
                  </c:pt>
                </c:lvl>
              </c:multiLvlStrCache>
            </c:multiLvlStrRef>
          </c:cat>
          <c:val>
            <c:numRef>
              <c:f>'9. Employment by sector'!$B$7:$P$7</c:f>
              <c:numCache>
                <c:formatCode>_ * #\ ##0_ ;_ * \-#\ ##0_ ;_ * "-"??_ ;_ @_ </c:formatCode>
                <c:ptCount val="15"/>
                <c:pt idx="0">
                  <c:v>650</c:v>
                </c:pt>
                <c:pt idx="1">
                  <c:v>670</c:v>
                </c:pt>
                <c:pt idx="2">
                  <c:v>720</c:v>
                </c:pt>
                <c:pt idx="3">
                  <c:v>710</c:v>
                </c:pt>
                <c:pt idx="4">
                  <c:v>740</c:v>
                </c:pt>
                <c:pt idx="5">
                  <c:v>860</c:v>
                </c:pt>
                <c:pt idx="6">
                  <c:v>920</c:v>
                </c:pt>
                <c:pt idx="7">
                  <c:v>850</c:v>
                </c:pt>
                <c:pt idx="8">
                  <c:v>850</c:v>
                </c:pt>
                <c:pt idx="9" formatCode="0">
                  <c:v>890</c:v>
                </c:pt>
                <c:pt idx="10" formatCode="0">
                  <c:v>810</c:v>
                </c:pt>
                <c:pt idx="12" formatCode="0">
                  <c:v>860.24544473158596</c:v>
                </c:pt>
                <c:pt idx="13" formatCode="0">
                  <c:v>960</c:v>
                </c:pt>
                <c:pt idx="14" formatCode="0">
                  <c:v>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B7-4873-8CE0-C78FDFBD5C4A}"/>
            </c:ext>
          </c:extLst>
        </c:ser>
        <c:ser>
          <c:idx val="2"/>
          <c:order val="1"/>
          <c:tx>
            <c:strRef>
              <c:f>'9. Employment by sector'!$A$8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'9. Employment by sector'!$B$5:$P$6</c:f>
              <c:multiLvlStrCache>
                <c:ptCount val="15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2">
                    <c:v>2022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fourth quarter</c:v>
                  </c:pt>
                  <c:pt idx="13">
                    <c:v>2023</c:v>
                  </c:pt>
                </c:lvl>
              </c:multiLvlStrCache>
            </c:multiLvlStrRef>
          </c:cat>
          <c:val>
            <c:numRef>
              <c:f>'9. Employment by sector'!$B$8:$P$8</c:f>
              <c:numCache>
                <c:formatCode>_ * #\ ##0_ ;_ * \-#\ ##0_ ;_ * "-"??_ ;_ @_ </c:formatCode>
                <c:ptCount val="15"/>
                <c:pt idx="0">
                  <c:v>1890</c:v>
                </c:pt>
                <c:pt idx="1">
                  <c:v>1910</c:v>
                </c:pt>
                <c:pt idx="2">
                  <c:v>1810</c:v>
                </c:pt>
                <c:pt idx="3">
                  <c:v>1770</c:v>
                </c:pt>
                <c:pt idx="4">
                  <c:v>1750</c:v>
                </c:pt>
                <c:pt idx="5">
                  <c:v>1740</c:v>
                </c:pt>
                <c:pt idx="6">
                  <c:v>1730</c:v>
                </c:pt>
                <c:pt idx="7">
                  <c:v>1790</c:v>
                </c:pt>
                <c:pt idx="8">
                  <c:v>1770</c:v>
                </c:pt>
                <c:pt idx="9" formatCode="0">
                  <c:v>1720</c:v>
                </c:pt>
                <c:pt idx="10" formatCode="0">
                  <c:v>1490</c:v>
                </c:pt>
                <c:pt idx="12" formatCode="0">
                  <c:v>1660</c:v>
                </c:pt>
                <c:pt idx="13" formatCode="0">
                  <c:v>1510</c:v>
                </c:pt>
                <c:pt idx="14" formatCode="General">
                  <c:v>1510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B7-4873-8CE0-C78FDFBD5C4A}"/>
            </c:ext>
          </c:extLst>
        </c:ser>
        <c:ser>
          <c:idx val="1"/>
          <c:order val="2"/>
          <c:tx>
            <c:strRef>
              <c:f>'9. Employment by sector'!$A$9</c:f>
              <c:strCache>
                <c:ptCount val="1"/>
                <c:pt idx="0">
                  <c:v>Construction and utilities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Overflow="clip" horzOverflow="clip" vert="horz"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'9. Employment by sector'!$B$5:$P$6</c:f>
              <c:multiLvlStrCache>
                <c:ptCount val="15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2">
                    <c:v>2022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fourth quarter</c:v>
                  </c:pt>
                  <c:pt idx="13">
                    <c:v>2023</c:v>
                  </c:pt>
                </c:lvl>
              </c:multiLvlStrCache>
            </c:multiLvlStrRef>
          </c:cat>
          <c:val>
            <c:numRef>
              <c:f>'9. Employment by sector'!$B$9:$P$9</c:f>
              <c:numCache>
                <c:formatCode>_ * #\ ##0_ ;_ * \-#\ ##0_ ;_ * "-"??_ ;_ @_ </c:formatCode>
                <c:ptCount val="15"/>
                <c:pt idx="0">
                  <c:v>1210</c:v>
                </c:pt>
                <c:pt idx="1">
                  <c:v>1200</c:v>
                </c:pt>
                <c:pt idx="2">
                  <c:v>1230</c:v>
                </c:pt>
                <c:pt idx="3">
                  <c:v>1330</c:v>
                </c:pt>
                <c:pt idx="4">
                  <c:v>1430</c:v>
                </c:pt>
                <c:pt idx="5">
                  <c:v>1560</c:v>
                </c:pt>
                <c:pt idx="6">
                  <c:v>1610</c:v>
                </c:pt>
                <c:pt idx="7">
                  <c:v>1540</c:v>
                </c:pt>
                <c:pt idx="8">
                  <c:v>1610</c:v>
                </c:pt>
                <c:pt idx="9">
                  <c:v>1470</c:v>
                </c:pt>
                <c:pt idx="10">
                  <c:v>1270</c:v>
                </c:pt>
                <c:pt idx="12">
                  <c:v>1331.6661697814986</c:v>
                </c:pt>
                <c:pt idx="13">
                  <c:v>1470</c:v>
                </c:pt>
                <c:pt idx="14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B7-4873-8CE0-C78FDFBD5C4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100906496"/>
        <c:axId val="100908032"/>
      </c:barChart>
      <c:lineChart>
        <c:grouping val="standard"/>
        <c:varyColors val="0"/>
        <c:ser>
          <c:idx val="3"/>
          <c:order val="3"/>
          <c:tx>
            <c:strRef>
              <c:f>'9. Employment by sector'!$A$10</c:f>
              <c:strCache>
                <c:ptCount val="1"/>
                <c:pt idx="0">
                  <c:v> Other (right axis, mns) </c:v>
                </c:pt>
              </c:strCache>
            </c:strRef>
          </c:tx>
          <c:spPr>
            <a:ln w="38100">
              <a:noFill/>
            </a:ln>
          </c:spPr>
          <c:marker>
            <c:symbol val="circle"/>
            <c:size val="32"/>
            <c:spPr>
              <a:solidFill>
                <a:srgbClr val="F79646">
                  <a:lumMod val="20000"/>
                  <a:lumOff val="80000"/>
                </a:srgbClr>
              </a:solidFill>
              <a:ln>
                <a:solidFill>
                  <a:sysClr val="windowText" lastClr="000000"/>
                </a:solidFill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'9. Employment by sector'!$B$5:$P$6</c:f>
              <c:multiLvlStrCache>
                <c:ptCount val="15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2">
                    <c:v>2022</c:v>
                  </c:pt>
                  <c:pt idx="13">
                    <c:v>Q3</c:v>
                  </c:pt>
                  <c:pt idx="14">
                    <c:v>Q4</c:v>
                  </c:pt>
                </c:lvl>
                <c:lvl>
                  <c:pt idx="0">
                    <c:v>fourth quarter</c:v>
                  </c:pt>
                  <c:pt idx="13">
                    <c:v>2023</c:v>
                  </c:pt>
                </c:lvl>
              </c:multiLvlStrCache>
            </c:multiLvlStrRef>
          </c:cat>
          <c:val>
            <c:numRef>
              <c:f>'9. Employment by sector'!$B$10:$P$10</c:f>
              <c:numCache>
                <c:formatCode>_ * #\ ##0_ ;_ * \-#\ ##0_ ;_ * "-"??_ ;_ @_ </c:formatCode>
                <c:ptCount val="15"/>
                <c:pt idx="0">
                  <c:v>10.15</c:v>
                </c:pt>
                <c:pt idx="1">
                  <c:v>10.56</c:v>
                </c:pt>
                <c:pt idx="2">
                  <c:v>10.76</c:v>
                </c:pt>
                <c:pt idx="3">
                  <c:v>11.37</c:v>
                </c:pt>
                <c:pt idx="4">
                  <c:v>11.4</c:v>
                </c:pt>
                <c:pt idx="5">
                  <c:v>11.86</c:v>
                </c:pt>
                <c:pt idx="6">
                  <c:v>11.81</c:v>
                </c:pt>
                <c:pt idx="7">
                  <c:v>11.99</c:v>
                </c:pt>
                <c:pt idx="8">
                  <c:v>12.3</c:v>
                </c:pt>
                <c:pt idx="9">
                  <c:v>12.34</c:v>
                </c:pt>
                <c:pt idx="10">
                  <c:v>11.45</c:v>
                </c:pt>
                <c:pt idx="12">
                  <c:v>12.078088385486915</c:v>
                </c:pt>
                <c:pt idx="13">
                  <c:v>12.8</c:v>
                </c:pt>
                <c:pt idx="14">
                  <c:v>12.52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B7-4873-8CE0-C78FDFBD5C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50788799"/>
        <c:axId val="1273051791"/>
      </c:lineChart>
      <c:catAx>
        <c:axId val="1009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8032"/>
        <c:crosses val="autoZero"/>
        <c:auto val="1"/>
        <c:lblAlgn val="ctr"/>
        <c:lblOffset val="100"/>
        <c:noMultiLvlLbl val="0"/>
      </c:catAx>
      <c:valAx>
        <c:axId val="100908032"/>
        <c:scaling>
          <c:orientation val="minMax"/>
          <c:max val="7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thousands</a:t>
                </a:r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6496"/>
        <c:crosses val="autoZero"/>
        <c:crossBetween val="between"/>
      </c:valAx>
      <c:valAx>
        <c:axId val="1273051791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millions</a:t>
                </a:r>
              </a:p>
            </c:rich>
          </c:tx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850788799"/>
        <c:crosses val="max"/>
        <c:crossBetween val="between"/>
      </c:valAx>
      <c:catAx>
        <c:axId val="85078879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3051791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'10. Construction empl and inv'!$D$3</c:f>
              <c:strCache>
                <c:ptCount val="1"/>
                <c:pt idx="0">
                  <c:v>employment</c:v>
                </c:pt>
              </c:strCache>
            </c:strRef>
          </c:tx>
          <c:spPr>
            <a:ln w="38100">
              <a:solidFill>
                <a:srgbClr val="C0504D">
                  <a:lumMod val="75000"/>
                  <a:alpha val="69000"/>
                </a:srgbClr>
              </a:solidFill>
            </a:ln>
          </c:spPr>
          <c:marker>
            <c:symbol val="none"/>
          </c:marker>
          <c:dPt>
            <c:idx val="40"/>
            <c:bubble3D val="0"/>
            <c:spPr>
              <a:ln w="38100">
                <a:solidFill>
                  <a:srgbClr val="C0504D">
                    <a:lumMod val="75000"/>
                    <a:alpha val="70000"/>
                  </a:srgb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D38-49D6-A5EB-1B6D44C5E841}"/>
              </c:ext>
            </c:extLst>
          </c:dPt>
          <c:cat>
            <c:multiLvlStrRef>
              <c:f>'10. Construction empl and inv'!$B$4:$C$59</c:f>
              <c:multiLvlStrCache>
                <c:ptCount val="56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2">
                    <c:v> </c:v>
                  </c:pt>
                  <c:pt idx="43">
                    <c:v> </c:v>
                  </c:pt>
                  <c:pt idx="44">
                    <c:v> </c:v>
                  </c:pt>
                  <c:pt idx="45">
                    <c:v> </c:v>
                  </c:pt>
                  <c:pt idx="46">
                    <c:v> </c:v>
                  </c:pt>
                  <c:pt idx="47">
                    <c:v> </c:v>
                  </c:pt>
                  <c:pt idx="48">
                    <c:v> 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'10. Construction empl and inv'!$D$4:$D$59</c:f>
              <c:numCache>
                <c:formatCode>_(* #\ ##0_);_(* \(#\ ##0\);_(* "-"??_);_(@_)</c:formatCode>
                <c:ptCount val="56"/>
                <c:pt idx="0">
                  <c:v>100</c:v>
                </c:pt>
                <c:pt idx="1">
                  <c:v>99.403989046444977</c:v>
                </c:pt>
                <c:pt idx="2">
                  <c:v>101.1650016196816</c:v>
                </c:pt>
                <c:pt idx="3">
                  <c:v>100.90184374582482</c:v>
                </c:pt>
                <c:pt idx="4">
                  <c:v>98.971407287952147</c:v>
                </c:pt>
                <c:pt idx="5">
                  <c:v>99.416760084266116</c:v>
                </c:pt>
                <c:pt idx="6">
                  <c:v>102.94849794503284</c:v>
                </c:pt>
                <c:pt idx="7">
                  <c:v>100.03214406367209</c:v>
                </c:pt>
                <c:pt idx="8">
                  <c:v>94.322635180757104</c:v>
                </c:pt>
                <c:pt idx="9">
                  <c:v>97.15854264646822</c:v>
                </c:pt>
                <c:pt idx="10">
                  <c:v>100.98687814100006</c:v>
                </c:pt>
                <c:pt idx="11">
                  <c:v>102.45952618236009</c:v>
                </c:pt>
                <c:pt idx="12">
                  <c:v>98.070496429715277</c:v>
                </c:pt>
                <c:pt idx="13">
                  <c:v>104.02462289281785</c:v>
                </c:pt>
                <c:pt idx="14">
                  <c:v>103.64445553708148</c:v>
                </c:pt>
                <c:pt idx="15">
                  <c:v>108.97184628515697</c:v>
                </c:pt>
                <c:pt idx="16">
                  <c:v>108.54879625793797</c:v>
                </c:pt>
                <c:pt idx="17">
                  <c:v>106.94417567765898</c:v>
                </c:pt>
                <c:pt idx="18">
                  <c:v>115.89154075555967</c:v>
                </c:pt>
                <c:pt idx="19">
                  <c:v>120.73205453804196</c:v>
                </c:pt>
                <c:pt idx="20">
                  <c:v>119.61433209690935</c:v>
                </c:pt>
                <c:pt idx="21">
                  <c:v>126.76848620827361</c:v>
                </c:pt>
                <c:pt idx="22">
                  <c:v>132.14059691082483</c:v>
                </c:pt>
                <c:pt idx="23">
                  <c:v>130.19562173483575</c:v>
                </c:pt>
                <c:pt idx="24">
                  <c:v>123.29823682197333</c:v>
                </c:pt>
                <c:pt idx="25">
                  <c:v>125.60466318087566</c:v>
                </c:pt>
                <c:pt idx="26">
                  <c:v>134.98124269467638</c:v>
                </c:pt>
                <c:pt idx="27">
                  <c:v>134.20284741297763</c:v>
                </c:pt>
                <c:pt idx="28">
                  <c:v>136.26276270800244</c:v>
                </c:pt>
                <c:pt idx="29">
                  <c:v>126.2811690679636</c:v>
                </c:pt>
                <c:pt idx="30">
                  <c:v>123.52097726746342</c:v>
                </c:pt>
                <c:pt idx="31">
                  <c:v>125.83083840393896</c:v>
                </c:pt>
                <c:pt idx="32">
                  <c:v>129.47649665869278</c:v>
                </c:pt>
                <c:pt idx="33">
                  <c:v>133.55001879908065</c:v>
                </c:pt>
                <c:pt idx="34">
                  <c:v>135.9589784790729</c:v>
                </c:pt>
                <c:pt idx="35">
                  <c:v>134.05921661529254</c:v>
                </c:pt>
                <c:pt idx="36">
                  <c:v>121.16278904146375</c:v>
                </c:pt>
                <c:pt idx="37">
                  <c:v>123.34373052799606</c:v>
                </c:pt>
                <c:pt idx="38">
                  <c:v>121.17363378307699</c:v>
                </c:pt>
                <c:pt idx="39">
                  <c:v>122.22690473115708</c:v>
                </c:pt>
                <c:pt idx="40">
                  <c:v>121.58503766313812</c:v>
                </c:pt>
                <c:pt idx="41">
                  <c:v>96.467717545013727</c:v>
                </c:pt>
                <c:pt idx="42">
                  <c:v>97.72079182349718</c:v>
                </c:pt>
                <c:pt idx="43">
                  <c:v>105.54231513402053</c:v>
                </c:pt>
                <c:pt idx="44">
                  <c:v>97.638150834153137</c:v>
                </c:pt>
                <c:pt idx="45">
                  <c:v>110.61659273365356</c:v>
                </c:pt>
                <c:pt idx="46">
                  <c:v>104.76428630928605</c:v>
                </c:pt>
                <c:pt idx="47">
                  <c:v>102.53524503938631</c:v>
                </c:pt>
                <c:pt idx="48">
                  <c:v>97.117495944222881</c:v>
                </c:pt>
                <c:pt idx="49">
                  <c:v>106.51078794445665</c:v>
                </c:pt>
                <c:pt idx="50">
                  <c:v>110.71698073390202</c:v>
                </c:pt>
                <c:pt idx="51">
                  <c:v>109.66828068015546</c:v>
                </c:pt>
                <c:pt idx="52">
                  <c:v>108.66109181853427</c:v>
                </c:pt>
                <c:pt idx="53">
                  <c:v>118.05739180494166</c:v>
                </c:pt>
                <c:pt idx="54">
                  <c:v>122.84637912986389</c:v>
                </c:pt>
                <c:pt idx="55">
                  <c:v>119.62600275147832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D38-49D6-A5EB-1B6D44C5E841}"/>
            </c:ext>
          </c:extLst>
        </c:ser>
        <c:ser>
          <c:idx val="2"/>
          <c:order val="1"/>
          <c:tx>
            <c:strRef>
              <c:f>'10. Construction empl and inv'!$F$3</c:f>
              <c:strCache>
                <c:ptCount val="1"/>
                <c:pt idx="0">
                  <c:v>investment 
in housing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'10. Construction empl and inv'!$B$4:$C$59</c:f>
              <c:multiLvlStrCache>
                <c:ptCount val="56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2">
                    <c:v> </c:v>
                  </c:pt>
                  <c:pt idx="43">
                    <c:v> </c:v>
                  </c:pt>
                  <c:pt idx="44">
                    <c:v> </c:v>
                  </c:pt>
                  <c:pt idx="45">
                    <c:v> </c:v>
                  </c:pt>
                  <c:pt idx="46">
                    <c:v> </c:v>
                  </c:pt>
                  <c:pt idx="47">
                    <c:v> </c:v>
                  </c:pt>
                  <c:pt idx="48">
                    <c:v> 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'10. Construction empl and inv'!$F$4:$F$59</c:f>
              <c:numCache>
                <c:formatCode>_(* #\ ##0_);_(* \(#\ ##0\);_(* "-"??_);_(@_)</c:formatCode>
                <c:ptCount val="56"/>
                <c:pt idx="0">
                  <c:v>100</c:v>
                </c:pt>
                <c:pt idx="1">
                  <c:v>98.884470729273033</c:v>
                </c:pt>
                <c:pt idx="2">
                  <c:v>101.27177933437727</c:v>
                </c:pt>
                <c:pt idx="3">
                  <c:v>106.74908526172544</c:v>
                </c:pt>
                <c:pt idx="4">
                  <c:v>105.88090573715778</c:v>
                </c:pt>
                <c:pt idx="5">
                  <c:v>101.31130672340261</c:v>
                </c:pt>
                <c:pt idx="6">
                  <c:v>98.383250666570916</c:v>
                </c:pt>
                <c:pt idx="7">
                  <c:v>99.316649363431424</c:v>
                </c:pt>
                <c:pt idx="8">
                  <c:v>103.01794764921132</c:v>
                </c:pt>
                <c:pt idx="9">
                  <c:v>102.32161617057034</c:v>
                </c:pt>
                <c:pt idx="10">
                  <c:v>99.384474452690739</c:v>
                </c:pt>
                <c:pt idx="11">
                  <c:v>101.76632230167127</c:v>
                </c:pt>
                <c:pt idx="12">
                  <c:v>101.40240491230009</c:v>
                </c:pt>
                <c:pt idx="13">
                  <c:v>103.62262973597069</c:v>
                </c:pt>
                <c:pt idx="14">
                  <c:v>105.46697582976579</c:v>
                </c:pt>
                <c:pt idx="15">
                  <c:v>106.8860479477046</c:v>
                </c:pt>
                <c:pt idx="16">
                  <c:v>108.87403814261616</c:v>
                </c:pt>
                <c:pt idx="17">
                  <c:v>111.89670578609841</c:v>
                </c:pt>
                <c:pt idx="18">
                  <c:v>109.41067322624075</c:v>
                </c:pt>
                <c:pt idx="19">
                  <c:v>117.18646740635863</c:v>
                </c:pt>
                <c:pt idx="20">
                  <c:v>114.76832216758828</c:v>
                </c:pt>
                <c:pt idx="21">
                  <c:v>112.31934925280504</c:v>
                </c:pt>
                <c:pt idx="22">
                  <c:v>113.28318965243756</c:v>
                </c:pt>
                <c:pt idx="23">
                  <c:v>112.12052922833826</c:v>
                </c:pt>
                <c:pt idx="24">
                  <c:v>111.34271101057575</c:v>
                </c:pt>
                <c:pt idx="25">
                  <c:v>110.72184013677038</c:v>
                </c:pt>
                <c:pt idx="26">
                  <c:v>109.94497964809217</c:v>
                </c:pt>
                <c:pt idx="27">
                  <c:v>109.21340443451994</c:v>
                </c:pt>
                <c:pt idx="28">
                  <c:v>114.11009322692136</c:v>
                </c:pt>
                <c:pt idx="29">
                  <c:v>106.46040527129668</c:v>
                </c:pt>
                <c:pt idx="30">
                  <c:v>112.95825820295033</c:v>
                </c:pt>
                <c:pt idx="31">
                  <c:v>114.37138636196926</c:v>
                </c:pt>
                <c:pt idx="32">
                  <c:v>112.2835706667765</c:v>
                </c:pt>
                <c:pt idx="33">
                  <c:v>108.57633689936681</c:v>
                </c:pt>
                <c:pt idx="34">
                  <c:v>111.87500763390975</c:v>
                </c:pt>
                <c:pt idx="35">
                  <c:v>112.18179726228361</c:v>
                </c:pt>
                <c:pt idx="36">
                  <c:v>114.12760588608685</c:v>
                </c:pt>
                <c:pt idx="37">
                  <c:v>115.54416516899877</c:v>
                </c:pt>
                <c:pt idx="38">
                  <c:v>111.42744196345757</c:v>
                </c:pt>
                <c:pt idx="39">
                  <c:v>108.96906415558965</c:v>
                </c:pt>
                <c:pt idx="40">
                  <c:v>103.21462537807555</c:v>
                </c:pt>
                <c:pt idx="41">
                  <c:v>73.662383378134493</c:v>
                </c:pt>
                <c:pt idx="42">
                  <c:v>82.027467159969206</c:v>
                </c:pt>
                <c:pt idx="43">
                  <c:v>86.382259677434106</c:v>
                </c:pt>
                <c:pt idx="44">
                  <c:v>89.371671809047314</c:v>
                </c:pt>
                <c:pt idx="45">
                  <c:v>92.10416127532234</c:v>
                </c:pt>
                <c:pt idx="46">
                  <c:v>94.225838471332864</c:v>
                </c:pt>
                <c:pt idx="47">
                  <c:v>94.904877966485145</c:v>
                </c:pt>
                <c:pt idx="48">
                  <c:v>94.132375240485572</c:v>
                </c:pt>
                <c:pt idx="49">
                  <c:v>92.524818288847953</c:v>
                </c:pt>
                <c:pt idx="50">
                  <c:v>98.717514508793798</c:v>
                </c:pt>
                <c:pt idx="51">
                  <c:v>97.580264231885536</c:v>
                </c:pt>
                <c:pt idx="52">
                  <c:v>97.592979259619796</c:v>
                </c:pt>
                <c:pt idx="53">
                  <c:v>95.296945827849228</c:v>
                </c:pt>
                <c:pt idx="54">
                  <c:v>92.676347390152898</c:v>
                </c:pt>
                <c:pt idx="55">
                  <c:v>89.073028677412708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D38-49D6-A5EB-1B6D44C5E841}"/>
            </c:ext>
          </c:extLst>
        </c:ser>
        <c:ser>
          <c:idx val="1"/>
          <c:order val="2"/>
          <c:tx>
            <c:strRef>
              <c:f>'10. Construction empl and inv'!$E$3</c:f>
              <c:strCache>
                <c:ptCount val="1"/>
                <c:pt idx="0">
                  <c:v>investment in non-
residential buildings
 &amp; public works</c:v>
                </c:pt>
              </c:strCache>
            </c:strRef>
          </c:tx>
          <c:spPr>
            <a:ln w="15875"/>
          </c:spPr>
          <c:marker>
            <c:symbol val="triangle"/>
            <c:size val="6"/>
          </c:marker>
          <c:cat>
            <c:multiLvlStrRef>
              <c:f>'10. Construction empl and inv'!$B$4:$C$59</c:f>
              <c:multiLvlStrCache>
                <c:ptCount val="56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  <c:pt idx="39">
                    <c:v> </c:v>
                  </c:pt>
                  <c:pt idx="40">
                    <c:v> </c:v>
                  </c:pt>
                  <c:pt idx="41">
                    <c:v> </c:v>
                  </c:pt>
                  <c:pt idx="42">
                    <c:v> </c:v>
                  </c:pt>
                  <c:pt idx="43">
                    <c:v> </c:v>
                  </c:pt>
                  <c:pt idx="44">
                    <c:v> </c:v>
                  </c:pt>
                  <c:pt idx="45">
                    <c:v> </c:v>
                  </c:pt>
                  <c:pt idx="46">
                    <c:v> </c:v>
                  </c:pt>
                  <c:pt idx="47">
                    <c:v> </c:v>
                  </c:pt>
                  <c:pt idx="48">
                    <c:v> </c:v>
                  </c:pt>
                  <c:pt idx="49">
                    <c:v> </c:v>
                  </c:pt>
                  <c:pt idx="50">
                    <c:v> </c:v>
                  </c:pt>
                  <c:pt idx="51">
                    <c:v> </c:v>
                  </c:pt>
                  <c:pt idx="52">
                    <c:v> </c:v>
                  </c:pt>
                  <c:pt idx="53">
                    <c:v> </c:v>
                  </c:pt>
                  <c:pt idx="54">
                    <c:v> </c:v>
                  </c:pt>
                  <c:pt idx="55">
                    <c:v>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'10. Construction empl and inv'!$E$4:$E$59</c:f>
              <c:numCache>
                <c:formatCode>_(* #\ ##0_);_(* \(#\ ##0\);_(* "-"??_);_(@_)</c:formatCode>
                <c:ptCount val="56"/>
                <c:pt idx="0">
                  <c:v>100</c:v>
                </c:pt>
                <c:pt idx="1">
                  <c:v>99.472540678420629</c:v>
                </c:pt>
                <c:pt idx="2">
                  <c:v>98.863895608646004</c:v>
                </c:pt>
                <c:pt idx="3">
                  <c:v>103.97463139143829</c:v>
                </c:pt>
                <c:pt idx="4">
                  <c:v>109.50743735813731</c:v>
                </c:pt>
                <c:pt idx="5">
                  <c:v>99.452271611026703</c:v>
                </c:pt>
                <c:pt idx="6">
                  <c:v>100.95061886637733</c:v>
                </c:pt>
                <c:pt idx="7">
                  <c:v>102.29252489468983</c:v>
                </c:pt>
                <c:pt idx="8">
                  <c:v>105.18705842555518</c:v>
                </c:pt>
                <c:pt idx="9">
                  <c:v>101.96372962674386</c:v>
                </c:pt>
                <c:pt idx="10">
                  <c:v>107.2547499016957</c:v>
                </c:pt>
                <c:pt idx="11">
                  <c:v>112.58899933549185</c:v>
                </c:pt>
                <c:pt idx="12">
                  <c:v>112.62301247718712</c:v>
                </c:pt>
                <c:pt idx="13">
                  <c:v>115.01912491223476</c:v>
                </c:pt>
                <c:pt idx="14">
                  <c:v>114.33465231066438</c:v>
                </c:pt>
                <c:pt idx="15">
                  <c:v>119.07775555968499</c:v>
                </c:pt>
                <c:pt idx="16">
                  <c:v>114.15747233958429</c:v>
                </c:pt>
                <c:pt idx="17">
                  <c:v>110.72671489062009</c:v>
                </c:pt>
                <c:pt idx="18">
                  <c:v>109.83050453967103</c:v>
                </c:pt>
                <c:pt idx="19">
                  <c:v>111.5728718107699</c:v>
                </c:pt>
                <c:pt idx="20">
                  <c:v>111.42108157890493</c:v>
                </c:pt>
                <c:pt idx="21">
                  <c:v>111.57244572577029</c:v>
                </c:pt>
                <c:pt idx="22">
                  <c:v>116.57866873424716</c:v>
                </c:pt>
                <c:pt idx="23">
                  <c:v>118.84618688140493</c:v>
                </c:pt>
                <c:pt idx="24">
                  <c:v>117.52802231797008</c:v>
                </c:pt>
                <c:pt idx="25">
                  <c:v>116.92136698172698</c:v>
                </c:pt>
                <c:pt idx="26">
                  <c:v>109.95986640390525</c:v>
                </c:pt>
                <c:pt idx="27">
                  <c:v>105.82733018875183</c:v>
                </c:pt>
                <c:pt idx="28">
                  <c:v>102.31710778729799</c:v>
                </c:pt>
                <c:pt idx="29">
                  <c:v>98.622225855918529</c:v>
                </c:pt>
                <c:pt idx="30">
                  <c:v>99.909719085613062</c:v>
                </c:pt>
                <c:pt idx="31">
                  <c:v>96.001202517886526</c:v>
                </c:pt>
                <c:pt idx="32">
                  <c:v>95.716238980428741</c:v>
                </c:pt>
                <c:pt idx="33">
                  <c:v>96.625797561553455</c:v>
                </c:pt>
                <c:pt idx="34">
                  <c:v>95.700239912083589</c:v>
                </c:pt>
                <c:pt idx="35">
                  <c:v>92.999088799434531</c:v>
                </c:pt>
                <c:pt idx="36">
                  <c:v>90.835331180479159</c:v>
                </c:pt>
                <c:pt idx="37">
                  <c:v>88.220317268716784</c:v>
                </c:pt>
                <c:pt idx="38">
                  <c:v>85.284700404600528</c:v>
                </c:pt>
                <c:pt idx="39">
                  <c:v>84.1400307817797</c:v>
                </c:pt>
                <c:pt idx="40">
                  <c:v>83.54551721663438</c:v>
                </c:pt>
                <c:pt idx="41">
                  <c:v>66.365590091437355</c:v>
                </c:pt>
                <c:pt idx="42">
                  <c:v>73.176668407690087</c:v>
                </c:pt>
                <c:pt idx="43">
                  <c:v>73.97509855524828</c:v>
                </c:pt>
                <c:pt idx="44">
                  <c:v>72.380905856273486</c:v>
                </c:pt>
                <c:pt idx="45">
                  <c:v>68.895125441218468</c:v>
                </c:pt>
                <c:pt idx="46">
                  <c:v>65.578236238768383</c:v>
                </c:pt>
                <c:pt idx="47">
                  <c:v>63.876258110159235</c:v>
                </c:pt>
                <c:pt idx="48">
                  <c:v>64.246699687364412</c:v>
                </c:pt>
                <c:pt idx="49">
                  <c:v>64.681168888859148</c:v>
                </c:pt>
                <c:pt idx="50">
                  <c:v>66.760626365752813</c:v>
                </c:pt>
                <c:pt idx="51">
                  <c:v>68.020935903475106</c:v>
                </c:pt>
                <c:pt idx="52">
                  <c:v>68.963912801446142</c:v>
                </c:pt>
                <c:pt idx="53">
                  <c:v>68.878575782744804</c:v>
                </c:pt>
                <c:pt idx="54">
                  <c:v>66.538110465319548</c:v>
                </c:pt>
                <c:pt idx="55">
                  <c:v>66.262435260947356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D38-49D6-A5EB-1B6D44C5E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ax val="140"/>
          <c:min val="6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Q1 2010 = 100</a:t>
                </a:r>
              </a:p>
            </c:rich>
          </c:tx>
          <c:overlay val="0"/>
        </c:title>
        <c:numFmt formatCode="_(* #\ ##0_);_(* \(#\ 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12129804391847"/>
          <c:y val="0.17476250114673558"/>
          <c:w val="0.24168463196797044"/>
          <c:h val="0.72280833151449031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'11. Empl by mfg industry'!$B$5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4F81BD">
                <a:lumMod val="50000"/>
              </a:srgbClr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F81BD">
                  <a:lumMod val="50000"/>
                </a:srgb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B9-47A6-B76A-7DA0A7B0BE7D}"/>
              </c:ext>
            </c:extLst>
          </c:dPt>
          <c:cat>
            <c:strRef>
              <c:f>'11. Empl by mfg industry'!$A$6:$A$15</c:f>
              <c:strCache>
                <c:ptCount val="10"/>
                <c:pt idx="0">
                  <c:v>Food, beverages
and tobacco</c:v>
                </c:pt>
                <c:pt idx="1">
                  <c:v>Metals and 
metal products</c:v>
                </c:pt>
                <c:pt idx="2">
                  <c:v>Clothing, textiles 
and footwear</c:v>
                </c:pt>
                <c:pt idx="3">
                  <c:v>Chemicals 
and plastics</c:v>
                </c:pt>
                <c:pt idx="4">
                  <c:v>Transport 
equipment</c:v>
                </c:pt>
                <c:pt idx="5">
                  <c:v>Machinery and 
equipment</c:v>
                </c:pt>
                <c:pt idx="6">
                  <c:v>Glass and non-
metallic minerals</c:v>
                </c:pt>
                <c:pt idx="7">
                  <c:v>Wood and paper</c:v>
                </c:pt>
                <c:pt idx="8">
                  <c:v>Publishing 
and printing</c:v>
                </c:pt>
                <c:pt idx="9">
                  <c:v>Furniture, 
and other</c:v>
                </c:pt>
              </c:strCache>
            </c:strRef>
          </c:cat>
          <c:val>
            <c:numRef>
              <c:f>'11. Empl by mfg industry'!$B$6:$B$15</c:f>
              <c:numCache>
                <c:formatCode>_-* #\ ##0_-;\-* #\ ##0_-;_-* "-"??_-;_-@_-</c:formatCode>
                <c:ptCount val="10"/>
                <c:pt idx="0">
                  <c:v>366.05200000000002</c:v>
                </c:pt>
                <c:pt idx="1">
                  <c:v>244.578</c:v>
                </c:pt>
                <c:pt idx="2">
                  <c:v>241.37700000000001</c:v>
                </c:pt>
                <c:pt idx="3">
                  <c:v>224.86099999999999</c:v>
                </c:pt>
                <c:pt idx="4">
                  <c:v>103.16</c:v>
                </c:pt>
                <c:pt idx="5">
                  <c:v>139.83199999999999</c:v>
                </c:pt>
                <c:pt idx="6">
                  <c:v>127.631</c:v>
                </c:pt>
                <c:pt idx="7">
                  <c:v>117.991</c:v>
                </c:pt>
                <c:pt idx="8">
                  <c:v>53.244</c:v>
                </c:pt>
                <c:pt idx="9">
                  <c:v>76.700999999999993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F-4A80-A031-CF5139DB7B94}"/>
            </c:ext>
          </c:extLst>
        </c:ser>
        <c:ser>
          <c:idx val="5"/>
          <c:order val="1"/>
          <c:tx>
            <c:strRef>
              <c:f>'11. Empl by mfg industry'!$C$5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strRef>
              <c:f>'11. Empl by mfg industry'!$A$6:$A$15</c:f>
              <c:strCache>
                <c:ptCount val="10"/>
                <c:pt idx="0">
                  <c:v>Food, beverages
and tobacco</c:v>
                </c:pt>
                <c:pt idx="1">
                  <c:v>Metals and 
metal products</c:v>
                </c:pt>
                <c:pt idx="2">
                  <c:v>Clothing, textiles 
and footwear</c:v>
                </c:pt>
                <c:pt idx="3">
                  <c:v>Chemicals 
and plastics</c:v>
                </c:pt>
                <c:pt idx="4">
                  <c:v>Transport 
equipment</c:v>
                </c:pt>
                <c:pt idx="5">
                  <c:v>Machinery and 
equipment</c:v>
                </c:pt>
                <c:pt idx="6">
                  <c:v>Glass and non-
metallic minerals</c:v>
                </c:pt>
                <c:pt idx="7">
                  <c:v>Wood and paper</c:v>
                </c:pt>
                <c:pt idx="8">
                  <c:v>Publishing 
and printing</c:v>
                </c:pt>
                <c:pt idx="9">
                  <c:v>Furniture, 
and other</c:v>
                </c:pt>
              </c:strCache>
            </c:strRef>
          </c:cat>
          <c:val>
            <c:numRef>
              <c:f>'11. Empl by mfg industry'!$C$6:$C$15</c:f>
              <c:numCache>
                <c:formatCode>_ * #\ ##0_ ;_ * \-#\ ##0_ ;_ * "-"??_ ;_ @_ </c:formatCode>
                <c:ptCount val="10"/>
                <c:pt idx="0">
                  <c:v>358.81742276894983</c:v>
                </c:pt>
                <c:pt idx="1">
                  <c:v>205.55878200124994</c:v>
                </c:pt>
                <c:pt idx="2">
                  <c:v>219.64426167574715</c:v>
                </c:pt>
                <c:pt idx="3">
                  <c:v>235.366463012135</c:v>
                </c:pt>
                <c:pt idx="4">
                  <c:v>82.208356691140011</c:v>
                </c:pt>
                <c:pt idx="5">
                  <c:v>122.56274671994002</c:v>
                </c:pt>
                <c:pt idx="6">
                  <c:v>75.353441659809974</c:v>
                </c:pt>
                <c:pt idx="7">
                  <c:v>80.558616647539992</c:v>
                </c:pt>
                <c:pt idx="8">
                  <c:v>48.17813297882001</c:v>
                </c:pt>
                <c:pt idx="9">
                  <c:v>85.724552013100009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3F-4A80-A031-CF5139DB7B94}"/>
            </c:ext>
          </c:extLst>
        </c:ser>
        <c:ser>
          <c:idx val="0"/>
          <c:order val="2"/>
          <c:tx>
            <c:strRef>
              <c:f>'11. Empl by mfg industry'!$D$5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'11. Empl by mfg industry'!$A$6:$A$15</c:f>
              <c:strCache>
                <c:ptCount val="10"/>
                <c:pt idx="0">
                  <c:v>Food, beverages
and tobacco</c:v>
                </c:pt>
                <c:pt idx="1">
                  <c:v>Metals and 
metal products</c:v>
                </c:pt>
                <c:pt idx="2">
                  <c:v>Clothing, textiles 
and footwear</c:v>
                </c:pt>
                <c:pt idx="3">
                  <c:v>Chemicals 
and plastics</c:v>
                </c:pt>
                <c:pt idx="4">
                  <c:v>Transport 
equipment</c:v>
                </c:pt>
                <c:pt idx="5">
                  <c:v>Machinery and 
equipment</c:v>
                </c:pt>
                <c:pt idx="6">
                  <c:v>Glass and non-
metallic minerals</c:v>
                </c:pt>
                <c:pt idx="7">
                  <c:v>Wood and paper</c:v>
                </c:pt>
                <c:pt idx="8">
                  <c:v>Publishing 
and printing</c:v>
                </c:pt>
                <c:pt idx="9">
                  <c:v>Furniture, 
and other</c:v>
                </c:pt>
              </c:strCache>
            </c:strRef>
          </c:cat>
          <c:val>
            <c:numRef>
              <c:f>'11. Empl by mfg industry'!$D$6:$D$15</c:f>
              <c:numCache>
                <c:formatCode>0</c:formatCode>
                <c:ptCount val="10"/>
                <c:pt idx="0">
                  <c:v>359.74764217524319</c:v>
                </c:pt>
                <c:pt idx="1">
                  <c:v>242.86608753501994</c:v>
                </c:pt>
                <c:pt idx="2">
                  <c:v>237.90498142431792</c:v>
                </c:pt>
                <c:pt idx="3">
                  <c:v>234.36488076725601</c:v>
                </c:pt>
                <c:pt idx="4">
                  <c:v>111.5662438503</c:v>
                </c:pt>
                <c:pt idx="5">
                  <c:v>127.64497440403001</c:v>
                </c:pt>
                <c:pt idx="6">
                  <c:v>90.20491789771998</c:v>
                </c:pt>
                <c:pt idx="7">
                  <c:v>95.200165627570044</c:v>
                </c:pt>
                <c:pt idx="8">
                  <c:v>62.12637940818999</c:v>
                </c:pt>
                <c:pt idx="9">
                  <c:v>43.878139921550002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3F-4A80-A031-CF5139DB7B94}"/>
            </c:ext>
          </c:extLst>
        </c:ser>
        <c:ser>
          <c:idx val="3"/>
          <c:order val="3"/>
          <c:tx>
            <c:strRef>
              <c:f>'11. Empl by mfg industry'!$E$5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'11. Empl by mfg industry'!$A$6:$A$15</c:f>
              <c:strCache>
                <c:ptCount val="10"/>
                <c:pt idx="0">
                  <c:v>Food, beverages
and tobacco</c:v>
                </c:pt>
                <c:pt idx="1">
                  <c:v>Metals and 
metal products</c:v>
                </c:pt>
                <c:pt idx="2">
                  <c:v>Clothing, textiles 
and footwear</c:v>
                </c:pt>
                <c:pt idx="3">
                  <c:v>Chemicals 
and plastics</c:v>
                </c:pt>
                <c:pt idx="4">
                  <c:v>Transport 
equipment</c:v>
                </c:pt>
                <c:pt idx="5">
                  <c:v>Machinery and 
equipment</c:v>
                </c:pt>
                <c:pt idx="6">
                  <c:v>Glass and non-
metallic minerals</c:v>
                </c:pt>
                <c:pt idx="7">
                  <c:v>Wood and paper</c:v>
                </c:pt>
                <c:pt idx="8">
                  <c:v>Publishing 
and printing</c:v>
                </c:pt>
                <c:pt idx="9">
                  <c:v>Furniture, 
and other</c:v>
                </c:pt>
              </c:strCache>
            </c:strRef>
          </c:cat>
          <c:val>
            <c:numRef>
              <c:f>'11. Empl by mfg industry'!$E$6:$E$15</c:f>
              <c:numCache>
                <c:formatCode>0</c:formatCode>
                <c:ptCount val="10"/>
                <c:pt idx="0">
                  <c:v>320.66038820306903</c:v>
                </c:pt>
                <c:pt idx="1">
                  <c:v>289.77949479765186</c:v>
                </c:pt>
                <c:pt idx="2">
                  <c:v>247.2498382481001</c:v>
                </c:pt>
                <c:pt idx="3">
                  <c:v>192.78382499600002</c:v>
                </c:pt>
                <c:pt idx="4">
                  <c:v>78.872469894300025</c:v>
                </c:pt>
                <c:pt idx="5">
                  <c:v>99.880067191460029</c:v>
                </c:pt>
                <c:pt idx="6">
                  <c:v>83.936681490399977</c:v>
                </c:pt>
                <c:pt idx="7">
                  <c:v>91.345950361480035</c:v>
                </c:pt>
                <c:pt idx="8">
                  <c:v>44.353348902070003</c:v>
                </c:pt>
                <c:pt idx="9">
                  <c:v>33.068227532200005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3F-4A80-A031-CF5139DB7B94}"/>
            </c:ext>
          </c:extLst>
        </c:ser>
        <c:ser>
          <c:idx val="4"/>
          <c:order val="4"/>
          <c:tx>
            <c:strRef>
              <c:f>'11. Empl by mfg industry'!$F$5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'11. Empl by mfg industry'!$A$6:$A$15</c:f>
              <c:strCache>
                <c:ptCount val="10"/>
                <c:pt idx="0">
                  <c:v>Food, beverages
and tobacco</c:v>
                </c:pt>
                <c:pt idx="1">
                  <c:v>Metals and 
metal products</c:v>
                </c:pt>
                <c:pt idx="2">
                  <c:v>Clothing, textiles 
and footwear</c:v>
                </c:pt>
                <c:pt idx="3">
                  <c:v>Chemicals 
and plastics</c:v>
                </c:pt>
                <c:pt idx="4">
                  <c:v>Transport 
equipment</c:v>
                </c:pt>
                <c:pt idx="5">
                  <c:v>Machinery and 
equipment</c:v>
                </c:pt>
                <c:pt idx="6">
                  <c:v>Glass and non-
metallic minerals</c:v>
                </c:pt>
                <c:pt idx="7">
                  <c:v>Wood and paper</c:v>
                </c:pt>
                <c:pt idx="8">
                  <c:v>Publishing 
and printing</c:v>
                </c:pt>
                <c:pt idx="9">
                  <c:v>Furniture, 
and other</c:v>
                </c:pt>
              </c:strCache>
            </c:strRef>
          </c:cat>
          <c:val>
            <c:numRef>
              <c:f>'11. Empl by mfg industry'!$F$6:$F$15</c:f>
              <c:numCache>
                <c:formatCode>0</c:formatCode>
                <c:ptCount val="10"/>
                <c:pt idx="0">
                  <c:v>331.69098113397479</c:v>
                </c:pt>
                <c:pt idx="1">
                  <c:v>267.49995250445011</c:v>
                </c:pt>
                <c:pt idx="2">
                  <c:v>251.3543683321702</c:v>
                </c:pt>
                <c:pt idx="3">
                  <c:v>191.85670193166001</c:v>
                </c:pt>
                <c:pt idx="4">
                  <c:v>108.76805215714997</c:v>
                </c:pt>
                <c:pt idx="5">
                  <c:v>104.14043347117001</c:v>
                </c:pt>
                <c:pt idx="6">
                  <c:v>70.842720637520003</c:v>
                </c:pt>
                <c:pt idx="7">
                  <c:v>67.298357910099995</c:v>
                </c:pt>
                <c:pt idx="8">
                  <c:v>51.454544358280003</c:v>
                </c:pt>
                <c:pt idx="9">
                  <c:v>33.781298830250002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3F-4A80-A031-CF5139DB7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overlap val="31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85000"/>
                <a:lumOff val="15000"/>
              </a:sys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 w="3175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'12. Mining employment'!$B$3</c:f>
              <c:strCache>
                <c:ptCount val="1"/>
                <c:pt idx="0">
                  <c:v> Employed 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0">
              <a:solidFill>
                <a:sysClr val="window" lastClr="FFFF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'12. Mining employment'!$A$4:$A$58</c:f>
              <c:numCache>
                <c:formatCode>General</c:formatCode>
                <c:ptCount val="55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  <c:pt idx="52">
                  <c:v>2023</c:v>
                </c:pt>
              </c:numCache>
            </c:numRef>
          </c:cat>
          <c:val>
            <c:numRef>
              <c:f>'12. Mining employment'!$B$4:$B$58</c:f>
              <c:numCache>
                <c:formatCode>_ * #\ ##0_ ;_ * \-#\ ##0_ ;_ * "-"??_ ;_ @_ </c:formatCode>
                <c:ptCount val="55"/>
                <c:pt idx="0">
                  <c:v>491000</c:v>
                </c:pt>
                <c:pt idx="1">
                  <c:v>497000</c:v>
                </c:pt>
                <c:pt idx="2">
                  <c:v>505000</c:v>
                </c:pt>
                <c:pt idx="3">
                  <c:v>504000</c:v>
                </c:pt>
                <c:pt idx="4">
                  <c:v>511000</c:v>
                </c:pt>
                <c:pt idx="5">
                  <c:v>517000</c:v>
                </c:pt>
                <c:pt idx="6">
                  <c:v>519000</c:v>
                </c:pt>
                <c:pt idx="7">
                  <c:v>518000</c:v>
                </c:pt>
                <c:pt idx="8">
                  <c:v>523000</c:v>
                </c:pt>
                <c:pt idx="9">
                  <c:v>534000</c:v>
                </c:pt>
                <c:pt idx="10">
                  <c:v>518000</c:v>
                </c:pt>
                <c:pt idx="11">
                  <c:v>515000</c:v>
                </c:pt>
                <c:pt idx="12">
                  <c:v>515000</c:v>
                </c:pt>
                <c:pt idx="13">
                  <c:v>511000</c:v>
                </c:pt>
                <c:pt idx="14">
                  <c:v>507000</c:v>
                </c:pt>
                <c:pt idx="15">
                  <c:v>499000</c:v>
                </c:pt>
                <c:pt idx="16">
                  <c:v>491000</c:v>
                </c:pt>
                <c:pt idx="17">
                  <c:v>491000</c:v>
                </c:pt>
                <c:pt idx="18">
                  <c:v>498000</c:v>
                </c:pt>
                <c:pt idx="19">
                  <c:v>491000</c:v>
                </c:pt>
                <c:pt idx="20">
                  <c:v>490000</c:v>
                </c:pt>
                <c:pt idx="21">
                  <c:v>489000</c:v>
                </c:pt>
                <c:pt idx="22">
                  <c:v>476000</c:v>
                </c:pt>
                <c:pt idx="23">
                  <c:v>459000</c:v>
                </c:pt>
                <c:pt idx="24">
                  <c:v>458000</c:v>
                </c:pt>
                <c:pt idx="25">
                  <c:v>458000</c:v>
                </c:pt>
                <c:pt idx="26">
                  <c:v>458000</c:v>
                </c:pt>
                <c:pt idx="27">
                  <c:v>456000</c:v>
                </c:pt>
                <c:pt idx="28">
                  <c:v>464000</c:v>
                </c:pt>
                <c:pt idx="29">
                  <c:v>471000</c:v>
                </c:pt>
                <c:pt idx="30">
                  <c:v>460000</c:v>
                </c:pt>
                <c:pt idx="31">
                  <c:v>457000</c:v>
                </c:pt>
                <c:pt idx="32">
                  <c:v>454000</c:v>
                </c:pt>
                <c:pt idx="33">
                  <c:v>459000</c:v>
                </c:pt>
                <c:pt idx="34">
                  <c:v>456000</c:v>
                </c:pt>
                <c:pt idx="35">
                  <c:v>453000</c:v>
                </c:pt>
                <c:pt idx="36">
                  <c:v>455000</c:v>
                </c:pt>
                <c:pt idx="37">
                  <c:v>462000</c:v>
                </c:pt>
                <c:pt idx="38">
                  <c:v>463000</c:v>
                </c:pt>
                <c:pt idx="39">
                  <c:v>452000</c:v>
                </c:pt>
                <c:pt idx="40">
                  <c:v>456000</c:v>
                </c:pt>
                <c:pt idx="41">
                  <c:v>452000</c:v>
                </c:pt>
                <c:pt idx="42">
                  <c:v>453000</c:v>
                </c:pt>
                <c:pt idx="43">
                  <c:v>452000</c:v>
                </c:pt>
                <c:pt idx="44">
                  <c:v>459000</c:v>
                </c:pt>
                <c:pt idx="45" formatCode="#,##0">
                  <c:v>457000</c:v>
                </c:pt>
                <c:pt idx="46" formatCode="#,##0">
                  <c:v>465000</c:v>
                </c:pt>
                <c:pt idx="47" formatCode="#,##0">
                  <c:v>458000</c:v>
                </c:pt>
                <c:pt idx="48">
                  <c:v>458000</c:v>
                </c:pt>
                <c:pt idx="49">
                  <c:v>478000</c:v>
                </c:pt>
                <c:pt idx="50">
                  <c:v>469000</c:v>
                </c:pt>
                <c:pt idx="51">
                  <c:v>472000</c:v>
                </c:pt>
                <c:pt idx="52">
                  <c:v>476000</c:v>
                </c:pt>
                <c:pt idx="53">
                  <c:v>479000</c:v>
                </c:pt>
                <c:pt idx="54">
                  <c:v>481000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F-4E31-92FD-661829CAA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166979456"/>
        <c:axId val="166980992"/>
      </c:barChart>
      <c:catAx>
        <c:axId val="1669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66980992"/>
        <c:crosses val="autoZero"/>
        <c:auto val="1"/>
        <c:lblAlgn val="ctr"/>
        <c:lblOffset val="100"/>
        <c:noMultiLvlLbl val="0"/>
      </c:catAx>
      <c:valAx>
        <c:axId val="166980992"/>
        <c:scaling>
          <c:orientation val="minMax"/>
          <c:max val="5500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66979456"/>
        <c:crosses val="autoZero"/>
        <c:crossBetween val="between"/>
        <c:majorUnit val="500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'13. Exports, imports, BOT'!$S$3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'13. Exports, imports, BOT'!$O$4:$P$59</c:f>
              <c:multiLvlStrCache>
                <c:ptCount val="56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'13. Exports, imports, BOT'!$S$4:$S$59</c:f>
              <c:numCache>
                <c:formatCode>_ * #\ ##0.0_ ;_ * \-#\ ##0.0_ ;_ * "-"??_ ;_ @_ </c:formatCode>
                <c:ptCount val="56"/>
                <c:pt idx="0">
                  <c:v>-1.1435324324324334</c:v>
                </c:pt>
                <c:pt idx="1">
                  <c:v>0.45226315789473404</c:v>
                </c:pt>
                <c:pt idx="2">
                  <c:v>0.13687323943661767</c:v>
                </c:pt>
                <c:pt idx="3">
                  <c:v>2.2822352941176511</c:v>
                </c:pt>
                <c:pt idx="4">
                  <c:v>-0.62404347826086948</c:v>
                </c:pt>
                <c:pt idx="5">
                  <c:v>0.20491176470588002</c:v>
                </c:pt>
                <c:pt idx="6">
                  <c:v>-0.68344000000000094</c:v>
                </c:pt>
                <c:pt idx="7">
                  <c:v>-1.5722073170731647</c:v>
                </c:pt>
                <c:pt idx="8">
                  <c:v>-3.4862105263157908</c:v>
                </c:pt>
                <c:pt idx="9">
                  <c:v>-2.9200476190476223</c:v>
                </c:pt>
                <c:pt idx="10">
                  <c:v>-3.9364096385542169</c:v>
                </c:pt>
                <c:pt idx="11">
                  <c:v>-3.7599302325581405</c:v>
                </c:pt>
                <c:pt idx="12">
                  <c:v>-4.6260434782608648</c:v>
                </c:pt>
                <c:pt idx="13">
                  <c:v>-3.5126499999999972</c:v>
                </c:pt>
                <c:pt idx="14">
                  <c:v>-4.4383500000000069</c:v>
                </c:pt>
                <c:pt idx="15">
                  <c:v>-0.82115384615384812</c:v>
                </c:pt>
                <c:pt idx="16">
                  <c:v>-2.632327102803746</c:v>
                </c:pt>
                <c:pt idx="17">
                  <c:v>-1.8975981308411178</c:v>
                </c:pt>
                <c:pt idx="18">
                  <c:v>-3.1640727272727212</c:v>
                </c:pt>
                <c:pt idx="19">
                  <c:v>-1.7596434782608661</c:v>
                </c:pt>
                <c:pt idx="20">
                  <c:v>-2.7233388429752132</c:v>
                </c:pt>
                <c:pt idx="21">
                  <c:v>0.73008943089430645</c:v>
                </c:pt>
                <c:pt idx="22">
                  <c:v>-0.89229411764705802</c:v>
                </c:pt>
                <c:pt idx="23">
                  <c:v>-0.8407814569536427</c:v>
                </c:pt>
                <c:pt idx="24">
                  <c:v>-1.0594285714285689</c:v>
                </c:pt>
                <c:pt idx="25">
                  <c:v>2.037635761589403</c:v>
                </c:pt>
                <c:pt idx="26">
                  <c:v>0.24371428571427955</c:v>
                </c:pt>
                <c:pt idx="27">
                  <c:v>0.46326618705035472</c:v>
                </c:pt>
                <c:pt idx="28">
                  <c:v>0.37845558561691206</c:v>
                </c:pt>
                <c:pt idx="29">
                  <c:v>1.8944659199676863</c:v>
                </c:pt>
                <c:pt idx="30">
                  <c:v>1.5027985003784465</c:v>
                </c:pt>
                <c:pt idx="31">
                  <c:v>2.4276306626168918</c:v>
                </c:pt>
                <c:pt idx="32">
                  <c:v>-1.526823881745706</c:v>
                </c:pt>
                <c:pt idx="33">
                  <c:v>1.3468091844813941</c:v>
                </c:pt>
                <c:pt idx="34">
                  <c:v>3.7106936088093789E-2</c:v>
                </c:pt>
                <c:pt idx="35">
                  <c:v>1.1338008415147272</c:v>
                </c:pt>
                <c:pt idx="36">
                  <c:v>-0.29942897930050094</c:v>
                </c:pt>
                <c:pt idx="37">
                  <c:v>0.25801668211306605</c:v>
                </c:pt>
                <c:pt idx="38">
                  <c:v>0.40742506811988832</c:v>
                </c:pt>
                <c:pt idx="39">
                  <c:v>1.5789402173913025</c:v>
                </c:pt>
                <c:pt idx="40">
                  <c:v>2.2769882659713154</c:v>
                </c:pt>
                <c:pt idx="41">
                  <c:v>1.6421727019498604</c:v>
                </c:pt>
                <c:pt idx="42">
                  <c:v>6.4602010644589001</c:v>
                </c:pt>
                <c:pt idx="43">
                  <c:v>6.5945083014048578</c:v>
                </c:pt>
                <c:pt idx="44">
                  <c:v>6.4316844919786043</c:v>
                </c:pt>
                <c:pt idx="45">
                  <c:v>11.323267326732669</c:v>
                </c:pt>
                <c:pt idx="46">
                  <c:v>6.937917743059824</c:v>
                </c:pt>
                <c:pt idx="47">
                  <c:v>6.0779205238805964</c:v>
                </c:pt>
                <c:pt idx="48">
                  <c:v>4.0326591731717372</c:v>
                </c:pt>
                <c:pt idx="49">
                  <c:v>4.5701380397415257</c:v>
                </c:pt>
                <c:pt idx="50">
                  <c:v>2.97783403068361</c:v>
                </c:pt>
                <c:pt idx="51">
                  <c:v>0.42086929115144756</c:v>
                </c:pt>
                <c:pt idx="52">
                  <c:v>-0.2878103445399951</c:v>
                </c:pt>
                <c:pt idx="53">
                  <c:v>0.47107607977168087</c:v>
                </c:pt>
                <c:pt idx="54">
                  <c:v>2.2079172340019433</c:v>
                </c:pt>
                <c:pt idx="55">
                  <c:v>1.1594221474665289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0-48CC-B36D-0A16EADEF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310174080"/>
        <c:axId val="310176000"/>
      </c:barChart>
      <c:lineChart>
        <c:grouping val="standard"/>
        <c:varyColors val="0"/>
        <c:ser>
          <c:idx val="0"/>
          <c:order val="0"/>
          <c:tx>
            <c:strRef>
              <c:f>'13. Exports, imports, BOT'!$Q$3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'13. Exports, imports, BOT'!$O$4:$P$59</c:f>
              <c:multiLvlStrCache>
                <c:ptCount val="56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'13. Exports, imports, BOT'!$Q$4:$Q$59</c:f>
              <c:numCache>
                <c:formatCode>_ * #\ ##0_ ;_ * \-#\ ##0_ ;_ * "-"??_ ;_ @_ </c:formatCode>
                <c:ptCount val="56"/>
                <c:pt idx="0">
                  <c:v>17.368493243243243</c:v>
                </c:pt>
                <c:pt idx="1">
                  <c:v>19.329657894736844</c:v>
                </c:pt>
                <c:pt idx="2">
                  <c:v>22.210422535211269</c:v>
                </c:pt>
                <c:pt idx="3">
                  <c:v>24.104808823529414</c:v>
                </c:pt>
                <c:pt idx="4">
                  <c:v>22.787347826086958</c:v>
                </c:pt>
                <c:pt idx="5">
                  <c:v>24.784764705882353</c:v>
                </c:pt>
                <c:pt idx="6">
                  <c:v>24.702706666666664</c:v>
                </c:pt>
                <c:pt idx="7">
                  <c:v>23.49143902439025</c:v>
                </c:pt>
                <c:pt idx="8">
                  <c:v>22.575210526315793</c:v>
                </c:pt>
                <c:pt idx="9">
                  <c:v>21.028845238095233</c:v>
                </c:pt>
                <c:pt idx="10">
                  <c:v>21.882674698795181</c:v>
                </c:pt>
                <c:pt idx="11">
                  <c:v>21.705302325581396</c:v>
                </c:pt>
                <c:pt idx="12">
                  <c:v>19.449445652173917</c:v>
                </c:pt>
                <c:pt idx="13">
                  <c:v>20.061730000000001</c:v>
                </c:pt>
                <c:pt idx="14">
                  <c:v>22.313239999999997</c:v>
                </c:pt>
                <c:pt idx="15">
                  <c:v>23.686711538461534</c:v>
                </c:pt>
                <c:pt idx="16">
                  <c:v>22.433644859813082</c:v>
                </c:pt>
                <c:pt idx="17">
                  <c:v>21.987308411214958</c:v>
                </c:pt>
                <c:pt idx="18">
                  <c:v>22.241336363636368</c:v>
                </c:pt>
                <c:pt idx="19">
                  <c:v>22.62778260869565</c:v>
                </c:pt>
                <c:pt idx="20">
                  <c:v>19.380842975206612</c:v>
                </c:pt>
                <c:pt idx="21">
                  <c:v>21.44473983739837</c:v>
                </c:pt>
                <c:pt idx="22">
                  <c:v>20.058169117647058</c:v>
                </c:pt>
                <c:pt idx="23">
                  <c:v>17.757463576158941</c:v>
                </c:pt>
                <c:pt idx="24">
                  <c:v>16.753220779220779</c:v>
                </c:pt>
                <c:pt idx="25">
                  <c:v>19.972973509933777</c:v>
                </c:pt>
                <c:pt idx="26">
                  <c:v>20.348414285714284</c:v>
                </c:pt>
                <c:pt idx="27">
                  <c:v>20.173302158273376</c:v>
                </c:pt>
                <c:pt idx="28">
                  <c:v>20.308081800456463</c:v>
                </c:pt>
                <c:pt idx="29">
                  <c:v>22.563238687444304</c:v>
                </c:pt>
                <c:pt idx="30">
                  <c:v>22.683079641447677</c:v>
                </c:pt>
                <c:pt idx="31">
                  <c:v>23.801163617526107</c:v>
                </c:pt>
                <c:pt idx="32">
                  <c:v>22.516149541153936</c:v>
                </c:pt>
                <c:pt idx="33">
                  <c:v>23.870316706254947</c:v>
                </c:pt>
                <c:pt idx="34">
                  <c:v>23.931845271881031</c:v>
                </c:pt>
                <c:pt idx="35">
                  <c:v>24.05694249649369</c:v>
                </c:pt>
                <c:pt idx="36">
                  <c:v>20.851034975017843</c:v>
                </c:pt>
                <c:pt idx="37">
                  <c:v>22.564017608897128</c:v>
                </c:pt>
                <c:pt idx="38">
                  <c:v>23.347820163487736</c:v>
                </c:pt>
                <c:pt idx="39">
                  <c:v>23.266711956521739</c:v>
                </c:pt>
                <c:pt idx="40">
                  <c:v>21.390743155149934</c:v>
                </c:pt>
                <c:pt idx="41">
                  <c:v>15.20757660167131</c:v>
                </c:pt>
                <c:pt idx="42">
                  <c:v>22.929745712596098</c:v>
                </c:pt>
                <c:pt idx="43">
                  <c:v>26.312388250319287</c:v>
                </c:pt>
                <c:pt idx="44">
                  <c:v>27.3206550802139</c:v>
                </c:pt>
                <c:pt idx="45">
                  <c:v>34.492008486562938</c:v>
                </c:pt>
                <c:pt idx="46">
                  <c:v>31.470113858476509</c:v>
                </c:pt>
                <c:pt idx="47">
                  <c:v>30.819081199545749</c:v>
                </c:pt>
                <c:pt idx="48">
                  <c:v>30.095291133753946</c:v>
                </c:pt>
                <c:pt idx="49">
                  <c:v>33.343928437219027</c:v>
                </c:pt>
                <c:pt idx="50">
                  <c:v>31.880990773705662</c:v>
                </c:pt>
                <c:pt idx="51">
                  <c:v>28.065886995689169</c:v>
                </c:pt>
                <c:pt idx="52">
                  <c:v>27.208516552377624</c:v>
                </c:pt>
                <c:pt idx="53">
                  <c:v>27.517324037137087</c:v>
                </c:pt>
                <c:pt idx="54">
                  <c:v>28.35288838297614</c:v>
                </c:pt>
                <c:pt idx="55">
                  <c:v>27.695345991153978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580-48CC-B36D-0A16EADEF712}"/>
            </c:ext>
          </c:extLst>
        </c:ser>
        <c:ser>
          <c:idx val="1"/>
          <c:order val="1"/>
          <c:tx>
            <c:strRef>
              <c:f>'13. Exports, imports, BOT'!$R$3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'13. Exports, imports, BOT'!$O$4:$P$59</c:f>
              <c:multiLvlStrCache>
                <c:ptCount val="56"/>
                <c:lvl>
                  <c:pt idx="0">
                    <c:v> Q1 </c:v>
                  </c:pt>
                  <c:pt idx="1">
                    <c:v> Q2 </c:v>
                  </c:pt>
                  <c:pt idx="2">
                    <c:v> Q3 </c:v>
                  </c:pt>
                  <c:pt idx="3">
                    <c:v> Q4 </c:v>
                  </c:pt>
                  <c:pt idx="4">
                    <c:v> Q1 </c:v>
                  </c:pt>
                  <c:pt idx="5">
                    <c:v> Q2 </c:v>
                  </c:pt>
                  <c:pt idx="6">
                    <c:v> Q3 </c:v>
                  </c:pt>
                  <c:pt idx="7">
                    <c:v> Q4 </c:v>
                  </c:pt>
                  <c:pt idx="8">
                    <c:v> Q1 </c:v>
                  </c:pt>
                  <c:pt idx="9">
                    <c:v> Q2 </c:v>
                  </c:pt>
                  <c:pt idx="10">
                    <c:v> Q3 </c:v>
                  </c:pt>
                  <c:pt idx="11">
                    <c:v> Q4 </c:v>
                  </c:pt>
                  <c:pt idx="12">
                    <c:v> Q1 </c:v>
                  </c:pt>
                  <c:pt idx="13">
                    <c:v> Q2 </c:v>
                  </c:pt>
                  <c:pt idx="14">
                    <c:v> Q3 </c:v>
                  </c:pt>
                  <c:pt idx="15">
                    <c:v> Q4 </c:v>
                  </c:pt>
                  <c:pt idx="16">
                    <c:v> Q1 </c:v>
                  </c:pt>
                  <c:pt idx="17">
                    <c:v> Q2 </c:v>
                  </c:pt>
                  <c:pt idx="18">
                    <c:v> Q3 </c:v>
                  </c:pt>
                  <c:pt idx="19">
                    <c:v> Q4 </c:v>
                  </c:pt>
                  <c:pt idx="20">
                    <c:v> Q1 </c:v>
                  </c:pt>
                  <c:pt idx="21">
                    <c:v> Q2 </c:v>
                  </c:pt>
                  <c:pt idx="22">
                    <c:v> Q3 </c:v>
                  </c:pt>
                  <c:pt idx="23">
                    <c:v> Q4 </c:v>
                  </c:pt>
                  <c:pt idx="24">
                    <c:v> Q1 </c:v>
                  </c:pt>
                  <c:pt idx="25">
                    <c:v> Q2 </c:v>
                  </c:pt>
                  <c:pt idx="26">
                    <c:v> Q3 </c:v>
                  </c:pt>
                  <c:pt idx="27">
                    <c:v> Q4 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  <c:pt idx="52">
                    <c:v>Q1</c:v>
                  </c:pt>
                  <c:pt idx="53">
                    <c:v>Q2</c:v>
                  </c:pt>
                  <c:pt idx="54">
                    <c:v>Q3</c:v>
                  </c:pt>
                  <c:pt idx="55">
                    <c:v>Q4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'13. Exports, imports, BOT'!$R$4:$R$59</c:f>
              <c:numCache>
                <c:formatCode>_ * #\ ##0_ ;_ * \-#\ ##0_ ;_ * "-"??_ ;_ @_ </c:formatCode>
                <c:ptCount val="56"/>
                <c:pt idx="0">
                  <c:v>18.512025675675677</c:v>
                </c:pt>
                <c:pt idx="1">
                  <c:v>18.87739473684211</c:v>
                </c:pt>
                <c:pt idx="2">
                  <c:v>22.073549295774651</c:v>
                </c:pt>
                <c:pt idx="3">
                  <c:v>21.822573529411763</c:v>
                </c:pt>
                <c:pt idx="4">
                  <c:v>23.411391304347827</c:v>
                </c:pt>
                <c:pt idx="5">
                  <c:v>24.579852941176473</c:v>
                </c:pt>
                <c:pt idx="6">
                  <c:v>25.386146666666665</c:v>
                </c:pt>
                <c:pt idx="7">
                  <c:v>25.063646341463414</c:v>
                </c:pt>
                <c:pt idx="8">
                  <c:v>26.061421052631584</c:v>
                </c:pt>
                <c:pt idx="9">
                  <c:v>23.948892857142855</c:v>
                </c:pt>
                <c:pt idx="10">
                  <c:v>25.819084337349398</c:v>
                </c:pt>
                <c:pt idx="11">
                  <c:v>25.465232558139537</c:v>
                </c:pt>
                <c:pt idx="12">
                  <c:v>24.075489130434782</c:v>
                </c:pt>
                <c:pt idx="13">
                  <c:v>23.574379999999998</c:v>
                </c:pt>
                <c:pt idx="14">
                  <c:v>26.751590000000004</c:v>
                </c:pt>
                <c:pt idx="15">
                  <c:v>24.507865384615382</c:v>
                </c:pt>
                <c:pt idx="16">
                  <c:v>25.065971962616828</c:v>
                </c:pt>
                <c:pt idx="17">
                  <c:v>23.884906542056076</c:v>
                </c:pt>
                <c:pt idx="18">
                  <c:v>25.405409090909089</c:v>
                </c:pt>
                <c:pt idx="19">
                  <c:v>24.387426086956516</c:v>
                </c:pt>
                <c:pt idx="20">
                  <c:v>22.104181818181825</c:v>
                </c:pt>
                <c:pt idx="21">
                  <c:v>20.714650406504063</c:v>
                </c:pt>
                <c:pt idx="22">
                  <c:v>20.950463235294116</c:v>
                </c:pt>
                <c:pt idx="23">
                  <c:v>18.598245033112583</c:v>
                </c:pt>
                <c:pt idx="24">
                  <c:v>17.812649350649348</c:v>
                </c:pt>
                <c:pt idx="25">
                  <c:v>17.935337748344374</c:v>
                </c:pt>
                <c:pt idx="26">
                  <c:v>20.104700000000005</c:v>
                </c:pt>
                <c:pt idx="27">
                  <c:v>19.710035971223022</c:v>
                </c:pt>
                <c:pt idx="28">
                  <c:v>19.929626214839551</c:v>
                </c:pt>
                <c:pt idx="29">
                  <c:v>20.668772767476618</c:v>
                </c:pt>
                <c:pt idx="30">
                  <c:v>21.18028114106923</c:v>
                </c:pt>
                <c:pt idx="31">
                  <c:v>21.373532954909216</c:v>
                </c:pt>
                <c:pt idx="32">
                  <c:v>24.042973422899642</c:v>
                </c:pt>
                <c:pt idx="33">
                  <c:v>22.523507521773553</c:v>
                </c:pt>
                <c:pt idx="34">
                  <c:v>23.894738335792937</c:v>
                </c:pt>
                <c:pt idx="35">
                  <c:v>22.923141654978963</c:v>
                </c:pt>
                <c:pt idx="36">
                  <c:v>21.150463954318344</c:v>
                </c:pt>
                <c:pt idx="37">
                  <c:v>22.306000926784062</c:v>
                </c:pt>
                <c:pt idx="38">
                  <c:v>22.940395095367847</c:v>
                </c:pt>
                <c:pt idx="39">
                  <c:v>21.687771739130437</c:v>
                </c:pt>
                <c:pt idx="40">
                  <c:v>19.113754889178619</c:v>
                </c:pt>
                <c:pt idx="41">
                  <c:v>13.565403899721449</c:v>
                </c:pt>
                <c:pt idx="42">
                  <c:v>16.469544648137198</c:v>
                </c:pt>
                <c:pt idx="43">
                  <c:v>19.71787994891443</c:v>
                </c:pt>
                <c:pt idx="44">
                  <c:v>20.888970588235296</c:v>
                </c:pt>
                <c:pt idx="45">
                  <c:v>23.168741159830269</c:v>
                </c:pt>
                <c:pt idx="46">
                  <c:v>24.532196115416685</c:v>
                </c:pt>
                <c:pt idx="47">
                  <c:v>24.741160675665153</c:v>
                </c:pt>
                <c:pt idx="48">
                  <c:v>26.062631960582209</c:v>
                </c:pt>
                <c:pt idx="49">
                  <c:v>28.773790397477502</c:v>
                </c:pt>
                <c:pt idx="50">
                  <c:v>28.903156743022052</c:v>
                </c:pt>
                <c:pt idx="51">
                  <c:v>27.645017704537722</c:v>
                </c:pt>
                <c:pt idx="52">
                  <c:v>27.496326896917619</c:v>
                </c:pt>
                <c:pt idx="53">
                  <c:v>27.046247957365406</c:v>
                </c:pt>
                <c:pt idx="54">
                  <c:v>26.144971148974196</c:v>
                </c:pt>
                <c:pt idx="55">
                  <c:v>26.535923843687449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580-48CC-B36D-0A16EADEF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74080"/>
        <c:axId val="310176000"/>
      </c:lineChart>
      <c:catAx>
        <c:axId val="3101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310176000"/>
        <c:crosses val="autoZero"/>
        <c:auto val="1"/>
        <c:lblAlgn val="ctr"/>
        <c:lblOffset val="100"/>
        <c:noMultiLvlLbl val="0"/>
      </c:catAx>
      <c:valAx>
        <c:axId val="3101760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current U.S. dollars</a:t>
                </a:r>
              </a:p>
            </c:rich>
          </c:tx>
          <c:layout>
            <c:manualLayout>
              <c:xMode val="edge"/>
              <c:yMode val="edge"/>
              <c:x val="1.7579661853882933E-2"/>
              <c:y val="0.2053475707876424"/>
            </c:manualLayout>
          </c:layout>
          <c:overlay val="0"/>
        </c:title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10174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'13. Exports, imports, BOT'!$M$3</c:f>
              <c:strCache>
                <c:ptCount val="1"/>
                <c:pt idx="0">
                  <c:v>Balance</c:v>
                </c:pt>
              </c:strCache>
            </c:strRef>
          </c:tx>
          <c:spPr>
            <a:ln w="9525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'13. Exports, imports, BOT'!$I$4:$J$59</c:f>
              <c:multiLvlStrCache>
                <c:ptCount val="56"/>
                <c:lvl>
                  <c:pt idx="0">
                    <c:v>   </c:v>
                  </c:pt>
                  <c:pt idx="1">
                    <c:v>   </c:v>
                  </c:pt>
                  <c:pt idx="2">
                    <c:v>   </c:v>
                  </c:pt>
                  <c:pt idx="3">
                    <c:v>   </c:v>
                  </c:pt>
                  <c:pt idx="4">
                    <c:v>   </c:v>
                  </c:pt>
                  <c:pt idx="5">
                    <c:v>   </c:v>
                  </c:pt>
                  <c:pt idx="6">
                    <c:v>   </c:v>
                  </c:pt>
                  <c:pt idx="7">
                    <c:v>   </c:v>
                  </c:pt>
                  <c:pt idx="8">
                    <c:v>   </c:v>
                  </c:pt>
                  <c:pt idx="9">
                    <c:v>   </c:v>
                  </c:pt>
                  <c:pt idx="10">
                    <c:v>   </c:v>
                  </c:pt>
                  <c:pt idx="11">
                    <c:v>   </c:v>
                  </c:pt>
                  <c:pt idx="12">
                    <c:v>   </c:v>
                  </c:pt>
                  <c:pt idx="13">
                    <c:v>   </c:v>
                  </c:pt>
                  <c:pt idx="14">
                    <c:v>   </c:v>
                  </c:pt>
                  <c:pt idx="15">
                    <c:v>   </c:v>
                  </c:pt>
                  <c:pt idx="16">
                    <c:v>   </c:v>
                  </c:pt>
                  <c:pt idx="17">
                    <c:v>   </c:v>
                  </c:pt>
                  <c:pt idx="18">
                    <c:v>   </c:v>
                  </c:pt>
                  <c:pt idx="19">
                    <c:v>   </c:v>
                  </c:pt>
                  <c:pt idx="20">
                    <c:v>   </c:v>
                  </c:pt>
                  <c:pt idx="21">
                    <c:v>   </c:v>
                  </c:pt>
                  <c:pt idx="22">
                    <c:v>   </c:v>
                  </c:pt>
                  <c:pt idx="23">
                    <c:v>   </c:v>
                  </c:pt>
                  <c:pt idx="24">
                    <c:v>   </c:v>
                  </c:pt>
                  <c:pt idx="25">
                    <c:v>   </c:v>
                  </c:pt>
                  <c:pt idx="26">
                    <c:v>   </c:v>
                  </c:pt>
                  <c:pt idx="27">
                    <c:v>   </c:v>
                  </c:pt>
                  <c:pt idx="28">
                    <c:v>   </c:v>
                  </c:pt>
                  <c:pt idx="29">
                    <c:v>   </c:v>
                  </c:pt>
                  <c:pt idx="30">
                    <c:v>   </c:v>
                  </c:pt>
                  <c:pt idx="31">
                    <c:v>   </c:v>
                  </c:pt>
                  <c:pt idx="32">
                    <c:v>   </c:v>
                  </c:pt>
                  <c:pt idx="33">
                    <c:v>   </c:v>
                  </c:pt>
                  <c:pt idx="34">
                    <c:v>   </c:v>
                  </c:pt>
                  <c:pt idx="35">
                    <c:v>   </c:v>
                  </c:pt>
                  <c:pt idx="36">
                    <c:v>   </c:v>
                  </c:pt>
                  <c:pt idx="37">
                    <c:v>   </c:v>
                  </c:pt>
                  <c:pt idx="38">
                    <c:v>   </c:v>
                  </c:pt>
                  <c:pt idx="39">
                    <c:v>   </c:v>
                  </c:pt>
                  <c:pt idx="40">
                    <c:v>   </c:v>
                  </c:pt>
                  <c:pt idx="41">
                    <c:v>   </c:v>
                  </c:pt>
                  <c:pt idx="42">
                    <c:v>   </c:v>
                  </c:pt>
                  <c:pt idx="43">
                    <c:v>   </c:v>
                  </c:pt>
                  <c:pt idx="44">
                    <c:v>   </c:v>
                  </c:pt>
                  <c:pt idx="45">
                    <c:v>   </c:v>
                  </c:pt>
                  <c:pt idx="46">
                    <c:v>   </c:v>
                  </c:pt>
                  <c:pt idx="47">
                    <c:v>   </c:v>
                  </c:pt>
                  <c:pt idx="48">
                    <c:v>   </c:v>
                  </c:pt>
                  <c:pt idx="49">
                    <c:v>   </c:v>
                  </c:pt>
                  <c:pt idx="50">
                    <c:v>   </c:v>
                  </c:pt>
                  <c:pt idx="51">
                    <c:v>   </c:v>
                  </c:pt>
                  <c:pt idx="52">
                    <c:v>   </c:v>
                  </c:pt>
                  <c:pt idx="53">
                    <c:v>   </c:v>
                  </c:pt>
                  <c:pt idx="54">
                    <c:v>   </c:v>
                  </c:pt>
                  <c:pt idx="55">
                    <c:v>  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'13. Exports, imports, BOT'!$M$4:$M$59</c:f>
              <c:numCache>
                <c:formatCode>_ * #\ ##0.0_ ;_ * \-#\ ##0.0_ ;_ * "-"??_ ;_ @_ </c:formatCode>
                <c:ptCount val="56"/>
                <c:pt idx="0">
                  <c:v>-16.974470628707024</c:v>
                </c:pt>
                <c:pt idx="1">
                  <c:v>6.8259603053434716</c:v>
                </c:pt>
                <c:pt idx="2">
                  <c:v>1.9141686662783286</c:v>
                </c:pt>
                <c:pt idx="3">
                  <c:v>30.426628637681176</c:v>
                </c:pt>
                <c:pt idx="4">
                  <c:v>-8.3214593142856756</c:v>
                </c:pt>
                <c:pt idx="5">
                  <c:v>2.6444886644219423</c:v>
                </c:pt>
                <c:pt idx="6">
                  <c:v>-9.57231120927662</c:v>
                </c:pt>
                <c:pt idx="7">
                  <c:v>-23.838754620010889</c:v>
                </c:pt>
                <c:pt idx="8">
                  <c:v>-48.227538428417688</c:v>
                </c:pt>
                <c:pt idx="9">
                  <c:v>-43.984649416755076</c:v>
                </c:pt>
                <c:pt idx="10">
                  <c:v>-58.064834682080914</c:v>
                </c:pt>
                <c:pt idx="11">
                  <c:v>-56.603686749482335</c:v>
                </c:pt>
                <c:pt idx="12">
                  <c:v>-73.287457841140451</c:v>
                </c:pt>
                <c:pt idx="13">
                  <c:v>-59.697398492462298</c:v>
                </c:pt>
                <c:pt idx="14">
                  <c:v>-74.272635823849726</c:v>
                </c:pt>
                <c:pt idx="15">
                  <c:v>-14.171874386653656</c:v>
                </c:pt>
                <c:pt idx="16">
                  <c:v>-45.796670096153946</c:v>
                </c:pt>
                <c:pt idx="17">
                  <c:v>-32.406391033506338</c:v>
                </c:pt>
                <c:pt idx="18">
                  <c:v>-54.799736312849063</c:v>
                </c:pt>
                <c:pt idx="19">
                  <c:v>-31.787187087784446</c:v>
                </c:pt>
                <c:pt idx="20">
                  <c:v>-51.475758337182583</c:v>
                </c:pt>
                <c:pt idx="21">
                  <c:v>13.692830568079273</c:v>
                </c:pt>
                <c:pt idx="22">
                  <c:v>-18.240553955555526</c:v>
                </c:pt>
                <c:pt idx="23">
                  <c:v>-19.015587068201967</c:v>
                </c:pt>
                <c:pt idx="24">
                  <c:v>-23.928016652211625</c:v>
                </c:pt>
                <c:pt idx="25">
                  <c:v>44.186153121019061</c:v>
                </c:pt>
                <c:pt idx="26">
                  <c:v>4.8403456375837663</c:v>
                </c:pt>
                <c:pt idx="27">
                  <c:v>9.0515589359933415</c:v>
                </c:pt>
                <c:pt idx="28">
                  <c:v>6.904353689360164</c:v>
                </c:pt>
                <c:pt idx="29">
                  <c:v>34.128743870967753</c:v>
                </c:pt>
                <c:pt idx="30">
                  <c:v>26.780595038015178</c:v>
                </c:pt>
                <c:pt idx="31">
                  <c:v>44.444043015873035</c:v>
                </c:pt>
                <c:pt idx="32">
                  <c:v>-24.1875286050157</c:v>
                </c:pt>
                <c:pt idx="33">
                  <c:v>22.203202006947095</c:v>
                </c:pt>
                <c:pt idx="34">
                  <c:v>0.67408003048785758</c:v>
                </c:pt>
                <c:pt idx="35">
                  <c:v>20.680853252647523</c:v>
                </c:pt>
                <c:pt idx="36">
                  <c:v>-5.3356487401278514</c:v>
                </c:pt>
                <c:pt idx="37">
                  <c:v>4.6393141167774843</c:v>
                </c:pt>
                <c:pt idx="38">
                  <c:v>7.4040051244509755</c:v>
                </c:pt>
                <c:pt idx="39">
                  <c:v>28.656377688661962</c:v>
                </c:pt>
                <c:pt idx="40">
                  <c:v>42.523354211663104</c:v>
                </c:pt>
                <c:pt idx="41">
                  <c:v>35.976619992782446</c:v>
                </c:pt>
                <c:pt idx="42">
                  <c:v>131.19902130681817</c:v>
                </c:pt>
                <c:pt idx="43">
                  <c:v>123.41312367491167</c:v>
                </c:pt>
                <c:pt idx="44">
                  <c:v>113.66024310164164</c:v>
                </c:pt>
                <c:pt idx="45">
                  <c:v>186.40117108433731</c:v>
                </c:pt>
                <c:pt idx="46">
                  <c:v>116.26498272942763</c:v>
                </c:pt>
                <c:pt idx="47">
                  <c:v>106.15304099640946</c:v>
                </c:pt>
                <c:pt idx="48">
                  <c:v>68.605293754985439</c:v>
                </c:pt>
                <c:pt idx="49">
                  <c:v>77.629910789877329</c:v>
                </c:pt>
                <c:pt idx="50">
                  <c:v>53.953139558737348</c:v>
                </c:pt>
                <c:pt idx="51">
                  <c:v>7.8296999654745605</c:v>
                </c:pt>
                <c:pt idx="52">
                  <c:v>-5.3330860305499641</c:v>
                </c:pt>
                <c:pt idx="53">
                  <c:v>9.0464385644769436</c:v>
                </c:pt>
                <c:pt idx="54">
                  <c:v>41.719103386275151</c:v>
                </c:pt>
                <c:pt idx="55">
                  <c:v>21.746000000000038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2-44F7-9319-CED3F17D4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309894144"/>
        <c:axId val="310121600"/>
      </c:barChart>
      <c:lineChart>
        <c:grouping val="standard"/>
        <c:varyColors val="0"/>
        <c:ser>
          <c:idx val="0"/>
          <c:order val="0"/>
          <c:tx>
            <c:strRef>
              <c:f>'13. Exports, imports, BOT'!$K$3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'13. Exports, imports, BOT'!$I$4:$J$59</c:f>
              <c:multiLvlStrCache>
                <c:ptCount val="56"/>
                <c:lvl>
                  <c:pt idx="0">
                    <c:v>   </c:v>
                  </c:pt>
                  <c:pt idx="1">
                    <c:v>   </c:v>
                  </c:pt>
                  <c:pt idx="2">
                    <c:v>   </c:v>
                  </c:pt>
                  <c:pt idx="3">
                    <c:v>   </c:v>
                  </c:pt>
                  <c:pt idx="4">
                    <c:v>   </c:v>
                  </c:pt>
                  <c:pt idx="5">
                    <c:v>   </c:v>
                  </c:pt>
                  <c:pt idx="6">
                    <c:v>   </c:v>
                  </c:pt>
                  <c:pt idx="7">
                    <c:v>   </c:v>
                  </c:pt>
                  <c:pt idx="8">
                    <c:v>   </c:v>
                  </c:pt>
                  <c:pt idx="9">
                    <c:v>   </c:v>
                  </c:pt>
                  <c:pt idx="10">
                    <c:v>   </c:v>
                  </c:pt>
                  <c:pt idx="11">
                    <c:v>   </c:v>
                  </c:pt>
                  <c:pt idx="12">
                    <c:v>   </c:v>
                  </c:pt>
                  <c:pt idx="13">
                    <c:v>   </c:v>
                  </c:pt>
                  <c:pt idx="14">
                    <c:v>   </c:v>
                  </c:pt>
                  <c:pt idx="15">
                    <c:v>   </c:v>
                  </c:pt>
                  <c:pt idx="16">
                    <c:v>   </c:v>
                  </c:pt>
                  <c:pt idx="17">
                    <c:v>   </c:v>
                  </c:pt>
                  <c:pt idx="18">
                    <c:v>   </c:v>
                  </c:pt>
                  <c:pt idx="19">
                    <c:v>   </c:v>
                  </c:pt>
                  <c:pt idx="20">
                    <c:v>   </c:v>
                  </c:pt>
                  <c:pt idx="21">
                    <c:v>   </c:v>
                  </c:pt>
                  <c:pt idx="22">
                    <c:v>   </c:v>
                  </c:pt>
                  <c:pt idx="23">
                    <c:v>   </c:v>
                  </c:pt>
                  <c:pt idx="24">
                    <c:v>   </c:v>
                  </c:pt>
                  <c:pt idx="25">
                    <c:v>   </c:v>
                  </c:pt>
                  <c:pt idx="26">
                    <c:v>   </c:v>
                  </c:pt>
                  <c:pt idx="27">
                    <c:v>   </c:v>
                  </c:pt>
                  <c:pt idx="28">
                    <c:v>   </c:v>
                  </c:pt>
                  <c:pt idx="29">
                    <c:v>   </c:v>
                  </c:pt>
                  <c:pt idx="30">
                    <c:v>   </c:v>
                  </c:pt>
                  <c:pt idx="31">
                    <c:v>   </c:v>
                  </c:pt>
                  <c:pt idx="32">
                    <c:v>   </c:v>
                  </c:pt>
                  <c:pt idx="33">
                    <c:v>   </c:v>
                  </c:pt>
                  <c:pt idx="34">
                    <c:v>   </c:v>
                  </c:pt>
                  <c:pt idx="35">
                    <c:v>   </c:v>
                  </c:pt>
                  <c:pt idx="36">
                    <c:v>   </c:v>
                  </c:pt>
                  <c:pt idx="37">
                    <c:v>   </c:v>
                  </c:pt>
                  <c:pt idx="38">
                    <c:v>   </c:v>
                  </c:pt>
                  <c:pt idx="39">
                    <c:v>   </c:v>
                  </c:pt>
                  <c:pt idx="40">
                    <c:v>   </c:v>
                  </c:pt>
                  <c:pt idx="41">
                    <c:v>   </c:v>
                  </c:pt>
                  <c:pt idx="42">
                    <c:v>   </c:v>
                  </c:pt>
                  <c:pt idx="43">
                    <c:v>   </c:v>
                  </c:pt>
                  <c:pt idx="44">
                    <c:v>   </c:v>
                  </c:pt>
                  <c:pt idx="45">
                    <c:v>   </c:v>
                  </c:pt>
                  <c:pt idx="46">
                    <c:v>   </c:v>
                  </c:pt>
                  <c:pt idx="47">
                    <c:v>   </c:v>
                  </c:pt>
                  <c:pt idx="48">
                    <c:v>   </c:v>
                  </c:pt>
                  <c:pt idx="49">
                    <c:v>   </c:v>
                  </c:pt>
                  <c:pt idx="50">
                    <c:v>   </c:v>
                  </c:pt>
                  <c:pt idx="51">
                    <c:v>   </c:v>
                  </c:pt>
                  <c:pt idx="52">
                    <c:v>   </c:v>
                  </c:pt>
                  <c:pt idx="53">
                    <c:v>   </c:v>
                  </c:pt>
                  <c:pt idx="54">
                    <c:v>   </c:v>
                  </c:pt>
                  <c:pt idx="55">
                    <c:v>  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'13. Exports, imports, BOT'!$K$4:$K$59</c:f>
              <c:numCache>
                <c:formatCode>_ * #\ ##0_ ;_ * \-#\ ##0_ ;_ * "-"??_ ;_ @_ </c:formatCode>
                <c:ptCount val="56"/>
                <c:pt idx="0">
                  <c:v>257.81601820877819</c:v>
                </c:pt>
                <c:pt idx="1">
                  <c:v>291.74049489136814</c:v>
                </c:pt>
                <c:pt idx="2">
                  <c:v>310.61217705299941</c:v>
                </c:pt>
                <c:pt idx="3">
                  <c:v>321.36391385507244</c:v>
                </c:pt>
                <c:pt idx="4">
                  <c:v>303.8634236571429</c:v>
                </c:pt>
                <c:pt idx="5">
                  <c:v>319.85976700336698</c:v>
                </c:pt>
                <c:pt idx="6">
                  <c:v>345.98793738266153</c:v>
                </c:pt>
                <c:pt idx="7">
                  <c:v>356.1913524330235</c:v>
                </c:pt>
                <c:pt idx="8">
                  <c:v>312.30094251883747</c:v>
                </c:pt>
                <c:pt idx="9">
                  <c:v>316.75729512195119</c:v>
                </c:pt>
                <c:pt idx="10">
                  <c:v>322.78497551234898</c:v>
                </c:pt>
                <c:pt idx="11">
                  <c:v>326.76141780538302</c:v>
                </c:pt>
                <c:pt idx="12">
                  <c:v>308.12516894093699</c:v>
                </c:pt>
                <c:pt idx="13">
                  <c:v>340.94859728643212</c:v>
                </c:pt>
                <c:pt idx="14">
                  <c:v>373.39622800593764</c:v>
                </c:pt>
                <c:pt idx="15">
                  <c:v>408.79684376840044</c:v>
                </c:pt>
                <c:pt idx="16">
                  <c:v>390.29580769230768</c:v>
                </c:pt>
                <c:pt idx="17">
                  <c:v>375.49010117980185</c:v>
                </c:pt>
                <c:pt idx="18">
                  <c:v>385.20586378026076</c:v>
                </c:pt>
                <c:pt idx="19">
                  <c:v>408.76096098467252</c:v>
                </c:pt>
                <c:pt idx="20">
                  <c:v>366.33105422632786</c:v>
                </c:pt>
                <c:pt idx="21">
                  <c:v>402.19619233543727</c:v>
                </c:pt>
                <c:pt idx="22">
                  <c:v>410.03533342222215</c:v>
                </c:pt>
                <c:pt idx="23">
                  <c:v>401.61279955713019</c:v>
                </c:pt>
                <c:pt idx="24">
                  <c:v>378.38449575021684</c:v>
                </c:pt>
                <c:pt idx="25">
                  <c:v>433.1141425902336</c:v>
                </c:pt>
                <c:pt idx="26">
                  <c:v>404.13453003355704</c:v>
                </c:pt>
                <c:pt idx="27">
                  <c:v>394.15748121363254</c:v>
                </c:pt>
                <c:pt idx="28">
                  <c:v>370.49044810436209</c:v>
                </c:pt>
                <c:pt idx="29">
                  <c:v>406.47603419354846</c:v>
                </c:pt>
                <c:pt idx="30">
                  <c:v>404.22343377350938</c:v>
                </c:pt>
                <c:pt idx="31">
                  <c:v>435.74171142857148</c:v>
                </c:pt>
                <c:pt idx="32">
                  <c:v>356.69471614420064</c:v>
                </c:pt>
                <c:pt idx="33">
                  <c:v>393.52082678502506</c:v>
                </c:pt>
                <c:pt idx="34">
                  <c:v>434.74295350609765</c:v>
                </c:pt>
                <c:pt idx="35">
                  <c:v>438.80554614220881</c:v>
                </c:pt>
                <c:pt idx="36">
                  <c:v>371.55321022940956</c:v>
                </c:pt>
                <c:pt idx="37">
                  <c:v>405.71626829268286</c:v>
                </c:pt>
                <c:pt idx="38">
                  <c:v>424.2924494875549</c:v>
                </c:pt>
                <c:pt idx="39">
                  <c:v>422.27037987604814</c:v>
                </c:pt>
                <c:pt idx="40">
                  <c:v>399.4777494600433</c:v>
                </c:pt>
                <c:pt idx="41">
                  <c:v>333.1666661854926</c:v>
                </c:pt>
                <c:pt idx="42">
                  <c:v>465.67593892045454</c:v>
                </c:pt>
                <c:pt idx="43">
                  <c:v>492.42398021201416</c:v>
                </c:pt>
                <c:pt idx="44">
                  <c:v>482.80855536150898</c:v>
                </c:pt>
                <c:pt idx="45">
                  <c:v>567.79996351118757</c:v>
                </c:pt>
                <c:pt idx="46">
                  <c:v>527.37325228581096</c:v>
                </c:pt>
                <c:pt idx="47">
                  <c:v>538.26620094700741</c:v>
                </c:pt>
                <c:pt idx="48">
                  <c:v>511.99374908965785</c:v>
                </c:pt>
                <c:pt idx="49">
                  <c:v>566.39124846035588</c:v>
                </c:pt>
                <c:pt idx="50">
                  <c:v>577.62774108995097</c:v>
                </c:pt>
                <c:pt idx="51">
                  <c:v>522.1276036556593</c:v>
                </c:pt>
                <c:pt idx="52">
                  <c:v>504.17006299545619</c:v>
                </c:pt>
                <c:pt idx="53">
                  <c:v>528.4364714111922</c:v>
                </c:pt>
                <c:pt idx="54">
                  <c:v>535.73433982619122</c:v>
                </c:pt>
                <c:pt idx="55">
                  <c:v>519.45100000000002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D2-44F7-9319-CED3F17D4F7A}"/>
            </c:ext>
          </c:extLst>
        </c:ser>
        <c:ser>
          <c:idx val="1"/>
          <c:order val="1"/>
          <c:tx>
            <c:strRef>
              <c:f>'13. Exports, imports, BOT'!$L$3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6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'13. Exports, imports, BOT'!$I$4:$J$59</c:f>
              <c:multiLvlStrCache>
                <c:ptCount val="56"/>
                <c:lvl>
                  <c:pt idx="0">
                    <c:v>   </c:v>
                  </c:pt>
                  <c:pt idx="1">
                    <c:v>   </c:v>
                  </c:pt>
                  <c:pt idx="2">
                    <c:v>   </c:v>
                  </c:pt>
                  <c:pt idx="3">
                    <c:v>   </c:v>
                  </c:pt>
                  <c:pt idx="4">
                    <c:v>   </c:v>
                  </c:pt>
                  <c:pt idx="5">
                    <c:v>   </c:v>
                  </c:pt>
                  <c:pt idx="6">
                    <c:v>   </c:v>
                  </c:pt>
                  <c:pt idx="7">
                    <c:v>   </c:v>
                  </c:pt>
                  <c:pt idx="8">
                    <c:v>   </c:v>
                  </c:pt>
                  <c:pt idx="9">
                    <c:v>   </c:v>
                  </c:pt>
                  <c:pt idx="10">
                    <c:v>   </c:v>
                  </c:pt>
                  <c:pt idx="11">
                    <c:v>   </c:v>
                  </c:pt>
                  <c:pt idx="12">
                    <c:v>   </c:v>
                  </c:pt>
                  <c:pt idx="13">
                    <c:v>   </c:v>
                  </c:pt>
                  <c:pt idx="14">
                    <c:v>   </c:v>
                  </c:pt>
                  <c:pt idx="15">
                    <c:v>   </c:v>
                  </c:pt>
                  <c:pt idx="16">
                    <c:v>   </c:v>
                  </c:pt>
                  <c:pt idx="17">
                    <c:v>   </c:v>
                  </c:pt>
                  <c:pt idx="18">
                    <c:v>   </c:v>
                  </c:pt>
                  <c:pt idx="19">
                    <c:v>   </c:v>
                  </c:pt>
                  <c:pt idx="20">
                    <c:v>   </c:v>
                  </c:pt>
                  <c:pt idx="21">
                    <c:v>   </c:v>
                  </c:pt>
                  <c:pt idx="22">
                    <c:v>   </c:v>
                  </c:pt>
                  <c:pt idx="23">
                    <c:v>   </c:v>
                  </c:pt>
                  <c:pt idx="24">
                    <c:v>   </c:v>
                  </c:pt>
                  <c:pt idx="25">
                    <c:v>   </c:v>
                  </c:pt>
                  <c:pt idx="26">
                    <c:v>   </c:v>
                  </c:pt>
                  <c:pt idx="27">
                    <c:v>   </c:v>
                  </c:pt>
                  <c:pt idx="28">
                    <c:v>   </c:v>
                  </c:pt>
                  <c:pt idx="29">
                    <c:v>   </c:v>
                  </c:pt>
                  <c:pt idx="30">
                    <c:v>   </c:v>
                  </c:pt>
                  <c:pt idx="31">
                    <c:v>   </c:v>
                  </c:pt>
                  <c:pt idx="32">
                    <c:v>   </c:v>
                  </c:pt>
                  <c:pt idx="33">
                    <c:v>   </c:v>
                  </c:pt>
                  <c:pt idx="34">
                    <c:v>   </c:v>
                  </c:pt>
                  <c:pt idx="35">
                    <c:v>   </c:v>
                  </c:pt>
                  <c:pt idx="36">
                    <c:v>   </c:v>
                  </c:pt>
                  <c:pt idx="37">
                    <c:v>   </c:v>
                  </c:pt>
                  <c:pt idx="38">
                    <c:v>   </c:v>
                  </c:pt>
                  <c:pt idx="39">
                    <c:v>   </c:v>
                  </c:pt>
                  <c:pt idx="40">
                    <c:v>   </c:v>
                  </c:pt>
                  <c:pt idx="41">
                    <c:v>   </c:v>
                  </c:pt>
                  <c:pt idx="42">
                    <c:v>   </c:v>
                  </c:pt>
                  <c:pt idx="43">
                    <c:v>   </c:v>
                  </c:pt>
                  <c:pt idx="44">
                    <c:v>   </c:v>
                  </c:pt>
                  <c:pt idx="45">
                    <c:v>   </c:v>
                  </c:pt>
                  <c:pt idx="46">
                    <c:v>   </c:v>
                  </c:pt>
                  <c:pt idx="47">
                    <c:v>   </c:v>
                  </c:pt>
                  <c:pt idx="48">
                    <c:v>   </c:v>
                  </c:pt>
                  <c:pt idx="49">
                    <c:v>   </c:v>
                  </c:pt>
                  <c:pt idx="50">
                    <c:v>   </c:v>
                  </c:pt>
                  <c:pt idx="51">
                    <c:v>   </c:v>
                  </c:pt>
                  <c:pt idx="52">
                    <c:v>   </c:v>
                  </c:pt>
                  <c:pt idx="53">
                    <c:v>   </c:v>
                  </c:pt>
                  <c:pt idx="54">
                    <c:v>   </c:v>
                  </c:pt>
                  <c:pt idx="55">
                    <c:v>  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</c:lvl>
              </c:multiLvlStrCache>
            </c:multiLvlStrRef>
          </c:cat>
          <c:val>
            <c:numRef>
              <c:f>'13. Exports, imports, BOT'!$L$4:$L$59</c:f>
              <c:numCache>
                <c:formatCode>_ * #\ ##0_ ;_ * \-#\ ##0_ ;_ * "-"??_ ;_ @_ </c:formatCode>
                <c:ptCount val="56"/>
                <c:pt idx="0">
                  <c:v>274.79048883748521</c:v>
                </c:pt>
                <c:pt idx="1">
                  <c:v>284.91453458602467</c:v>
                </c:pt>
                <c:pt idx="2">
                  <c:v>308.69800838672109</c:v>
                </c:pt>
                <c:pt idx="3">
                  <c:v>290.93728521739126</c:v>
                </c:pt>
                <c:pt idx="4">
                  <c:v>312.18488297142858</c:v>
                </c:pt>
                <c:pt idx="5">
                  <c:v>317.21527833894504</c:v>
                </c:pt>
                <c:pt idx="6">
                  <c:v>355.56024859193815</c:v>
                </c:pt>
                <c:pt idx="7">
                  <c:v>380.03010705303438</c:v>
                </c:pt>
                <c:pt idx="8">
                  <c:v>360.52848094725516</c:v>
                </c:pt>
                <c:pt idx="9">
                  <c:v>360.74194453870626</c:v>
                </c:pt>
                <c:pt idx="10">
                  <c:v>380.84981019442989</c:v>
                </c:pt>
                <c:pt idx="11">
                  <c:v>383.36510455486535</c:v>
                </c:pt>
                <c:pt idx="12">
                  <c:v>381.41262678207744</c:v>
                </c:pt>
                <c:pt idx="13">
                  <c:v>400.64599577889442</c:v>
                </c:pt>
                <c:pt idx="14">
                  <c:v>447.66886382978737</c:v>
                </c:pt>
                <c:pt idx="15">
                  <c:v>422.96871815505409</c:v>
                </c:pt>
                <c:pt idx="16">
                  <c:v>436.09247778846162</c:v>
                </c:pt>
                <c:pt idx="17">
                  <c:v>407.89649221330819</c:v>
                </c:pt>
                <c:pt idx="18">
                  <c:v>440.00560009310982</c:v>
                </c:pt>
                <c:pt idx="19">
                  <c:v>440.54814807245697</c:v>
                </c:pt>
                <c:pt idx="20">
                  <c:v>417.80681256351045</c:v>
                </c:pt>
                <c:pt idx="21">
                  <c:v>388.503361767358</c:v>
                </c:pt>
                <c:pt idx="22">
                  <c:v>428.27588737777768</c:v>
                </c:pt>
                <c:pt idx="23">
                  <c:v>420.62838662533215</c:v>
                </c:pt>
                <c:pt idx="24">
                  <c:v>402.31251240242847</c:v>
                </c:pt>
                <c:pt idx="25">
                  <c:v>388.92798946921454</c:v>
                </c:pt>
                <c:pt idx="26">
                  <c:v>399.29418439597328</c:v>
                </c:pt>
                <c:pt idx="27">
                  <c:v>385.10592227763919</c:v>
                </c:pt>
                <c:pt idx="28">
                  <c:v>363.58609441500192</c:v>
                </c:pt>
                <c:pt idx="29">
                  <c:v>372.3472903225807</c:v>
                </c:pt>
                <c:pt idx="30">
                  <c:v>377.44283873549421</c:v>
                </c:pt>
                <c:pt idx="31">
                  <c:v>391.29766841269844</c:v>
                </c:pt>
                <c:pt idx="32">
                  <c:v>380.88224474921634</c:v>
                </c:pt>
                <c:pt idx="33">
                  <c:v>371.31762477807797</c:v>
                </c:pt>
                <c:pt idx="34">
                  <c:v>434.06887347560979</c:v>
                </c:pt>
                <c:pt idx="35">
                  <c:v>418.12469288956129</c:v>
                </c:pt>
                <c:pt idx="36">
                  <c:v>376.88885896953741</c:v>
                </c:pt>
                <c:pt idx="37">
                  <c:v>401.07695417590537</c:v>
                </c:pt>
                <c:pt idx="38">
                  <c:v>416.88844436310393</c:v>
                </c:pt>
                <c:pt idx="39">
                  <c:v>393.61400218738618</c:v>
                </c:pt>
                <c:pt idx="40">
                  <c:v>356.95439524838019</c:v>
                </c:pt>
                <c:pt idx="41">
                  <c:v>297.19004619271016</c:v>
                </c:pt>
                <c:pt idx="42">
                  <c:v>334.47691761363637</c:v>
                </c:pt>
                <c:pt idx="43">
                  <c:v>369.01085653710248</c:v>
                </c:pt>
                <c:pt idx="44">
                  <c:v>369.14831225986734</c:v>
                </c:pt>
                <c:pt idx="45">
                  <c:v>381.39879242685026</c:v>
                </c:pt>
                <c:pt idx="46">
                  <c:v>411.10826955638333</c:v>
                </c:pt>
                <c:pt idx="47">
                  <c:v>432.11315995059795</c:v>
                </c:pt>
                <c:pt idx="48">
                  <c:v>443.38845533467241</c:v>
                </c:pt>
                <c:pt idx="49">
                  <c:v>488.76133767047855</c:v>
                </c:pt>
                <c:pt idx="50">
                  <c:v>523.67460153121363</c:v>
                </c:pt>
                <c:pt idx="51">
                  <c:v>514.29790369018474</c:v>
                </c:pt>
                <c:pt idx="52">
                  <c:v>509.50314902600616</c:v>
                </c:pt>
                <c:pt idx="53">
                  <c:v>519.39003284671526</c:v>
                </c:pt>
                <c:pt idx="54">
                  <c:v>494.01523643991607</c:v>
                </c:pt>
                <c:pt idx="55">
                  <c:v>497.70499999999998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4D2-44F7-9319-CED3F17D4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94144"/>
        <c:axId val="310121600"/>
      </c:lineChart>
      <c:catAx>
        <c:axId val="3098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310121600"/>
        <c:crosses val="autoZero"/>
        <c:auto val="1"/>
        <c:lblAlgn val="ctr"/>
        <c:lblOffset val="100"/>
        <c:noMultiLvlLbl val="0"/>
      </c:catAx>
      <c:valAx>
        <c:axId val="310121600"/>
        <c:scaling>
          <c:orientation val="minMax"/>
          <c:max val="600"/>
          <c:min val="-1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(2023) rand</a:t>
                </a:r>
              </a:p>
            </c:rich>
          </c:tx>
          <c:layout>
            <c:manualLayout>
              <c:xMode val="edge"/>
              <c:yMode val="edge"/>
              <c:x val="1.7473890792560402E-2"/>
              <c:y val="0.1759234059676580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0989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Exports in billions of U.S. dollars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'14_16 imports exports by sector'!$B$8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E2-46A7-8DB2-E01900459841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E2-46A7-8DB2-E01900459841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7E2-46A7-8DB2-E0190045984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7E2-46A7-8DB2-E0190045984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7E2-46A7-8DB2-E0190045984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7E2-46A7-8DB2-E01900459841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7E2-46A7-8DB2-E01900459841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7E2-46A7-8DB2-E01900459841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7E2-46A7-8DB2-E01900459841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7E2-46A7-8DB2-E0190045984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7E2-46A7-8DB2-E0190045984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7E2-46A7-8DB2-E0190045984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7E2-46A7-8DB2-E01900459841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7E2-46A7-8DB2-E01900459841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7E2-46A7-8DB2-E01900459841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7E2-46A7-8DB2-E01900459841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7E2-46A7-8DB2-E01900459841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17E2-46A7-8DB2-E01900459841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17E2-46A7-8DB2-E01900459841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17E2-46A7-8DB2-E01900459841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17E2-46A7-8DB2-E01900459841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7E2-46A7-8DB2-E01900459841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7E2-46A7-8DB2-E01900459841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17E2-46A7-8DB2-E01900459841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17E2-46A7-8DB2-E01900459841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17E2-46A7-8DB2-E01900459841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17E2-46A7-8DB2-E01900459841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17E2-46A7-8DB2-E01900459841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17E2-46A7-8DB2-E01900459841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17E2-46A7-8DB2-E01900459841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17E2-46A7-8DB2-E01900459841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17E2-46A7-8DB2-E01900459841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17E2-46A7-8DB2-E01900459841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17E2-46A7-8DB2-E01900459841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17E2-46A7-8DB2-E01900459841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17E2-46A7-8DB2-E01900459841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17E2-46A7-8DB2-E01900459841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17E2-46A7-8DB2-E01900459841}"/>
              </c:ext>
            </c:extLst>
          </c:dPt>
          <c:cat>
            <c:multiLvlStrRef>
              <c:f>'14_16 imports exports by sector'!$C$6:$AV$7</c:f>
              <c:multiLvlStrCache>
                <c:ptCount val="4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</c:lvl>
                <c:lvl>
                  <c:pt idx="0">
                    <c:v>Agriculture</c:v>
                  </c:pt>
                  <c:pt idx="16">
                    <c:v>Mining</c:v>
                  </c:pt>
                  <c:pt idx="32">
                    <c:v>Manufacturing</c:v>
                  </c:pt>
                </c:lvl>
              </c:multiLvlStrCache>
            </c:multiLvlStrRef>
          </c:cat>
          <c:val>
            <c:numRef>
              <c:f>'14_16 imports exports by sector'!$C$8:$AV$8</c:f>
              <c:numCache>
                <c:formatCode>_ * #\ ##0_ ;_ * \-#\ ##0_ ;_ * "-"??_ ;_ @_ </c:formatCode>
                <c:ptCount val="46"/>
                <c:pt idx="0">
                  <c:v>0.73561912605559177</c:v>
                </c:pt>
                <c:pt idx="1">
                  <c:v>0.81196871879784815</c:v>
                </c:pt>
                <c:pt idx="2">
                  <c:v>0.66757041623527713</c:v>
                </c:pt>
                <c:pt idx="3">
                  <c:v>0.99440582283705226</c:v>
                </c:pt>
                <c:pt idx="4">
                  <c:v>1.0467631376249442</c:v>
                </c:pt>
                <c:pt idx="5">
                  <c:v>1.0031563505355456</c:v>
                </c:pt>
                <c:pt idx="6">
                  <c:v>1.0422658271337157</c:v>
                </c:pt>
                <c:pt idx="7">
                  <c:v>1.086581547408997</c:v>
                </c:pt>
                <c:pt idx="8">
                  <c:v>1.1661488295331561</c:v>
                </c:pt>
                <c:pt idx="9">
                  <c:v>1.162676075968849</c:v>
                </c:pt>
                <c:pt idx="10">
                  <c:v>1.2553505492241352</c:v>
                </c:pt>
                <c:pt idx="11">
                  <c:v>1.507761664942791</c:v>
                </c:pt>
                <c:pt idx="12">
                  <c:v>1.592384801160545</c:v>
                </c:pt>
                <c:pt idx="13">
                  <c:v>1.6904350321451771</c:v>
                </c:pt>
                <c:pt idx="16">
                  <c:v>11.621645004497273</c:v>
                </c:pt>
                <c:pt idx="17">
                  <c:v>12.285155601039484</c:v>
                </c:pt>
                <c:pt idx="18">
                  <c:v>8.228638850193061</c:v>
                </c:pt>
                <c:pt idx="19">
                  <c:v>10.491171528794331</c:v>
                </c:pt>
                <c:pt idx="20">
                  <c:v>9.2119808638110996</c:v>
                </c:pt>
                <c:pt idx="21">
                  <c:v>7.16207254757337</c:v>
                </c:pt>
                <c:pt idx="22">
                  <c:v>8.1607600161280978</c:v>
                </c:pt>
                <c:pt idx="23">
                  <c:v>10.474056529289777</c:v>
                </c:pt>
                <c:pt idx="24">
                  <c:v>10.142805059610916</c:v>
                </c:pt>
                <c:pt idx="25">
                  <c:v>10.433196413190707</c:v>
                </c:pt>
                <c:pt idx="26">
                  <c:v>12.601996195901565</c:v>
                </c:pt>
                <c:pt idx="27">
                  <c:v>16.015683236715578</c:v>
                </c:pt>
                <c:pt idx="28">
                  <c:v>13.446439255530443</c:v>
                </c:pt>
                <c:pt idx="29">
                  <c:v>10.326147055866697</c:v>
                </c:pt>
                <c:pt idx="32">
                  <c:v>11.370406958993064</c:v>
                </c:pt>
                <c:pt idx="33">
                  <c:v>10.69869336663824</c:v>
                </c:pt>
                <c:pt idx="34">
                  <c:v>12.571568191973229</c:v>
                </c:pt>
                <c:pt idx="35">
                  <c:v>12.772717185578204</c:v>
                </c:pt>
                <c:pt idx="36">
                  <c:v>12.961685235532658</c:v>
                </c:pt>
                <c:pt idx="37">
                  <c:v>10.687951275188851</c:v>
                </c:pt>
                <c:pt idx="38">
                  <c:v>10.974344154766046</c:v>
                </c:pt>
                <c:pt idx="39">
                  <c:v>12.208126407313314</c:v>
                </c:pt>
                <c:pt idx="40">
                  <c:v>12.71685186374571</c:v>
                </c:pt>
                <c:pt idx="41">
                  <c:v>11.62885155456884</c:v>
                </c:pt>
                <c:pt idx="42">
                  <c:v>12.433825971374748</c:v>
                </c:pt>
                <c:pt idx="43">
                  <c:v>13.234226317713009</c:v>
                </c:pt>
                <c:pt idx="44">
                  <c:v>13.019055824939771</c:v>
                </c:pt>
                <c:pt idx="45">
                  <c:v>15.69034691665995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17E2-46A7-8DB2-E01900459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</a:rPr>
                  <a:t>billions of U.S. dollars</a:t>
                </a:r>
                <a:endParaRPr lang="en-ZA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Imports in billions of constant rand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'14_16 imports exports by sector'!$B$12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11-477B-AE73-1668AE01C34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11-477B-AE73-1668AE01C34C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11-477B-AE73-1668AE01C34C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11-477B-AE73-1668AE01C34C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611-477B-AE73-1668AE01C34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611-477B-AE73-1668AE01C34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611-477B-AE73-1668AE01C34C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611-477B-AE73-1668AE01C34C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611-477B-AE73-1668AE01C34C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611-477B-AE73-1668AE01C34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611-477B-AE73-1668AE01C34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611-477B-AE73-1668AE01C34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611-477B-AE73-1668AE01C34C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611-477B-AE73-1668AE01C34C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611-477B-AE73-1668AE01C34C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611-477B-AE73-1668AE01C34C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8611-477B-AE73-1668AE01C34C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8611-477B-AE73-1668AE01C34C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8611-477B-AE73-1668AE01C34C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8611-477B-AE73-1668AE01C34C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8611-477B-AE73-1668AE01C34C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8611-477B-AE73-1668AE01C34C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8611-477B-AE73-1668AE01C34C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8611-477B-AE73-1668AE01C34C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8611-477B-AE73-1668AE01C34C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8611-477B-AE73-1668AE01C34C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8611-477B-AE73-1668AE01C34C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8611-477B-AE73-1668AE01C34C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8611-477B-AE73-1668AE01C34C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8611-477B-AE73-1668AE01C34C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8611-477B-AE73-1668AE01C34C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8611-477B-AE73-1668AE01C34C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8611-477B-AE73-1668AE01C34C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8611-477B-AE73-1668AE01C34C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8611-477B-AE73-1668AE01C34C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8611-477B-AE73-1668AE01C34C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8611-477B-AE73-1668AE01C34C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8611-477B-AE73-1668AE01C34C}"/>
              </c:ext>
            </c:extLst>
          </c:dPt>
          <c:cat>
            <c:multiLvlStrRef>
              <c:f>'14_16 imports exports by sector'!$C$10:$AV$11</c:f>
              <c:multiLvlStrCache>
                <c:ptCount val="4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</c:lvl>
                <c:lvl>
                  <c:pt idx="0">
                    <c:v>Agriculture</c:v>
                  </c:pt>
                  <c:pt idx="16">
                    <c:v>Mining</c:v>
                  </c:pt>
                  <c:pt idx="32">
                    <c:v>Manufacturing</c:v>
                  </c:pt>
                </c:lvl>
              </c:multiLvlStrCache>
            </c:multiLvlStrRef>
          </c:cat>
          <c:val>
            <c:numRef>
              <c:f>'14_16 imports exports by sector'!$C$12:$AV$12</c:f>
              <c:numCache>
                <c:formatCode>_ * #\ ##0_ ;_ * \-#\ ##0_ ;_ * "-"??_ ;_ @_ </c:formatCode>
                <c:ptCount val="46"/>
                <c:pt idx="0">
                  <c:v>7.6148915942028976</c:v>
                </c:pt>
                <c:pt idx="1">
                  <c:v>11.986407107709129</c:v>
                </c:pt>
                <c:pt idx="2">
                  <c:v>12.759347722567286</c:v>
                </c:pt>
                <c:pt idx="3">
                  <c:v>12.452331501472036</c:v>
                </c:pt>
                <c:pt idx="4">
                  <c:v>11.892764514630748</c:v>
                </c:pt>
                <c:pt idx="5">
                  <c:v>15.059336049601416</c:v>
                </c:pt>
                <c:pt idx="6">
                  <c:v>14.547660349127179</c:v>
                </c:pt>
                <c:pt idx="7">
                  <c:v>13.056130476190477</c:v>
                </c:pt>
                <c:pt idx="8">
                  <c:v>13.525825491679274</c:v>
                </c:pt>
                <c:pt idx="9">
                  <c:v>13.161318702150931</c:v>
                </c:pt>
                <c:pt idx="10">
                  <c:v>13.56432961130742</c:v>
                </c:pt>
                <c:pt idx="11">
                  <c:v>13.233321715817695</c:v>
                </c:pt>
                <c:pt idx="12">
                  <c:v>13.480092730109206</c:v>
                </c:pt>
                <c:pt idx="13">
                  <c:v>15.593300000000001</c:v>
                </c:pt>
                <c:pt idx="16">
                  <c:v>60.851492753623184</c:v>
                </c:pt>
                <c:pt idx="17">
                  <c:v>86.397248769819555</c:v>
                </c:pt>
                <c:pt idx="18">
                  <c:v>87.631611180124224</c:v>
                </c:pt>
                <c:pt idx="19">
                  <c:v>96.301869185475979</c:v>
                </c:pt>
                <c:pt idx="20">
                  <c:v>105.43907301439853</c:v>
                </c:pt>
                <c:pt idx="21">
                  <c:v>63.603617449069972</c:v>
                </c:pt>
                <c:pt idx="22">
                  <c:v>62.688307813798836</c:v>
                </c:pt>
                <c:pt idx="23">
                  <c:v>64.085410634920635</c:v>
                </c:pt>
                <c:pt idx="24">
                  <c:v>86.49132428139184</c:v>
                </c:pt>
                <c:pt idx="25">
                  <c:v>79.928508713087865</c:v>
                </c:pt>
                <c:pt idx="26">
                  <c:v>50.03376212014134</c:v>
                </c:pt>
                <c:pt idx="27">
                  <c:v>83.163878686327109</c:v>
                </c:pt>
                <c:pt idx="28">
                  <c:v>128.79795644305773</c:v>
                </c:pt>
                <c:pt idx="29">
                  <c:v>129.8869</c:v>
                </c:pt>
                <c:pt idx="32">
                  <c:v>222.47090086956524</c:v>
                </c:pt>
                <c:pt idx="33">
                  <c:v>281.64645117550577</c:v>
                </c:pt>
                <c:pt idx="34">
                  <c:v>282.97414565217383</c:v>
                </c:pt>
                <c:pt idx="35">
                  <c:v>314.21451746810612</c:v>
                </c:pt>
                <c:pt idx="36">
                  <c:v>323.21631054342782</c:v>
                </c:pt>
                <c:pt idx="37">
                  <c:v>341.96543312666074</c:v>
                </c:pt>
                <c:pt idx="38">
                  <c:v>307.86995411471327</c:v>
                </c:pt>
                <c:pt idx="39">
                  <c:v>314.31851698412697</c:v>
                </c:pt>
                <c:pt idx="40">
                  <c:v>318.14847503782153</c:v>
                </c:pt>
                <c:pt idx="41">
                  <c:v>301.14274910681735</c:v>
                </c:pt>
                <c:pt idx="42">
                  <c:v>305.41264530035335</c:v>
                </c:pt>
                <c:pt idx="43">
                  <c:v>335.69602794906172</c:v>
                </c:pt>
                <c:pt idx="44">
                  <c:v>371.66354458658344</c:v>
                </c:pt>
                <c:pt idx="45">
                  <c:v>352.22550000000001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8611-477B-AE73-1668AE01C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</a:rPr>
                  <a:t>billions of constant (2023) rand</a:t>
                </a:r>
                <a:endParaRPr lang="en-ZA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Imports in billions of U.S. dollars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'14_16 imports exports by sector'!$B$16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FBC-4642-AD1C-49E21823DD49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FBC-4642-AD1C-49E21823DD49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FBC-4642-AD1C-49E21823DD4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FBC-4642-AD1C-49E21823DD49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FBC-4642-AD1C-49E21823DD4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FBC-4642-AD1C-49E21823DD49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FBC-4642-AD1C-49E21823DD49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FBC-4642-AD1C-49E21823DD49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FBC-4642-AD1C-49E21823DD49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CFBC-4642-AD1C-49E21823DD4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FBC-4642-AD1C-49E21823DD4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FBC-4642-AD1C-49E21823DD4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FBC-4642-AD1C-49E21823DD49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FBC-4642-AD1C-49E21823DD49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CFBC-4642-AD1C-49E21823DD49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CFBC-4642-AD1C-49E21823DD49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FBC-4642-AD1C-49E21823DD49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CFBC-4642-AD1C-49E21823DD49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FBC-4642-AD1C-49E21823DD49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FBC-4642-AD1C-49E21823DD49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CFBC-4642-AD1C-49E21823DD49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CFBC-4642-AD1C-49E21823DD49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CFBC-4642-AD1C-49E21823DD49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CFBC-4642-AD1C-49E21823DD49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CFBC-4642-AD1C-49E21823DD49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CFBC-4642-AD1C-49E21823DD49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CFBC-4642-AD1C-49E21823DD49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CFBC-4642-AD1C-49E21823DD49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CFBC-4642-AD1C-49E21823DD49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CFBC-4642-AD1C-49E21823DD49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CFBC-4642-AD1C-49E21823DD49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CFBC-4642-AD1C-49E21823DD49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CFBC-4642-AD1C-49E21823DD49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CFBC-4642-AD1C-49E21823DD49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CFBC-4642-AD1C-49E21823DD49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CFBC-4642-AD1C-49E21823DD49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CFBC-4642-AD1C-49E21823DD49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CFBC-4642-AD1C-49E21823DD49}"/>
              </c:ext>
            </c:extLst>
          </c:dPt>
          <c:cat>
            <c:multiLvlStrRef>
              <c:f>'14_16 imports exports by sector'!$C$14:$AV$15</c:f>
              <c:multiLvlStrCache>
                <c:ptCount val="4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</c:lvl>
                <c:lvl>
                  <c:pt idx="0">
                    <c:v>Agriculture</c:v>
                  </c:pt>
                  <c:pt idx="16">
                    <c:v>Mining</c:v>
                  </c:pt>
                  <c:pt idx="32">
                    <c:v>Manufacturing</c:v>
                  </c:pt>
                </c:lvl>
              </c:multiLvlStrCache>
            </c:multiLvlStrRef>
          </c:cat>
          <c:val>
            <c:numRef>
              <c:f>'14_16 imports exports by sector'!$C$16:$AV$16</c:f>
              <c:numCache>
                <c:formatCode>_ * #\ ##0_ ;_ * \-#\ ##0_ ;_ * "-"??_ ;_ @_ </c:formatCode>
                <c:ptCount val="46"/>
                <c:pt idx="0">
                  <c:v>0.56217209129213463</c:v>
                </c:pt>
                <c:pt idx="1">
                  <c:v>0.80088679223160464</c:v>
                </c:pt>
                <c:pt idx="2">
                  <c:v>0.8378768620050705</c:v>
                </c:pt>
                <c:pt idx="3">
                  <c:v>0.74041206449981645</c:v>
                </c:pt>
                <c:pt idx="4">
                  <c:v>0.67667948051838178</c:v>
                </c:pt>
                <c:pt idx="5">
                  <c:v>0.70649326764142362</c:v>
                </c:pt>
                <c:pt idx="6">
                  <c:v>0.74453587558299539</c:v>
                </c:pt>
                <c:pt idx="7">
                  <c:v>0.71297265358108353</c:v>
                </c:pt>
                <c:pt idx="8">
                  <c:v>0.7409559617664192</c:v>
                </c:pt>
                <c:pt idx="9">
                  <c:v>0.72427341700276726</c:v>
                </c:pt>
                <c:pt idx="10">
                  <c:v>0.72324402120560094</c:v>
                </c:pt>
                <c:pt idx="11">
                  <c:v>0.7591816051074004</c:v>
                </c:pt>
                <c:pt idx="12">
                  <c:v>0.72337393638798764</c:v>
                </c:pt>
                <c:pt idx="13">
                  <c:v>0.83101300756944929</c:v>
                </c:pt>
                <c:pt idx="16">
                  <c:v>4.4935270683788371</c:v>
                </c:pt>
                <c:pt idx="17">
                  <c:v>5.7730361767706038</c:v>
                </c:pt>
                <c:pt idx="18">
                  <c:v>5.7607914178038451</c:v>
                </c:pt>
                <c:pt idx="19">
                  <c:v>5.719248548823848</c:v>
                </c:pt>
                <c:pt idx="20">
                  <c:v>6.0038376138007328</c:v>
                </c:pt>
                <c:pt idx="21">
                  <c:v>2.9907529988569208</c:v>
                </c:pt>
                <c:pt idx="22">
                  <c:v>3.210021864381841</c:v>
                </c:pt>
                <c:pt idx="23">
                  <c:v>3.5101708321279657</c:v>
                </c:pt>
                <c:pt idx="24">
                  <c:v>4.7381920987072039</c:v>
                </c:pt>
                <c:pt idx="25">
                  <c:v>4.4068345541569247</c:v>
                </c:pt>
                <c:pt idx="26">
                  <c:v>2.67915930600366</c:v>
                </c:pt>
                <c:pt idx="27">
                  <c:v>4.7515218034195641</c:v>
                </c:pt>
                <c:pt idx="28">
                  <c:v>6.9122475003570019</c:v>
                </c:pt>
                <c:pt idx="29">
                  <c:v>6.9171765325278258</c:v>
                </c:pt>
                <c:pt idx="32">
                  <c:v>16.418721127724236</c:v>
                </c:pt>
                <c:pt idx="33">
                  <c:v>18.834416209572105</c:v>
                </c:pt>
                <c:pt idx="34">
                  <c:v>18.594284593638193</c:v>
                </c:pt>
                <c:pt idx="35">
                  <c:v>18.67305406911737</c:v>
                </c:pt>
                <c:pt idx="36">
                  <c:v>18.38783982354823</c:v>
                </c:pt>
                <c:pt idx="37">
                  <c:v>16.161838887061336</c:v>
                </c:pt>
                <c:pt idx="38">
                  <c:v>15.754548975254272</c:v>
                </c:pt>
                <c:pt idx="39">
                  <c:v>17.138963836070854</c:v>
                </c:pt>
                <c:pt idx="40">
                  <c:v>17.431582813521462</c:v>
                </c:pt>
                <c:pt idx="41">
                  <c:v>16.565243974203639</c:v>
                </c:pt>
                <c:pt idx="42">
                  <c:v>16.288688067055602</c:v>
                </c:pt>
                <c:pt idx="43">
                  <c:v>19.245131623059589</c:v>
                </c:pt>
                <c:pt idx="44">
                  <c:v>19.988885757903834</c:v>
                </c:pt>
                <c:pt idx="45">
                  <c:v>18.772630887127576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CFBC-4642-AD1C-49E21823D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</a:rPr>
                  <a:t>billions of U.S. dollars</a:t>
                </a:r>
                <a:endParaRPr lang="en-ZA" sz="8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SA growth compared to UMIC'!$C$4</c:f>
              <c:strCache>
                <c:ptCount val="1"/>
                <c:pt idx="0">
                  <c:v> South Africa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'2. SA growth compared to UMIC'!$A$5:$B$9</c:f>
              <c:multiLvlStrCache>
                <c:ptCount val="5"/>
                <c:lvl>
                  <c:pt idx="0">
                    <c:v> 1985 to 1994 </c:v>
                  </c:pt>
                  <c:pt idx="1">
                    <c:v> 1994 to 2007 </c:v>
                  </c:pt>
                  <c:pt idx="2">
                    <c:v> 2007 to 2015 </c:v>
                  </c:pt>
                  <c:pt idx="3">
                    <c:v> 2015 to 2019 </c:v>
                  </c:pt>
                  <c:pt idx="4">
                    <c:v> 2019 to 2022 </c:v>
                  </c:pt>
                </c:lvl>
                <c:lvl>
                  <c:pt idx="0">
                    <c:v> apartheid </c:v>
                  </c:pt>
                  <c:pt idx="1">
                    <c:v> RDP </c:v>
                  </c:pt>
                  <c:pt idx="2">
                    <c:v> IPAP </c:v>
                  </c:pt>
                  <c:pt idx="4">
                    <c:v> Re-imagined </c:v>
                  </c:pt>
                </c:lvl>
              </c:multiLvlStrCache>
            </c:multiLvlStrRef>
          </c:cat>
          <c:val>
            <c:numRef>
              <c:f>'2. SA growth compared to UMIC'!$C$5:$C$9</c:f>
              <c:numCache>
                <c:formatCode>0.0%</c:formatCode>
                <c:ptCount val="5"/>
                <c:pt idx="0">
                  <c:v>8.2666761435477021E-3</c:v>
                </c:pt>
                <c:pt idx="1">
                  <c:v>3.2435119633491105E-2</c:v>
                </c:pt>
                <c:pt idx="2">
                  <c:v>1.9239198627034382E-2</c:v>
                </c:pt>
                <c:pt idx="3">
                  <c:v>9.0861218522015896E-3</c:v>
                </c:pt>
                <c:pt idx="4">
                  <c:v>1.1327660423057218E-3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9-4CFB-9B9A-604A9BFC8FF8}"/>
            </c:ext>
          </c:extLst>
        </c:ser>
        <c:ser>
          <c:idx val="1"/>
          <c:order val="1"/>
          <c:tx>
            <c:strRef>
              <c:f>'2. SA growth compared to UMIC'!$D$4</c:f>
              <c:strCache>
                <c:ptCount val="1"/>
                <c:pt idx="0">
                  <c:v> Upper middle income ex SA and China 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'2. SA growth compared to UMIC'!$A$5:$B$9</c:f>
              <c:multiLvlStrCache>
                <c:ptCount val="5"/>
                <c:lvl>
                  <c:pt idx="0">
                    <c:v> 1985 to 1994 </c:v>
                  </c:pt>
                  <c:pt idx="1">
                    <c:v> 1994 to 2007 </c:v>
                  </c:pt>
                  <c:pt idx="2">
                    <c:v> 2007 to 2015 </c:v>
                  </c:pt>
                  <c:pt idx="3">
                    <c:v> 2015 to 2019 </c:v>
                  </c:pt>
                  <c:pt idx="4">
                    <c:v> 2019 to 2022 </c:v>
                  </c:pt>
                </c:lvl>
                <c:lvl>
                  <c:pt idx="0">
                    <c:v> apartheid </c:v>
                  </c:pt>
                  <c:pt idx="1">
                    <c:v> RDP </c:v>
                  </c:pt>
                  <c:pt idx="2">
                    <c:v> IPAP </c:v>
                  </c:pt>
                  <c:pt idx="4">
                    <c:v> Re-imagined </c:v>
                  </c:pt>
                </c:lvl>
              </c:multiLvlStrCache>
            </c:multiLvlStrRef>
          </c:cat>
          <c:val>
            <c:numRef>
              <c:f>'2. SA growth compared to UMIC'!$D$5:$D$9</c:f>
              <c:numCache>
                <c:formatCode>0.0%</c:formatCode>
                <c:ptCount val="5"/>
                <c:pt idx="0">
                  <c:v>1.8832806146495518E-2</c:v>
                </c:pt>
                <c:pt idx="1">
                  <c:v>3.2242958720986703E-2</c:v>
                </c:pt>
                <c:pt idx="2">
                  <c:v>2.8121917818050957E-2</c:v>
                </c:pt>
                <c:pt idx="3">
                  <c:v>2.1761654124165419E-2</c:v>
                </c:pt>
                <c:pt idx="4">
                  <c:v>1.576318516413755E-2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79-4CFB-9B9A-604A9BFC8FF8}"/>
            </c:ext>
          </c:extLst>
        </c:ser>
        <c:ser>
          <c:idx val="2"/>
          <c:order val="2"/>
          <c:tx>
            <c:strRef>
              <c:f>'2. SA growth compared to UMIC'!$E$4</c:f>
              <c:strCache>
                <c:ptCount val="1"/>
                <c:pt idx="0">
                  <c:v> China 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multiLvlStrRef>
              <c:f>'2. SA growth compared to UMIC'!$A$5:$B$9</c:f>
              <c:multiLvlStrCache>
                <c:ptCount val="5"/>
                <c:lvl>
                  <c:pt idx="0">
                    <c:v> 1985 to 1994 </c:v>
                  </c:pt>
                  <c:pt idx="1">
                    <c:v> 1994 to 2007 </c:v>
                  </c:pt>
                  <c:pt idx="2">
                    <c:v> 2007 to 2015 </c:v>
                  </c:pt>
                  <c:pt idx="3">
                    <c:v> 2015 to 2019 </c:v>
                  </c:pt>
                  <c:pt idx="4">
                    <c:v> 2019 to 2022 </c:v>
                  </c:pt>
                </c:lvl>
                <c:lvl>
                  <c:pt idx="0">
                    <c:v> apartheid </c:v>
                  </c:pt>
                  <c:pt idx="1">
                    <c:v> RDP </c:v>
                  </c:pt>
                  <c:pt idx="2">
                    <c:v> IPAP </c:v>
                  </c:pt>
                  <c:pt idx="4">
                    <c:v> Re-imagined </c:v>
                  </c:pt>
                </c:lvl>
              </c:multiLvlStrCache>
            </c:multiLvlStrRef>
          </c:cat>
          <c:val>
            <c:numRef>
              <c:f>'2. SA growth compared to UMIC'!$E$5:$E$9</c:f>
              <c:numCache>
                <c:formatCode>0.0%</c:formatCode>
                <c:ptCount val="5"/>
                <c:pt idx="0">
                  <c:v>0.10320082191513236</c:v>
                </c:pt>
                <c:pt idx="1">
                  <c:v>9.9283131552355242E-2</c:v>
                </c:pt>
                <c:pt idx="2">
                  <c:v>8.6598559197337721E-2</c:v>
                </c:pt>
                <c:pt idx="3">
                  <c:v>6.6233254846931544E-2</c:v>
                </c:pt>
                <c:pt idx="4">
                  <c:v>4.522525137877631E-2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79-4CFB-9B9A-604A9BFC8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'14_16 imports exports by sector'!$B$4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B8-4250-8BB2-17C90BECEB4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DB8-4250-8BB2-17C90BECEB47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DB8-4250-8BB2-17C90BECEB4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DB8-4250-8BB2-17C90BECEB47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DB8-4250-8BB2-17C90BECEB47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DB8-4250-8BB2-17C90BECEB4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DB8-4250-8BB2-17C90BECEB47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DB8-4250-8BB2-17C90BECEB47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DB8-4250-8BB2-17C90BECEB47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DB8-4250-8BB2-17C90BECEB4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DB8-4250-8BB2-17C90BECEB4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DB8-4250-8BB2-17C90BECEB4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DB8-4250-8BB2-17C90BECEB47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DB8-4250-8BB2-17C90BECEB47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5DB8-4250-8BB2-17C90BECEB47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5DB8-4250-8BB2-17C90BECEB47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5DB8-4250-8BB2-17C90BECEB47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5DB8-4250-8BB2-17C90BECEB47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5DB8-4250-8BB2-17C90BECEB47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5DB8-4250-8BB2-17C90BECEB47}"/>
              </c:ext>
            </c:extLst>
          </c:dPt>
          <c:dPt>
            <c:idx val="3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DB8-4250-8BB2-17C90BECEB47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5DB8-4250-8BB2-17C90BECEB47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5DB8-4250-8BB2-17C90BECEB47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5DB8-4250-8BB2-17C90BECEB47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5DB8-4250-8BB2-17C90BECEB47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5DB8-4250-8BB2-17C90BECEB47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5DB8-4250-8BB2-17C90BECEB47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5DB8-4250-8BB2-17C90BECEB47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5DB8-4250-8BB2-17C90BECEB47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5DB8-4250-8BB2-17C90BECEB47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5DB8-4250-8BB2-17C90BECEB47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5DB8-4250-8BB2-17C90BECEB47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5DB8-4250-8BB2-17C90BECEB47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5DB8-4250-8BB2-17C90BECEB47}"/>
              </c:ext>
            </c:extLst>
          </c:dPt>
          <c:dPt>
            <c:idx val="4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5DB8-4250-8BB2-17C90BECEB47}"/>
              </c:ext>
            </c:extLst>
          </c:dPt>
          <c:dPt>
            <c:idx val="4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5DB8-4250-8BB2-17C90BECEB47}"/>
              </c:ext>
            </c:extLst>
          </c:dPt>
          <c:dPt>
            <c:idx val="4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5DB8-4250-8BB2-17C90BECEB47}"/>
              </c:ext>
            </c:extLst>
          </c:dPt>
          <c:dPt>
            <c:idx val="4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5DB8-4250-8BB2-17C90BECEB47}"/>
              </c:ext>
            </c:extLst>
          </c:dPt>
          <c:cat>
            <c:multiLvlStrRef>
              <c:f>'14_16 imports exports by sector'!$C$2:$AV$3</c:f>
              <c:multiLvlStrCache>
                <c:ptCount val="46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2023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</c:v>
                  </c:pt>
                  <c:pt idx="21">
                    <c:v>2015</c:v>
                  </c:pt>
                  <c:pt idx="22">
                    <c:v>2016</c:v>
                  </c:pt>
                  <c:pt idx="23">
                    <c:v>2017</c:v>
                  </c:pt>
                  <c:pt idx="24">
                    <c:v>2018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2021</c:v>
                  </c:pt>
                  <c:pt idx="28">
                    <c:v>2022</c:v>
                  </c:pt>
                  <c:pt idx="29">
                    <c:v>2023</c:v>
                  </c:pt>
                  <c:pt idx="32">
                    <c:v>2010</c:v>
                  </c:pt>
                  <c:pt idx="33">
                    <c:v>2011</c:v>
                  </c:pt>
                  <c:pt idx="34">
                    <c:v>2012</c:v>
                  </c:pt>
                  <c:pt idx="35">
                    <c:v>2013</c:v>
                  </c:pt>
                  <c:pt idx="36">
                    <c:v>2014</c:v>
                  </c:pt>
                  <c:pt idx="37">
                    <c:v>2015</c:v>
                  </c:pt>
                  <c:pt idx="38">
                    <c:v>2016</c:v>
                  </c:pt>
                  <c:pt idx="39">
                    <c:v>2017</c:v>
                  </c:pt>
                  <c:pt idx="40">
                    <c:v>2018</c:v>
                  </c:pt>
                  <c:pt idx="41">
                    <c:v>2019</c:v>
                  </c:pt>
                  <c:pt idx="42">
                    <c:v>2020</c:v>
                  </c:pt>
                  <c:pt idx="43">
                    <c:v>2021</c:v>
                  </c:pt>
                  <c:pt idx="44">
                    <c:v>2022</c:v>
                  </c:pt>
                  <c:pt idx="45">
                    <c:v>2023</c:v>
                  </c:pt>
                </c:lvl>
                <c:lvl>
                  <c:pt idx="0">
                    <c:v>Agriculture</c:v>
                  </c:pt>
                  <c:pt idx="16">
                    <c:v>Mining</c:v>
                  </c:pt>
                  <c:pt idx="32">
                    <c:v>Manufacturing</c:v>
                  </c:pt>
                </c:lvl>
              </c:multiLvlStrCache>
            </c:multiLvlStrRef>
          </c:cat>
          <c:val>
            <c:numRef>
              <c:f>'14_16 imports exports by sector'!$C$4:$AV$4</c:f>
              <c:numCache>
                <c:formatCode>_ * #\ ##0_ ;_ * \-#\ ##0_ ;_ * "-"??_ ;_ @_ </c:formatCode>
                <c:ptCount val="46"/>
                <c:pt idx="0">
                  <c:v>9.9532750144927515</c:v>
                </c:pt>
                <c:pt idx="1">
                  <c:v>12.143765336249317</c:v>
                </c:pt>
                <c:pt idx="2">
                  <c:v>10.150901449275361</c:v>
                </c:pt>
                <c:pt idx="3">
                  <c:v>16.754507654563302</c:v>
                </c:pt>
                <c:pt idx="4">
                  <c:v>18.459782257315375</c:v>
                </c:pt>
                <c:pt idx="5">
                  <c:v>21.484387156775909</c:v>
                </c:pt>
                <c:pt idx="6">
                  <c:v>20.352443059019119</c:v>
                </c:pt>
                <c:pt idx="7">
                  <c:v>19.839321984126986</c:v>
                </c:pt>
                <c:pt idx="8">
                  <c:v>21.293169213313167</c:v>
                </c:pt>
                <c:pt idx="9">
                  <c:v>21.085160991615027</c:v>
                </c:pt>
                <c:pt idx="10">
                  <c:v>23.500597809187283</c:v>
                </c:pt>
                <c:pt idx="11">
                  <c:v>26.262408713136729</c:v>
                </c:pt>
                <c:pt idx="12">
                  <c:v>29.637927488299535</c:v>
                </c:pt>
                <c:pt idx="13">
                  <c:v>31.706799999999998</c:v>
                </c:pt>
                <c:pt idx="16">
                  <c:v>157.38122295652175</c:v>
                </c:pt>
                <c:pt idx="17">
                  <c:v>183.93438764352103</c:v>
                </c:pt>
                <c:pt idx="18">
                  <c:v>125.38642463768113</c:v>
                </c:pt>
                <c:pt idx="19">
                  <c:v>176.78965240431799</c:v>
                </c:pt>
                <c:pt idx="20">
                  <c:v>162.31039544821181</c:v>
                </c:pt>
                <c:pt idx="21">
                  <c:v>152.87868184233835</c:v>
                </c:pt>
                <c:pt idx="22">
                  <c:v>159.37836650041561</c:v>
                </c:pt>
                <c:pt idx="23">
                  <c:v>191.74007428571426</c:v>
                </c:pt>
                <c:pt idx="24">
                  <c:v>184.98516701966716</c:v>
                </c:pt>
                <c:pt idx="25">
                  <c:v>189.3201186292381</c:v>
                </c:pt>
                <c:pt idx="26">
                  <c:v>236.16434296819787</c:v>
                </c:pt>
                <c:pt idx="27">
                  <c:v>279.52581347184992</c:v>
                </c:pt>
                <c:pt idx="28">
                  <c:v>250.0978975351014</c:v>
                </c:pt>
                <c:pt idx="29">
                  <c:v>225.49140000000003</c:v>
                </c:pt>
                <c:pt idx="32">
                  <c:v>154.02941588405795</c:v>
                </c:pt>
                <c:pt idx="33">
                  <c:v>160.11319945325312</c:v>
                </c:pt>
                <c:pt idx="34">
                  <c:v>191.22409171842651</c:v>
                </c:pt>
                <c:pt idx="35">
                  <c:v>215.2526837095192</c:v>
                </c:pt>
                <c:pt idx="36">
                  <c:v>227.9907832791454</c:v>
                </c:pt>
                <c:pt idx="37">
                  <c:v>227.24973055801595</c:v>
                </c:pt>
                <c:pt idx="38">
                  <c:v>214.4266716541978</c:v>
                </c:pt>
                <c:pt idx="39">
                  <c:v>223.76412492063491</c:v>
                </c:pt>
                <c:pt idx="40">
                  <c:v>231.96465181543115</c:v>
                </c:pt>
                <c:pt idx="41">
                  <c:v>211.31026977761579</c:v>
                </c:pt>
                <c:pt idx="42">
                  <c:v>232.75915893992934</c:v>
                </c:pt>
                <c:pt idx="43">
                  <c:v>231.18962117962468</c:v>
                </c:pt>
                <c:pt idx="44">
                  <c:v>241.94036580343217</c:v>
                </c:pt>
                <c:pt idx="45">
                  <c:v>262.2527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5DB8-4250-8BB2-17C90BECE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'15. Mining revenues'!$C$7</c:f>
              <c:strCache>
                <c:ptCount val="1"/>
                <c:pt idx="0">
                  <c:v> Q4 2015 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'15. Mining revenues'!$D$6:$H$6</c:f>
              <c:strCache>
                <c:ptCount val="5"/>
                <c:pt idx="0">
                  <c:v> iron ore </c:v>
                </c:pt>
                <c:pt idx="1">
                  <c:v> manganese/
chromium </c:v>
                </c:pt>
                <c:pt idx="2">
                  <c:v> coal </c:v>
                </c:pt>
                <c:pt idx="3">
                  <c:v> gold </c:v>
                </c:pt>
                <c:pt idx="4">
                  <c:v> platinum </c:v>
                </c:pt>
              </c:strCache>
            </c:strRef>
          </c:cat>
          <c:val>
            <c:numRef>
              <c:f>'15. Mining revenues'!$D$7:$H$7</c:f>
              <c:numCache>
                <c:formatCode>_-* #\ ##0_-;\-* #\ ##0_-;_-* "-"??_-;_-@_-</c:formatCode>
                <c:ptCount val="5"/>
                <c:pt idx="0">
                  <c:v>18.238765742559682</c:v>
                </c:pt>
                <c:pt idx="1">
                  <c:v>9.0887034799801043</c:v>
                </c:pt>
                <c:pt idx="2">
                  <c:v>21.215714098653844</c:v>
                </c:pt>
                <c:pt idx="3">
                  <c:v>20.885692102831563</c:v>
                </c:pt>
                <c:pt idx="4">
                  <c:v>30.504597882035803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0-4F49-9B85-131653D1CAAD}"/>
            </c:ext>
          </c:extLst>
        </c:ser>
        <c:ser>
          <c:idx val="1"/>
          <c:order val="1"/>
          <c:tx>
            <c:strRef>
              <c:f>'15. Mining revenues'!$C$8</c:f>
              <c:strCache>
                <c:ptCount val="1"/>
                <c:pt idx="0">
                  <c:v> Q4 2019 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'15. Mining revenues'!$D$6:$H$6</c:f>
              <c:strCache>
                <c:ptCount val="5"/>
                <c:pt idx="0">
                  <c:v> iron ore </c:v>
                </c:pt>
                <c:pt idx="1">
                  <c:v> manganese/
chromium </c:v>
                </c:pt>
                <c:pt idx="2">
                  <c:v> coal </c:v>
                </c:pt>
                <c:pt idx="3">
                  <c:v> gold </c:v>
                </c:pt>
                <c:pt idx="4">
                  <c:v> platinum </c:v>
                </c:pt>
              </c:strCache>
            </c:strRef>
          </c:cat>
          <c:val>
            <c:numRef>
              <c:f>'15. Mining revenues'!$D$8:$H$8</c:f>
              <c:numCache>
                <c:formatCode>_-* #\ ##0_-;\-* #\ ##0_-;_-* "-"??_-;_-@_-</c:formatCode>
                <c:ptCount val="5"/>
                <c:pt idx="0">
                  <c:v>26.785035597586248</c:v>
                </c:pt>
                <c:pt idx="1">
                  <c:v>19.27897324706332</c:v>
                </c:pt>
                <c:pt idx="2">
                  <c:v>24.275961832767468</c:v>
                </c:pt>
                <c:pt idx="3">
                  <c:v>28.537154001465069</c:v>
                </c:pt>
                <c:pt idx="4">
                  <c:v>49.523335101040395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0-4F49-9B85-131653D1CAAD}"/>
            </c:ext>
          </c:extLst>
        </c:ser>
        <c:ser>
          <c:idx val="2"/>
          <c:order val="2"/>
          <c:tx>
            <c:strRef>
              <c:f>'15. Mining revenues'!$C$9</c:f>
              <c:strCache>
                <c:ptCount val="1"/>
                <c:pt idx="0">
                  <c:v> Q4 2020 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'15. Mining revenues'!$D$6:$H$6</c:f>
              <c:strCache>
                <c:ptCount val="5"/>
                <c:pt idx="0">
                  <c:v> iron ore </c:v>
                </c:pt>
                <c:pt idx="1">
                  <c:v> manganese/
chromium </c:v>
                </c:pt>
                <c:pt idx="2">
                  <c:v> coal </c:v>
                </c:pt>
                <c:pt idx="3">
                  <c:v> gold </c:v>
                </c:pt>
                <c:pt idx="4">
                  <c:v> platinum </c:v>
                </c:pt>
              </c:strCache>
            </c:strRef>
          </c:cat>
          <c:val>
            <c:numRef>
              <c:f>'15. Mining revenues'!$D$9:$H$9</c:f>
              <c:numCache>
                <c:formatCode>_-* #\ ##0_-;\-* #\ ##0_-;_-* "-"??_-;_-@_-</c:formatCode>
                <c:ptCount val="5"/>
                <c:pt idx="0">
                  <c:v>40.337695970554023</c:v>
                </c:pt>
                <c:pt idx="1">
                  <c:v>21.087042697941737</c:v>
                </c:pt>
                <c:pt idx="2">
                  <c:v>19.018842477568857</c:v>
                </c:pt>
                <c:pt idx="3">
                  <c:v>38.119988934213978</c:v>
                </c:pt>
                <c:pt idx="4">
                  <c:v>67.212838126467162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0-4F49-9B85-131653D1CAAD}"/>
            </c:ext>
          </c:extLst>
        </c:ser>
        <c:ser>
          <c:idx val="3"/>
          <c:order val="3"/>
          <c:tx>
            <c:strRef>
              <c:f>'15. Mining revenues'!$C$10</c:f>
              <c:strCache>
                <c:ptCount val="1"/>
                <c:pt idx="0">
                  <c:v> Q4 2021 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'15. Mining revenues'!$D$6:$H$6</c:f>
              <c:strCache>
                <c:ptCount val="5"/>
                <c:pt idx="0">
                  <c:v> iron ore </c:v>
                </c:pt>
                <c:pt idx="1">
                  <c:v> manganese/
chromium </c:v>
                </c:pt>
                <c:pt idx="2">
                  <c:v> coal </c:v>
                </c:pt>
                <c:pt idx="3">
                  <c:v> gold </c:v>
                </c:pt>
                <c:pt idx="4">
                  <c:v> platinum </c:v>
                </c:pt>
              </c:strCache>
            </c:strRef>
          </c:cat>
          <c:val>
            <c:numRef>
              <c:f>'15. Mining revenues'!$D$10:$H$10</c:f>
              <c:numCache>
                <c:formatCode>_-* #\ ##0_-;\-* #\ ##0_-;_-* "-"??_-;_-@_-</c:formatCode>
                <c:ptCount val="5"/>
                <c:pt idx="0">
                  <c:v>31.701543978426002</c:v>
                </c:pt>
                <c:pt idx="1">
                  <c:v>20.295248390781001</c:v>
                </c:pt>
                <c:pt idx="2">
                  <c:v>37.733536898400004</c:v>
                </c:pt>
                <c:pt idx="3">
                  <c:v>33.750389724240001</c:v>
                </c:pt>
                <c:pt idx="4">
                  <c:v>93.757683282738995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0-4F49-9B85-131653D1CAAD}"/>
            </c:ext>
          </c:extLst>
        </c:ser>
        <c:ser>
          <c:idx val="4"/>
          <c:order val="4"/>
          <c:tx>
            <c:strRef>
              <c:f>'15. Mining revenues'!$C$11</c:f>
              <c:strCache>
                <c:ptCount val="1"/>
                <c:pt idx="0">
                  <c:v> Q4 2022 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'15. Mining revenues'!$D$6:$H$6</c:f>
              <c:strCache>
                <c:ptCount val="5"/>
                <c:pt idx="0">
                  <c:v> iron ore </c:v>
                </c:pt>
                <c:pt idx="1">
                  <c:v> manganese/
chromium </c:v>
                </c:pt>
                <c:pt idx="2">
                  <c:v> coal </c:v>
                </c:pt>
                <c:pt idx="3">
                  <c:v> gold </c:v>
                </c:pt>
                <c:pt idx="4">
                  <c:v> platinum </c:v>
                </c:pt>
              </c:strCache>
            </c:strRef>
          </c:cat>
          <c:val>
            <c:numRef>
              <c:f>'15. Mining revenues'!$D$11:$H$11</c:f>
              <c:numCache>
                <c:formatCode>_-* #\ ##0_-;\-* #\ ##0_-;_-* "-"??_-;_-@_-</c:formatCode>
                <c:ptCount val="5"/>
                <c:pt idx="0">
                  <c:v>21.417111820601679</c:v>
                </c:pt>
                <c:pt idx="1">
                  <c:v>20.186550564778919</c:v>
                </c:pt>
                <c:pt idx="2">
                  <c:v>60.165139444407657</c:v>
                </c:pt>
                <c:pt idx="3">
                  <c:v>23.724331204888063</c:v>
                </c:pt>
                <c:pt idx="4">
                  <c:v>68.125199966197755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0-4F49-9B85-131653D1CAAD}"/>
            </c:ext>
          </c:extLst>
        </c:ser>
        <c:ser>
          <c:idx val="5"/>
          <c:order val="5"/>
          <c:tx>
            <c:strRef>
              <c:f>'15. Mining revenues'!$C$12</c:f>
              <c:strCache>
                <c:ptCount val="1"/>
                <c:pt idx="0">
                  <c:v> Q3 2023 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'15. Mining revenues'!$D$6:$H$6</c:f>
              <c:strCache>
                <c:ptCount val="5"/>
                <c:pt idx="0">
                  <c:v> iron ore </c:v>
                </c:pt>
                <c:pt idx="1">
                  <c:v> manganese/
chromium </c:v>
                </c:pt>
                <c:pt idx="2">
                  <c:v> coal </c:v>
                </c:pt>
                <c:pt idx="3">
                  <c:v> gold </c:v>
                </c:pt>
                <c:pt idx="4">
                  <c:v> platinum </c:v>
                </c:pt>
              </c:strCache>
            </c:strRef>
          </c:cat>
          <c:val>
            <c:numRef>
              <c:f>'15. Mining revenues'!$D$12:$H$12</c:f>
              <c:numCache>
                <c:formatCode>_-* #\ ##0_-;\-* #\ ##0_-;_-* "-"??_-;_-@_-</c:formatCode>
                <c:ptCount val="5"/>
                <c:pt idx="0">
                  <c:v>27.764884765523256</c:v>
                </c:pt>
                <c:pt idx="1">
                  <c:v>33.862820835789805</c:v>
                </c:pt>
                <c:pt idx="2">
                  <c:v>28.807059303089446</c:v>
                </c:pt>
                <c:pt idx="3">
                  <c:v>32.010185465661898</c:v>
                </c:pt>
                <c:pt idx="4">
                  <c:v>44.938901010262079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0-4F49-9B85-131653D1CAAD}"/>
            </c:ext>
          </c:extLst>
        </c:ser>
        <c:ser>
          <c:idx val="6"/>
          <c:order val="6"/>
          <c:tx>
            <c:strRef>
              <c:f>'15. Mining revenues'!$C$13</c:f>
              <c:strCache>
                <c:ptCount val="1"/>
                <c:pt idx="0">
                  <c:v> Q4 2023 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'15. Mining revenues'!$D$6:$H$6</c:f>
              <c:strCache>
                <c:ptCount val="5"/>
                <c:pt idx="0">
                  <c:v> iron ore </c:v>
                </c:pt>
                <c:pt idx="1">
                  <c:v> manganese/
chromium </c:v>
                </c:pt>
                <c:pt idx="2">
                  <c:v> coal </c:v>
                </c:pt>
                <c:pt idx="3">
                  <c:v> gold </c:v>
                </c:pt>
                <c:pt idx="4">
                  <c:v> platinum </c:v>
                </c:pt>
              </c:strCache>
            </c:strRef>
          </c:cat>
          <c:val>
            <c:numRef>
              <c:f>'15. Mining revenues'!$D$13:$H$13</c:f>
              <c:numCache>
                <c:formatCode>_-* #\ ##0_-;\-* #\ ##0_-;_-* "-"??_-;_-@_-</c:formatCode>
                <c:ptCount val="5"/>
                <c:pt idx="0">
                  <c:v>33.960193171999997</c:v>
                </c:pt>
                <c:pt idx="1">
                  <c:v>31.069399562000001</c:v>
                </c:pt>
                <c:pt idx="2">
                  <c:v>34.070042936</c:v>
                </c:pt>
                <c:pt idx="3">
                  <c:v>30.496043543999999</c:v>
                </c:pt>
                <c:pt idx="4">
                  <c:v>47.810415122000002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40-4F49-9B85-131653D1C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'17. Public &amp; private investment'!$A$8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'17. Public &amp; private investment'!$B$5:$W$7</c:f>
              <c:multiLvlStrCache>
                <c:ptCount val="22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</c:lvl>
                <c:lvl>
                  <c:pt idx="6">
                    <c:v>2020</c:v>
                  </c:pt>
                  <c:pt idx="10">
                    <c:v>2021</c:v>
                  </c:pt>
                  <c:pt idx="14">
                    <c:v>2022</c:v>
                  </c:pt>
                  <c:pt idx="18">
                    <c:v>2023</c:v>
                  </c:pt>
                </c:lvl>
                <c:lvl>
                  <c:pt idx="0">
                    <c:v>Annual</c:v>
                  </c:pt>
                  <c:pt idx="5">
                    <c:v> </c:v>
                  </c:pt>
                  <c:pt idx="6">
                    <c:v>Quarterly, annualised</c:v>
                  </c:pt>
                </c:lvl>
              </c:multiLvlStrCache>
            </c:multiLvlStrRef>
          </c:cat>
          <c:val>
            <c:numRef>
              <c:f>'17. Public &amp; private investment'!$B$8:$W$8</c:f>
              <c:numCache>
                <c:formatCode>0</c:formatCode>
                <c:ptCount val="22"/>
                <c:pt idx="0">
                  <c:v>114.84036303796042</c:v>
                </c:pt>
                <c:pt idx="1">
                  <c:v>137.442688005723</c:v>
                </c:pt>
                <c:pt idx="2">
                  <c:v>189.72925449083928</c:v>
                </c:pt>
                <c:pt idx="3">
                  <c:v>235.48042949703969</c:v>
                </c:pt>
                <c:pt idx="4">
                  <c:v>190.46523007680571</c:v>
                </c:pt>
                <c:pt idx="6">
                  <c:v>171.54648686558684</c:v>
                </c:pt>
                <c:pt idx="7">
                  <c:v>173.61627411359459</c:v>
                </c:pt>
                <c:pt idx="8">
                  <c:v>178.91986376933895</c:v>
                </c:pt>
                <c:pt idx="9">
                  <c:v>185.17005252855807</c:v>
                </c:pt>
                <c:pt idx="10">
                  <c:v>183.58665978184089</c:v>
                </c:pt>
                <c:pt idx="11">
                  <c:v>178.62438404734661</c:v>
                </c:pt>
                <c:pt idx="12">
                  <c:v>171.50271821624793</c:v>
                </c:pt>
                <c:pt idx="13">
                  <c:v>169.83474072879906</c:v>
                </c:pt>
                <c:pt idx="14">
                  <c:v>174.24016773689311</c:v>
                </c:pt>
                <c:pt idx="15">
                  <c:v>174.47705522754958</c:v>
                </c:pt>
                <c:pt idx="16">
                  <c:v>179.91680013329551</c:v>
                </c:pt>
                <c:pt idx="17">
                  <c:v>181.75829760475972</c:v>
                </c:pt>
                <c:pt idx="18">
                  <c:v>195.03442305738696</c:v>
                </c:pt>
                <c:pt idx="19">
                  <c:v>190.91651897696835</c:v>
                </c:pt>
                <c:pt idx="20">
                  <c:v>182.88456645987841</c:v>
                </c:pt>
                <c:pt idx="21">
                  <c:v>182.18958017046947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9-4E11-BCAD-E6CD67C35B56}"/>
            </c:ext>
          </c:extLst>
        </c:ser>
        <c:ser>
          <c:idx val="1"/>
          <c:order val="1"/>
          <c:tx>
            <c:strRef>
              <c:f>'17. Public &amp; private investment'!$A$9</c:f>
              <c:strCache>
                <c:ptCount val="1"/>
                <c:pt idx="0">
                  <c:v>Public corporations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'17. Public &amp; private investment'!$B$5:$W$7</c:f>
              <c:multiLvlStrCache>
                <c:ptCount val="22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</c:lvl>
                <c:lvl>
                  <c:pt idx="6">
                    <c:v>2020</c:v>
                  </c:pt>
                  <c:pt idx="10">
                    <c:v>2021</c:v>
                  </c:pt>
                  <c:pt idx="14">
                    <c:v>2022</c:v>
                  </c:pt>
                  <c:pt idx="18">
                    <c:v>2023</c:v>
                  </c:pt>
                </c:lvl>
                <c:lvl>
                  <c:pt idx="0">
                    <c:v>Annual</c:v>
                  </c:pt>
                  <c:pt idx="5">
                    <c:v> </c:v>
                  </c:pt>
                  <c:pt idx="6">
                    <c:v>Quarterly, annualised</c:v>
                  </c:pt>
                </c:lvl>
              </c:multiLvlStrCache>
            </c:multiLvlStrRef>
          </c:cat>
          <c:val>
            <c:numRef>
              <c:f>'17. Public &amp; private investment'!$B$9:$W$9</c:f>
              <c:numCache>
                <c:formatCode>0</c:formatCode>
                <c:ptCount val="22"/>
                <c:pt idx="0">
                  <c:v>51.519941848825994</c:v>
                </c:pt>
                <c:pt idx="1">
                  <c:v>80.321520076095027</c:v>
                </c:pt>
                <c:pt idx="2">
                  <c:v>177.05220985916125</c:v>
                </c:pt>
                <c:pt idx="3">
                  <c:v>210.05815582697787</c:v>
                </c:pt>
                <c:pt idx="4">
                  <c:v>132.65566789702814</c:v>
                </c:pt>
                <c:pt idx="6">
                  <c:v>119.81139137489107</c:v>
                </c:pt>
                <c:pt idx="7">
                  <c:v>89.720664658441081</c:v>
                </c:pt>
                <c:pt idx="8">
                  <c:v>99.290293397558784</c:v>
                </c:pt>
                <c:pt idx="9">
                  <c:v>102.81107620227192</c:v>
                </c:pt>
                <c:pt idx="10">
                  <c:v>106.18687597525964</c:v>
                </c:pt>
                <c:pt idx="11">
                  <c:v>105.85534763615071</c:v>
                </c:pt>
                <c:pt idx="12">
                  <c:v>106.64798129220208</c:v>
                </c:pt>
                <c:pt idx="13">
                  <c:v>109.060722133751</c:v>
                </c:pt>
                <c:pt idx="14">
                  <c:v>112.84427690863536</c:v>
                </c:pt>
                <c:pt idx="15">
                  <c:v>114.79585626914188</c:v>
                </c:pt>
                <c:pt idx="16">
                  <c:v>117.42430679422647</c:v>
                </c:pt>
                <c:pt idx="17">
                  <c:v>117.64765684590768</c:v>
                </c:pt>
                <c:pt idx="18">
                  <c:v>115.96063175804915</c:v>
                </c:pt>
                <c:pt idx="19">
                  <c:v>117.62386595209607</c:v>
                </c:pt>
                <c:pt idx="20">
                  <c:v>111.00123000347079</c:v>
                </c:pt>
                <c:pt idx="21">
                  <c:v>109.92142839545379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9-4E11-BCAD-E6CD67C35B56}"/>
            </c:ext>
          </c:extLst>
        </c:ser>
        <c:ser>
          <c:idx val="2"/>
          <c:order val="2"/>
          <c:tx>
            <c:strRef>
              <c:f>'17. Public &amp; private investment'!$A$10</c:f>
              <c:strCache>
                <c:ptCount val="1"/>
                <c:pt idx="0">
                  <c:v>Private business enterprises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'17. Public &amp; private investment'!$B$5:$W$7</c:f>
              <c:multiLvlStrCache>
                <c:ptCount val="22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</c:lvl>
                <c:lvl>
                  <c:pt idx="6">
                    <c:v>2020</c:v>
                  </c:pt>
                  <c:pt idx="10">
                    <c:v>2021</c:v>
                  </c:pt>
                  <c:pt idx="14">
                    <c:v>2022</c:v>
                  </c:pt>
                  <c:pt idx="18">
                    <c:v>2023</c:v>
                  </c:pt>
                </c:lvl>
                <c:lvl>
                  <c:pt idx="0">
                    <c:v>Annual</c:v>
                  </c:pt>
                  <c:pt idx="5">
                    <c:v> </c:v>
                  </c:pt>
                  <c:pt idx="6">
                    <c:v>Quarterly, annualised</c:v>
                  </c:pt>
                </c:lvl>
              </c:multiLvlStrCache>
            </c:multiLvlStrRef>
          </c:cat>
          <c:val>
            <c:numRef>
              <c:f>'17. Public &amp; private investment'!$B$10:$W$10</c:f>
              <c:numCache>
                <c:formatCode>0</c:formatCode>
                <c:ptCount val="22"/>
                <c:pt idx="0">
                  <c:v>413.89757460685513</c:v>
                </c:pt>
                <c:pt idx="1">
                  <c:v>634.36477153060389</c:v>
                </c:pt>
                <c:pt idx="2">
                  <c:v>707.65533605969654</c:v>
                </c:pt>
                <c:pt idx="3">
                  <c:v>784.73658997133509</c:v>
                </c:pt>
                <c:pt idx="4">
                  <c:v>826.78552825226348</c:v>
                </c:pt>
                <c:pt idx="6">
                  <c:v>802.04003302681258</c:v>
                </c:pt>
                <c:pt idx="7">
                  <c:v>588.09705011240635</c:v>
                </c:pt>
                <c:pt idx="8">
                  <c:v>689.69933533084679</c:v>
                </c:pt>
                <c:pt idx="9">
                  <c:v>726.08491642935314</c:v>
                </c:pt>
                <c:pt idx="10">
                  <c:v>696.42255804741581</c:v>
                </c:pt>
                <c:pt idx="11">
                  <c:v>699.93024239313422</c:v>
                </c:pt>
                <c:pt idx="12">
                  <c:v>704.99790118707836</c:v>
                </c:pt>
                <c:pt idx="13">
                  <c:v>719.07324737622287</c:v>
                </c:pt>
                <c:pt idx="14">
                  <c:v>739.5287472679862</c:v>
                </c:pt>
                <c:pt idx="15">
                  <c:v>741.14267057497534</c:v>
                </c:pt>
                <c:pt idx="16">
                  <c:v>737.14019885414245</c:v>
                </c:pt>
                <c:pt idx="17">
                  <c:v>750.42291487142336</c:v>
                </c:pt>
                <c:pt idx="18">
                  <c:v>757.73195266357914</c:v>
                </c:pt>
                <c:pt idx="19">
                  <c:v>803.1637328772382</c:v>
                </c:pt>
                <c:pt idx="20">
                  <c:v>775.78166902049986</c:v>
                </c:pt>
                <c:pt idx="21">
                  <c:v>775.66547595065742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59-4E11-BCAD-E6CD67C35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3"/>
          <c:order val="3"/>
          <c:tx>
            <c:strRef>
              <c:f>'17. Public &amp; private investment'!$A$11</c:f>
              <c:strCache>
                <c:ptCount val="1"/>
                <c:pt idx="0">
                  <c:v>investment rate (right axis)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32"/>
            <c:spPr>
              <a:solidFill>
                <a:srgbClr val="E97132">
                  <a:lumMod val="20000"/>
                  <a:lumOff val="80000"/>
                </a:srgb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'17. Public &amp; private investment'!$B$5:$W$7</c:f>
              <c:multiLvlStrCache>
                <c:ptCount val="22"/>
                <c:lvl>
                  <c:pt idx="0">
                    <c:v>2000</c:v>
                  </c:pt>
                  <c:pt idx="1">
                    <c:v>2005</c:v>
                  </c:pt>
                  <c:pt idx="2">
                    <c:v>2010</c:v>
                  </c:pt>
                  <c:pt idx="3">
                    <c:v>2015</c:v>
                  </c:pt>
                  <c:pt idx="4">
                    <c:v>2019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1</c:v>
                  </c:pt>
                  <c:pt idx="15">
                    <c:v>2</c:v>
                  </c:pt>
                  <c:pt idx="16">
                    <c:v>3</c:v>
                  </c:pt>
                  <c:pt idx="17">
                    <c:v>4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</c:lvl>
                <c:lvl>
                  <c:pt idx="6">
                    <c:v>2020</c:v>
                  </c:pt>
                  <c:pt idx="10">
                    <c:v>2021</c:v>
                  </c:pt>
                  <c:pt idx="14">
                    <c:v>2022</c:v>
                  </c:pt>
                  <c:pt idx="18">
                    <c:v>2023</c:v>
                  </c:pt>
                </c:lvl>
                <c:lvl>
                  <c:pt idx="0">
                    <c:v>Annual</c:v>
                  </c:pt>
                  <c:pt idx="5">
                    <c:v> </c:v>
                  </c:pt>
                  <c:pt idx="6">
                    <c:v>Quarterly, annualised</c:v>
                  </c:pt>
                </c:lvl>
              </c:multiLvlStrCache>
            </c:multiLvlStrRef>
          </c:cat>
          <c:val>
            <c:numRef>
              <c:f>'17. Public &amp; private investment'!$B$11:$W$11</c:f>
              <c:numCache>
                <c:formatCode>0.0%</c:formatCode>
                <c:ptCount val="22"/>
                <c:pt idx="0">
                  <c:v>0.14410222380192023</c:v>
                </c:pt>
                <c:pt idx="1">
                  <c:v>0.16480572399132482</c:v>
                </c:pt>
                <c:pt idx="2">
                  <c:v>0.17717559858972184</c:v>
                </c:pt>
                <c:pt idx="3">
                  <c:v>0.18008952805835612</c:v>
                </c:pt>
                <c:pt idx="4">
                  <c:v>0.15468989660589361</c:v>
                </c:pt>
                <c:pt idx="6">
                  <c:v>0.14358646760226398</c:v>
                </c:pt>
                <c:pt idx="7">
                  <c:v>0.13304467734503095</c:v>
                </c:pt>
                <c:pt idx="8">
                  <c:v>0.13585162591082275</c:v>
                </c:pt>
                <c:pt idx="9">
                  <c:v>0.13896447045870164</c:v>
                </c:pt>
                <c:pt idx="10">
                  <c:v>0.13107406432512669</c:v>
                </c:pt>
                <c:pt idx="11">
                  <c:v>0.12798974331013491</c:v>
                </c:pt>
                <c:pt idx="12">
                  <c:v>0.1320292804587396</c:v>
                </c:pt>
                <c:pt idx="13">
                  <c:v>0.13438317312668582</c:v>
                </c:pt>
                <c:pt idx="14">
                  <c:v>0.13760335538209087</c:v>
                </c:pt>
                <c:pt idx="15">
                  <c:v>0.1416892396078471</c:v>
                </c:pt>
                <c:pt idx="16">
                  <c:v>0.14093218283838121</c:v>
                </c:pt>
                <c:pt idx="17">
                  <c:v>0.14786099894060636</c:v>
                </c:pt>
                <c:pt idx="18">
                  <c:v>0.14837339009645564</c:v>
                </c:pt>
                <c:pt idx="19">
                  <c:v>0.15421950091784956</c:v>
                </c:pt>
                <c:pt idx="20">
                  <c:v>0.15042175118584331</c:v>
                </c:pt>
                <c:pt idx="21">
                  <c:v>0.15076788862332355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59-4E11-BCAD-E6CD67C35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027648"/>
        <c:axId val="1645948320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billions of constant (2023) rand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valAx>
        <c:axId val="1645948320"/>
        <c:scaling>
          <c:orientation val="minMax"/>
          <c:max val="0.2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027648"/>
        <c:crosses val="max"/>
        <c:crossBetween val="between"/>
      </c:valAx>
      <c:catAx>
        <c:axId val="121402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5948320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'18. Investment by sector'!$B$3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'18. Investment by sector'!$A$4:$A$12</c:f>
              <c:strCache>
                <c:ptCount val="9"/>
                <c:pt idx="0">
                  <c:v>Agricul-
ture</c:v>
                </c:pt>
                <c:pt idx="1">
                  <c:v>Mining</c:v>
                </c:pt>
                <c:pt idx="2">
                  <c:v>Manu-
facturing</c:v>
                </c:pt>
                <c:pt idx="3">
                  <c:v>Electricity
and
water</c:v>
                </c:pt>
                <c:pt idx="4">
                  <c:v>Construc-
tion</c:v>
                </c:pt>
                <c:pt idx="5">
                  <c:v>Retail
 (b)</c:v>
                </c:pt>
                <c:pt idx="6">
                  <c:v>Logistics</c:v>
                </c:pt>
                <c:pt idx="7">
                  <c:v>Business
services
(c)</c:v>
                </c:pt>
                <c:pt idx="8">
                  <c:v>Other
services
(d)</c:v>
                </c:pt>
              </c:strCache>
            </c:strRef>
          </c:cat>
          <c:val>
            <c:numRef>
              <c:f>'18. Investment by sector'!$B$4:$B$12</c:f>
              <c:numCache>
                <c:formatCode>0</c:formatCode>
                <c:ptCount val="9"/>
                <c:pt idx="0">
                  <c:v>26.937963919571672</c:v>
                </c:pt>
                <c:pt idx="1">
                  <c:v>141.97322846160782</c:v>
                </c:pt>
                <c:pt idx="2">
                  <c:v>104.04373379499674</c:v>
                </c:pt>
                <c:pt idx="3">
                  <c:v>113.93774346828864</c:v>
                </c:pt>
                <c:pt idx="4">
                  <c:v>20.556194660599868</c:v>
                </c:pt>
                <c:pt idx="5">
                  <c:v>48.479301334319693</c:v>
                </c:pt>
                <c:pt idx="6">
                  <c:v>108.29630476600799</c:v>
                </c:pt>
                <c:pt idx="7">
                  <c:v>227.91659142495462</c:v>
                </c:pt>
                <c:pt idx="8">
                  <c:v>188.93872075831516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A-49FB-B9DD-ADEFED402061}"/>
            </c:ext>
          </c:extLst>
        </c:ser>
        <c:ser>
          <c:idx val="1"/>
          <c:order val="1"/>
          <c:tx>
            <c:strRef>
              <c:f>'18. Investment by sector'!$C$3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'18. Investment by sector'!$A$4:$A$12</c:f>
              <c:strCache>
                <c:ptCount val="9"/>
                <c:pt idx="0">
                  <c:v>Agricul-
ture</c:v>
                </c:pt>
                <c:pt idx="1">
                  <c:v>Mining</c:v>
                </c:pt>
                <c:pt idx="2">
                  <c:v>Manu-
facturing</c:v>
                </c:pt>
                <c:pt idx="3">
                  <c:v>Electricity
and
water</c:v>
                </c:pt>
                <c:pt idx="4">
                  <c:v>Construc-
tion</c:v>
                </c:pt>
                <c:pt idx="5">
                  <c:v>Retail
 (b)</c:v>
                </c:pt>
                <c:pt idx="6">
                  <c:v>Logistics</c:v>
                </c:pt>
                <c:pt idx="7">
                  <c:v>Business
services
(c)</c:v>
                </c:pt>
                <c:pt idx="8">
                  <c:v>Other
services
(d)</c:v>
                </c:pt>
              </c:strCache>
            </c:strRef>
          </c:cat>
          <c:val>
            <c:numRef>
              <c:f>'18. Investment by sector'!$C$4:$C$12</c:f>
              <c:numCache>
                <c:formatCode>0</c:formatCode>
                <c:ptCount val="9"/>
                <c:pt idx="0">
                  <c:v>40.177557953620244</c:v>
                </c:pt>
                <c:pt idx="1">
                  <c:v>102.76447029454073</c:v>
                </c:pt>
                <c:pt idx="2">
                  <c:v>132.59241146096895</c:v>
                </c:pt>
                <c:pt idx="3">
                  <c:v>153.44009894546397</c:v>
                </c:pt>
                <c:pt idx="4">
                  <c:v>21.148512467990109</c:v>
                </c:pt>
                <c:pt idx="5">
                  <c:v>70.233089307433829</c:v>
                </c:pt>
                <c:pt idx="6">
                  <c:v>139.66507942235808</c:v>
                </c:pt>
                <c:pt idx="7">
                  <c:v>227.72548322391734</c:v>
                </c:pt>
                <c:pt idx="8">
                  <c:v>233.53192390298031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A-49FB-B9DD-ADEFED402061}"/>
            </c:ext>
          </c:extLst>
        </c:ser>
        <c:ser>
          <c:idx val="2"/>
          <c:order val="2"/>
          <c:tx>
            <c:strRef>
              <c:f>'18. Investment by sector'!$D$3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'18. Investment by sector'!$A$4:$A$12</c:f>
              <c:strCache>
                <c:ptCount val="9"/>
                <c:pt idx="0">
                  <c:v>Agricul-
ture</c:v>
                </c:pt>
                <c:pt idx="1">
                  <c:v>Mining</c:v>
                </c:pt>
                <c:pt idx="2">
                  <c:v>Manu-
facturing</c:v>
                </c:pt>
                <c:pt idx="3">
                  <c:v>Electricity
and
water</c:v>
                </c:pt>
                <c:pt idx="4">
                  <c:v>Construc-
tion</c:v>
                </c:pt>
                <c:pt idx="5">
                  <c:v>Retail
 (b)</c:v>
                </c:pt>
                <c:pt idx="6">
                  <c:v>Logistics</c:v>
                </c:pt>
                <c:pt idx="7">
                  <c:v>Business
services
(c)</c:v>
                </c:pt>
                <c:pt idx="8">
                  <c:v>Other
services
(d)</c:v>
                </c:pt>
              </c:strCache>
            </c:strRef>
          </c:cat>
          <c:val>
            <c:numRef>
              <c:f>'18. Investment by sector'!$D$4:$D$12</c:f>
              <c:numCache>
                <c:formatCode>0</c:formatCode>
                <c:ptCount val="9"/>
                <c:pt idx="0">
                  <c:v>42.245970137713705</c:v>
                </c:pt>
                <c:pt idx="1">
                  <c:v>134.2542947339667</c:v>
                </c:pt>
                <c:pt idx="2">
                  <c:v>150.23294169289608</c:v>
                </c:pt>
                <c:pt idx="3">
                  <c:v>94.626777416425085</c:v>
                </c:pt>
                <c:pt idx="4">
                  <c:v>18.453911269344758</c:v>
                </c:pt>
                <c:pt idx="5">
                  <c:v>67.907209274415649</c:v>
                </c:pt>
                <c:pt idx="6">
                  <c:v>112.47084947481575</c:v>
                </c:pt>
                <c:pt idx="7">
                  <c:v>234.11916569177876</c:v>
                </c:pt>
                <c:pt idx="8">
                  <c:v>193.95246499357177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BA-49FB-B9DD-ADEFED402061}"/>
            </c:ext>
          </c:extLst>
        </c:ser>
        <c:ser>
          <c:idx val="3"/>
          <c:order val="3"/>
          <c:tx>
            <c:strRef>
              <c:f>'18. Investment by sector'!$E$3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'18. Investment by sector'!$A$4:$A$12</c:f>
              <c:strCache>
                <c:ptCount val="9"/>
                <c:pt idx="0">
                  <c:v>Agricul-
ture</c:v>
                </c:pt>
                <c:pt idx="1">
                  <c:v>Mining</c:v>
                </c:pt>
                <c:pt idx="2">
                  <c:v>Manu-
facturing</c:v>
                </c:pt>
                <c:pt idx="3">
                  <c:v>Electricity
and
water</c:v>
                </c:pt>
                <c:pt idx="4">
                  <c:v>Construc-
tion</c:v>
                </c:pt>
                <c:pt idx="5">
                  <c:v>Retail
 (b)</c:v>
                </c:pt>
                <c:pt idx="6">
                  <c:v>Logistics</c:v>
                </c:pt>
                <c:pt idx="7">
                  <c:v>Business
services
(c)</c:v>
                </c:pt>
                <c:pt idx="8">
                  <c:v>Other
services
(d)</c:v>
                </c:pt>
              </c:strCache>
            </c:strRef>
          </c:cat>
          <c:val>
            <c:numRef>
              <c:f>'18. Investment by sector'!$E$4:$E$12</c:f>
              <c:numCache>
                <c:formatCode>0</c:formatCode>
                <c:ptCount val="9"/>
                <c:pt idx="0">
                  <c:v>44.572395647414965</c:v>
                </c:pt>
                <c:pt idx="1">
                  <c:v>114.3276059681871</c:v>
                </c:pt>
                <c:pt idx="2">
                  <c:v>123.62910042108068</c:v>
                </c:pt>
                <c:pt idx="3">
                  <c:v>71.229174059557636</c:v>
                </c:pt>
                <c:pt idx="4">
                  <c:v>18.766228180008675</c:v>
                </c:pt>
                <c:pt idx="5">
                  <c:v>68.038959108868482</c:v>
                </c:pt>
                <c:pt idx="6">
                  <c:v>93.802792025667614</c:v>
                </c:pt>
                <c:pt idx="7">
                  <c:v>178.16776120089693</c:v>
                </c:pt>
                <c:pt idx="8">
                  <c:v>182.74928532867983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BA-49FB-B9DD-ADEFED402061}"/>
            </c:ext>
          </c:extLst>
        </c:ser>
        <c:ser>
          <c:idx val="4"/>
          <c:order val="4"/>
          <c:tx>
            <c:strRef>
              <c:f>'18. Investment by sector'!$F$3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'18. Investment by sector'!$A$4:$A$12</c:f>
              <c:strCache>
                <c:ptCount val="9"/>
                <c:pt idx="0">
                  <c:v>Agricul-
ture</c:v>
                </c:pt>
                <c:pt idx="1">
                  <c:v>Mining</c:v>
                </c:pt>
                <c:pt idx="2">
                  <c:v>Manu-
facturing</c:v>
                </c:pt>
                <c:pt idx="3">
                  <c:v>Electricity
and
water</c:v>
                </c:pt>
                <c:pt idx="4">
                  <c:v>Construc-
tion</c:v>
                </c:pt>
                <c:pt idx="5">
                  <c:v>Retail
 (b)</c:v>
                </c:pt>
                <c:pt idx="6">
                  <c:v>Logistics</c:v>
                </c:pt>
                <c:pt idx="7">
                  <c:v>Business
services
(c)</c:v>
                </c:pt>
                <c:pt idx="8">
                  <c:v>Other
services
(d)</c:v>
                </c:pt>
              </c:strCache>
            </c:strRef>
          </c:cat>
          <c:val>
            <c:numRef>
              <c:f>'18. Investment by sector'!$F$4:$F$12</c:f>
              <c:numCache>
                <c:formatCode>0</c:formatCode>
                <c:ptCount val="9"/>
                <c:pt idx="0">
                  <c:v>45.979820736064937</c:v>
                </c:pt>
                <c:pt idx="1">
                  <c:v>107.00894434193819</c:v>
                </c:pt>
                <c:pt idx="2">
                  <c:v>114.40377049492869</c:v>
                </c:pt>
                <c:pt idx="3">
                  <c:v>69.474908610471559</c:v>
                </c:pt>
                <c:pt idx="4">
                  <c:v>19.697356991160834</c:v>
                </c:pt>
                <c:pt idx="5">
                  <c:v>62.593705682623771</c:v>
                </c:pt>
                <c:pt idx="6">
                  <c:v>101.86553466111343</c:v>
                </c:pt>
                <c:pt idx="7">
                  <c:v>197.89479800334715</c:v>
                </c:pt>
                <c:pt idx="8">
                  <c:v>180.83660675820849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BA-49FB-B9DD-ADEFED402061}"/>
            </c:ext>
          </c:extLst>
        </c:ser>
        <c:ser>
          <c:idx val="5"/>
          <c:order val="5"/>
          <c:tx>
            <c:strRef>
              <c:f>'18. Investment by sector'!$G$3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'18. Investment by sector'!$A$4:$A$12</c:f>
              <c:strCache>
                <c:ptCount val="9"/>
                <c:pt idx="0">
                  <c:v>Agricul-
ture</c:v>
                </c:pt>
                <c:pt idx="1">
                  <c:v>Mining</c:v>
                </c:pt>
                <c:pt idx="2">
                  <c:v>Manu-
facturing</c:v>
                </c:pt>
                <c:pt idx="3">
                  <c:v>Electricity
and
water</c:v>
                </c:pt>
                <c:pt idx="4">
                  <c:v>Construc-
tion</c:v>
                </c:pt>
                <c:pt idx="5">
                  <c:v>Retail
 (b)</c:v>
                </c:pt>
                <c:pt idx="6">
                  <c:v>Logistics</c:v>
                </c:pt>
                <c:pt idx="7">
                  <c:v>Business
services
(c)</c:v>
                </c:pt>
                <c:pt idx="8">
                  <c:v>Other
services
(d)</c:v>
                </c:pt>
              </c:strCache>
            </c:strRef>
          </c:cat>
          <c:val>
            <c:numRef>
              <c:f>'18. Investment by sector'!$G$4:$G$12</c:f>
              <c:numCache>
                <c:formatCode>0</c:formatCode>
                <c:ptCount val="9"/>
                <c:pt idx="0">
                  <c:v>42.636517831773261</c:v>
                </c:pt>
                <c:pt idx="1">
                  <c:v>115.69606095108676</c:v>
                </c:pt>
                <c:pt idx="2">
                  <c:v>124.15435031453001</c:v>
                </c:pt>
                <c:pt idx="3">
                  <c:v>66.341803591276232</c:v>
                </c:pt>
                <c:pt idx="4">
                  <c:v>21.460086292661028</c:v>
                </c:pt>
                <c:pt idx="5">
                  <c:v>68.231250660575668</c:v>
                </c:pt>
                <c:pt idx="6">
                  <c:v>110.62649798193254</c:v>
                </c:pt>
                <c:pt idx="7">
                  <c:v>211.1781605246801</c:v>
                </c:pt>
                <c:pt idx="8">
                  <c:v>181.61924803392543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BA-49FB-B9DD-ADEFED402061}"/>
            </c:ext>
          </c:extLst>
        </c:ser>
        <c:ser>
          <c:idx val="6"/>
          <c:order val="6"/>
          <c:tx>
            <c:strRef>
              <c:f>'18. Investment by sector'!$H$3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C0504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'18. Investment by sector'!$A$4:$A$12</c:f>
              <c:strCache>
                <c:ptCount val="9"/>
                <c:pt idx="0">
                  <c:v>Agricul-
ture</c:v>
                </c:pt>
                <c:pt idx="1">
                  <c:v>Mining</c:v>
                </c:pt>
                <c:pt idx="2">
                  <c:v>Manu-
facturing</c:v>
                </c:pt>
                <c:pt idx="3">
                  <c:v>Electricity
and
water</c:v>
                </c:pt>
                <c:pt idx="4">
                  <c:v>Construc-
tion</c:v>
                </c:pt>
                <c:pt idx="5">
                  <c:v>Retail
 (b)</c:v>
                </c:pt>
                <c:pt idx="6">
                  <c:v>Logistics</c:v>
                </c:pt>
                <c:pt idx="7">
                  <c:v>Business
services
(c)</c:v>
                </c:pt>
                <c:pt idx="8">
                  <c:v>Other
services
(d)</c:v>
                </c:pt>
              </c:strCache>
            </c:strRef>
          </c:cat>
          <c:val>
            <c:numRef>
              <c:f>'18. Investment by sector'!$H$4:$H$12</c:f>
              <c:numCache>
                <c:formatCode>0</c:formatCode>
                <c:ptCount val="9"/>
                <c:pt idx="0">
                  <c:v>45.384142130047096</c:v>
                </c:pt>
                <c:pt idx="1">
                  <c:v>121.22142480816974</c:v>
                </c:pt>
                <c:pt idx="2">
                  <c:v>133.03320139013499</c:v>
                </c:pt>
                <c:pt idx="3">
                  <c:v>72.075850406770883</c:v>
                </c:pt>
                <c:pt idx="4">
                  <c:v>24.592278823832658</c:v>
                </c:pt>
                <c:pt idx="5">
                  <c:v>78.437866967696309</c:v>
                </c:pt>
                <c:pt idx="6">
                  <c:v>117.78702292598534</c:v>
                </c:pt>
                <c:pt idx="7">
                  <c:v>199.21831059997777</c:v>
                </c:pt>
                <c:pt idx="8">
                  <c:v>190.00120336267551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BA-49FB-B9DD-ADEFED402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'19. Return on assets'!$C$3</c:f>
              <c:strCache>
                <c:ptCount val="1"/>
                <c:pt idx="0">
                  <c:v>manufacturing</c:v>
                </c:pt>
              </c:strCache>
            </c:strRef>
          </c:tx>
          <c:spPr>
            <a:ln w="34925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'19. Return on assets'!$A$4:$A$14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'19. Return on assets'!$C$4:$C$14</c:f>
              <c:numCache>
                <c:formatCode>0.0%</c:formatCode>
                <c:ptCount val="11"/>
                <c:pt idx="0">
                  <c:v>0.12551422120298053</c:v>
                </c:pt>
                <c:pt idx="1">
                  <c:v>0.10230817060676013</c:v>
                </c:pt>
                <c:pt idx="2">
                  <c:v>9.6704613273190979E-2</c:v>
                </c:pt>
                <c:pt idx="3">
                  <c:v>0.15878472901629542</c:v>
                </c:pt>
                <c:pt idx="4">
                  <c:v>0.12400659966212885</c:v>
                </c:pt>
                <c:pt idx="5">
                  <c:v>0.10649179466227023</c:v>
                </c:pt>
                <c:pt idx="6">
                  <c:v>6.2591536890503188E-2</c:v>
                </c:pt>
                <c:pt idx="7">
                  <c:v>8.5142287021108001E-2</c:v>
                </c:pt>
                <c:pt idx="8">
                  <c:v>9.4216946199085161E-2</c:v>
                </c:pt>
                <c:pt idx="9">
                  <c:v>9.7376979599536381E-2</c:v>
                </c:pt>
                <c:pt idx="10">
                  <c:v>0.14542482009422111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CF7-4AD4-A6F9-7C5E300F00D9}"/>
            </c:ext>
          </c:extLst>
        </c:ser>
        <c:ser>
          <c:idx val="0"/>
          <c:order val="1"/>
          <c:tx>
            <c:strRef>
              <c:f>'19. Return on assets'!$D$3</c:f>
              <c:strCache>
                <c:ptCount val="1"/>
                <c:pt idx="0">
                  <c:v>construction</c:v>
                </c:pt>
              </c:strCache>
            </c:strRef>
          </c:tx>
          <c:spPr>
            <a:ln w="1270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7"/>
          </c:marker>
          <c:cat>
            <c:numRef>
              <c:f>'19. Return on assets'!$A$4:$A$14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'19. Return on assets'!$D$4:$D$14</c:f>
              <c:numCache>
                <c:formatCode>0.0%</c:formatCode>
                <c:ptCount val="11"/>
                <c:pt idx="0">
                  <c:v>0.22356611840838181</c:v>
                </c:pt>
                <c:pt idx="1">
                  <c:v>5.3864537647398694E-2</c:v>
                </c:pt>
                <c:pt idx="2">
                  <c:v>0.14214403518416713</c:v>
                </c:pt>
                <c:pt idx="3">
                  <c:v>6.7019156239619085E-2</c:v>
                </c:pt>
                <c:pt idx="4">
                  <c:v>5.0225018026305975E-2</c:v>
                </c:pt>
                <c:pt idx="5">
                  <c:v>0.10180751585650179</c:v>
                </c:pt>
                <c:pt idx="6">
                  <c:v>8.2306601544036559E-2</c:v>
                </c:pt>
                <c:pt idx="7">
                  <c:v>7.2139391578425471E-2</c:v>
                </c:pt>
                <c:pt idx="8">
                  <c:v>3.6188134255775974E-2</c:v>
                </c:pt>
                <c:pt idx="9">
                  <c:v>0.11456400742115028</c:v>
                </c:pt>
                <c:pt idx="10">
                  <c:v>9.6231026886749754E-2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CF7-4AD4-A6F9-7C5E300F00D9}"/>
            </c:ext>
          </c:extLst>
        </c:ser>
        <c:ser>
          <c:idx val="2"/>
          <c:order val="2"/>
          <c:tx>
            <c:strRef>
              <c:f>'19. Return on assets'!$B$3</c:f>
              <c:strCache>
                <c:ptCount val="1"/>
                <c:pt idx="0">
                  <c:v>mining</c:v>
                </c:pt>
              </c:strCache>
            </c:strRef>
          </c:tx>
          <c:spPr>
            <a:ln w="15875">
              <a:solidFill>
                <a:srgbClr val="4F81BD">
                  <a:lumMod val="75000"/>
                </a:srgbClr>
              </a:solidFill>
            </a:ln>
          </c:spPr>
          <c:marker>
            <c:symbol val="circle"/>
            <c:size val="5"/>
          </c:marker>
          <c:cat>
            <c:numRef>
              <c:f>'19. Return on assets'!$A$4:$A$14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'19. Return on assets'!$B$4:$B$14</c:f>
              <c:numCache>
                <c:formatCode>0.0%</c:formatCode>
                <c:ptCount val="11"/>
                <c:pt idx="0">
                  <c:v>1.9893306917187004E-4</c:v>
                </c:pt>
                <c:pt idx="1">
                  <c:v>2.2300717583579016E-2</c:v>
                </c:pt>
                <c:pt idx="2">
                  <c:v>-1.2323813020164109E-2</c:v>
                </c:pt>
                <c:pt idx="3">
                  <c:v>3.0470319392039112E-2</c:v>
                </c:pt>
                <c:pt idx="4">
                  <c:v>2.395220629691059E-2</c:v>
                </c:pt>
                <c:pt idx="5">
                  <c:v>5.1188984368850034E-2</c:v>
                </c:pt>
                <c:pt idx="6">
                  <c:v>3.7246513326334399E-2</c:v>
                </c:pt>
                <c:pt idx="7">
                  <c:v>0.11765433947197684</c:v>
                </c:pt>
                <c:pt idx="8">
                  <c:v>9.4469539083533838E-2</c:v>
                </c:pt>
                <c:pt idx="9">
                  <c:v>0.13716976505688783</c:v>
                </c:pt>
                <c:pt idx="10">
                  <c:v>7.7978546875861643E-2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CF7-4AD4-A6F9-7C5E300F00D9}"/>
            </c:ext>
          </c:extLst>
        </c:ser>
        <c:ser>
          <c:idx val="1"/>
          <c:order val="3"/>
          <c:tx>
            <c:strRef>
              <c:f>'19. Return on assets'!$E$3</c:f>
              <c:strCache>
                <c:ptCount val="1"/>
                <c:pt idx="0">
                  <c:v>other</c:v>
                </c:pt>
              </c:strCache>
            </c:strRef>
          </c:tx>
          <c:spPr>
            <a:ln w="12700"/>
          </c:spPr>
          <c:marker>
            <c:symbol val="triangle"/>
            <c:size val="6"/>
          </c:marker>
          <c:cat>
            <c:numRef>
              <c:f>'19. Return on assets'!$A$4:$A$14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'19. Return on assets'!$E$4:$E$14</c:f>
              <c:numCache>
                <c:formatCode>0.0%</c:formatCode>
                <c:ptCount val="11"/>
                <c:pt idx="0">
                  <c:v>9.363488436958714E-2</c:v>
                </c:pt>
                <c:pt idx="1">
                  <c:v>8.7777062242704221E-2</c:v>
                </c:pt>
                <c:pt idx="2">
                  <c:v>6.3624131620746552E-2</c:v>
                </c:pt>
                <c:pt idx="3">
                  <c:v>5.843938261861966E-2</c:v>
                </c:pt>
                <c:pt idx="4">
                  <c:v>5.6011236802447746E-2</c:v>
                </c:pt>
                <c:pt idx="5">
                  <c:v>4.5766915841717229E-2</c:v>
                </c:pt>
                <c:pt idx="6">
                  <c:v>4.8754028121501009E-2</c:v>
                </c:pt>
                <c:pt idx="7">
                  <c:v>3.5662625044968102E-2</c:v>
                </c:pt>
                <c:pt idx="8">
                  <c:v>-0.12029459045313885</c:v>
                </c:pt>
                <c:pt idx="9">
                  <c:v>7.6270786319390826E-2</c:v>
                </c:pt>
                <c:pt idx="10">
                  <c:v>5.1926948760851792E-2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CF7-4AD4-A6F9-7C5E300F0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069632"/>
        <c:axId val="150071168"/>
      </c:lineChart>
      <c:catAx>
        <c:axId val="1500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150071168"/>
        <c:crosses val="autoZero"/>
        <c:auto val="1"/>
        <c:lblAlgn val="ctr"/>
        <c:lblOffset val="100"/>
        <c:noMultiLvlLbl val="0"/>
      </c:catAx>
      <c:valAx>
        <c:axId val="15007116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50069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50218249352768"/>
          <c:y val="0.21949233699945786"/>
          <c:w val="0.17931044486336381"/>
          <c:h val="0.37942638061462097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'19. Mining and mfg profits'!$C$4</c:f>
              <c:strCache>
                <c:ptCount val="1"/>
                <c:pt idx="0">
                  <c:v> Mining 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'19. Mining and mfg profits'!$A$5:$B$47</c15:sqref>
                  </c15:fullRef>
                </c:ext>
              </c:extLst>
              <c:f>'19. Mining and mfg profits'!$A$9:$B$47</c:f>
              <c:multiLvlStrCache>
                <c:ptCount val="39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'19. Mining and mfg profits'!$C$5:$C$47</c15:sqref>
                  </c15:fullRef>
                </c:ext>
              </c:extLst>
              <c:f>'19. Mining and mfg profits'!$C$9:$C$47</c:f>
              <c:numCache>
                <c:formatCode>_ * #\ ##0_ ;_ * \-#\ ##0_ ;_ * "-"??_ ;_ @_ </c:formatCode>
                <c:ptCount val="39"/>
                <c:pt idx="0">
                  <c:v>31.366195673076927</c:v>
                </c:pt>
                <c:pt idx="1">
                  <c:v>14.892878244454932</c:v>
                </c:pt>
                <c:pt idx="2">
                  <c:v>18.684403631284916</c:v>
                </c:pt>
                <c:pt idx="3">
                  <c:v>5.2170654900139342</c:v>
                </c:pt>
                <c:pt idx="4">
                  <c:v>-0.15721662817551962</c:v>
                </c:pt>
                <c:pt idx="5">
                  <c:v>-17.917192515779981</c:v>
                </c:pt>
                <c:pt idx="6">
                  <c:v>-9.3599142222222227</c:v>
                </c:pt>
                <c:pt idx="7">
                  <c:v>-20.302792736935341</c:v>
                </c:pt>
                <c:pt idx="8">
                  <c:v>-1.7857146574154381</c:v>
                </c:pt>
                <c:pt idx="9">
                  <c:v>15.418215286624205</c:v>
                </c:pt>
                <c:pt idx="10">
                  <c:v>20.063992449664426</c:v>
                </c:pt>
                <c:pt idx="11">
                  <c:v>32.892889443059019</c:v>
                </c:pt>
                <c:pt idx="12">
                  <c:v>18.921456583774969</c:v>
                </c:pt>
                <c:pt idx="13">
                  <c:v>-13.173076612903225</c:v>
                </c:pt>
                <c:pt idx="14">
                  <c:v>15.600708683473391</c:v>
                </c:pt>
                <c:pt idx="15">
                  <c:v>13.788960714285714</c:v>
                </c:pt>
                <c:pt idx="16">
                  <c:v>22.528672805642632</c:v>
                </c:pt>
                <c:pt idx="17">
                  <c:v>-8.3457197993052876</c:v>
                </c:pt>
                <c:pt idx="18">
                  <c:v>30.597644817073174</c:v>
                </c:pt>
                <c:pt idx="19">
                  <c:v>11.278151285930409</c:v>
                </c:pt>
                <c:pt idx="20">
                  <c:v>26.465083113952616</c:v>
                </c:pt>
                <c:pt idx="21">
                  <c:v>26.61830931263858</c:v>
                </c:pt>
                <c:pt idx="22">
                  <c:v>21.927461200585654</c:v>
                </c:pt>
                <c:pt idx="23">
                  <c:v>24.695989792198326</c:v>
                </c:pt>
                <c:pt idx="24">
                  <c:v>41.730518358531327</c:v>
                </c:pt>
                <c:pt idx="25">
                  <c:v>25.125647058823528</c:v>
                </c:pt>
                <c:pt idx="26">
                  <c:v>69.839997159090899</c:v>
                </c:pt>
                <c:pt idx="27">
                  <c:v>81.604389399293282</c:v>
                </c:pt>
                <c:pt idx="28">
                  <c:v>105.64757841425079</c:v>
                </c:pt>
                <c:pt idx="29">
                  <c:v>112.89513253012048</c:v>
                </c:pt>
                <c:pt idx="30">
                  <c:v>59.675007111412121</c:v>
                </c:pt>
                <c:pt idx="31">
                  <c:v>37.713467828418239</c:v>
                </c:pt>
                <c:pt idx="32">
                  <c:v>100.29955217965653</c:v>
                </c:pt>
                <c:pt idx="33">
                  <c:v>86.320227316758164</c:v>
                </c:pt>
                <c:pt idx="34">
                  <c:v>80.450146901541373</c:v>
                </c:pt>
                <c:pt idx="35">
                  <c:v>74.894565990639634</c:v>
                </c:pt>
                <c:pt idx="36">
                  <c:v>50.740938888888884</c:v>
                </c:pt>
                <c:pt idx="37">
                  <c:v>37.205317214111929</c:v>
                </c:pt>
                <c:pt idx="38">
                  <c:v>46.664000000000001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0-4D67-B26D-D7ACD65C7A56}"/>
            </c:ext>
          </c:extLst>
        </c:ser>
        <c:ser>
          <c:idx val="0"/>
          <c:order val="1"/>
          <c:tx>
            <c:strRef>
              <c:f>'19. Mining and mfg profits'!$D$4</c:f>
              <c:strCache>
                <c:ptCount val="1"/>
                <c:pt idx="0">
                  <c:v> Manufacturing 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'19. Mining and mfg profits'!$A$5:$B$47</c15:sqref>
                  </c15:fullRef>
                </c:ext>
              </c:extLst>
              <c:f>'19. Mining and mfg profits'!$A$9:$B$47</c:f>
              <c:multiLvlStrCache>
                <c:ptCount val="39"/>
                <c:lvl>
                  <c:pt idx="0">
                    <c:v> </c:v>
                  </c:pt>
                  <c:pt idx="1">
                    <c:v> </c:v>
                  </c:pt>
                  <c:pt idx="2">
                    <c:v> 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 </c:v>
                  </c:pt>
                  <c:pt idx="17">
                    <c:v> </c:v>
                  </c:pt>
                  <c:pt idx="18">
                    <c:v> </c:v>
                  </c:pt>
                  <c:pt idx="19">
                    <c:v> </c:v>
                  </c:pt>
                  <c:pt idx="20">
                    <c:v> </c:v>
                  </c:pt>
                  <c:pt idx="21">
                    <c:v> </c:v>
                  </c:pt>
                  <c:pt idx="22">
                    <c:v> </c:v>
                  </c:pt>
                  <c:pt idx="23">
                    <c:v> </c:v>
                  </c:pt>
                  <c:pt idx="24">
                    <c:v> </c:v>
                  </c:pt>
                  <c:pt idx="25">
                    <c:v> </c:v>
                  </c:pt>
                  <c:pt idx="26">
                    <c:v> </c:v>
                  </c:pt>
                  <c:pt idx="27">
                    <c:v> </c:v>
                  </c:pt>
                  <c:pt idx="28">
                    <c:v> </c:v>
                  </c:pt>
                  <c:pt idx="29">
                    <c:v> </c:v>
                  </c:pt>
                  <c:pt idx="30">
                    <c:v> </c:v>
                  </c:pt>
                  <c:pt idx="31">
                    <c:v> </c:v>
                  </c:pt>
                  <c:pt idx="32">
                    <c:v> </c:v>
                  </c:pt>
                  <c:pt idx="33">
                    <c:v> </c:v>
                  </c:pt>
                  <c:pt idx="34">
                    <c:v> </c:v>
                  </c:pt>
                  <c:pt idx="35">
                    <c:v> </c:v>
                  </c:pt>
                  <c:pt idx="36">
                    <c:v> </c:v>
                  </c:pt>
                  <c:pt idx="37">
                    <c:v> </c:v>
                  </c:pt>
                  <c:pt idx="38">
                    <c:v> 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'19. Mining and mfg profits'!$D$5:$D$47</c15:sqref>
                  </c15:fullRef>
                </c:ext>
              </c:extLst>
              <c:f>'19. Mining and mfg profits'!$D$9:$D$47</c:f>
              <c:numCache>
                <c:formatCode>_ * #\ ##0_ ;_ * \-#\ ##0_ ;_ * "-"??_ ;_ @_ </c:formatCode>
                <c:ptCount val="39"/>
                <c:pt idx="0">
                  <c:v>65.746921634615404</c:v>
                </c:pt>
                <c:pt idx="1">
                  <c:v>48.544767343086363</c:v>
                </c:pt>
                <c:pt idx="2">
                  <c:v>63.137344972067034</c:v>
                </c:pt>
                <c:pt idx="3">
                  <c:v>52.059059916395732</c:v>
                </c:pt>
                <c:pt idx="4">
                  <c:v>53.153092378752881</c:v>
                </c:pt>
                <c:pt idx="5">
                  <c:v>66.350332281334531</c:v>
                </c:pt>
                <c:pt idx="6">
                  <c:v>64.165319111111117</c:v>
                </c:pt>
                <c:pt idx="7">
                  <c:v>47.205692648361378</c:v>
                </c:pt>
                <c:pt idx="8">
                  <c:v>53.308068516912407</c:v>
                </c:pt>
                <c:pt idx="9">
                  <c:v>61.20525605095542</c:v>
                </c:pt>
                <c:pt idx="10">
                  <c:v>121.54014681208052</c:v>
                </c:pt>
                <c:pt idx="11">
                  <c:v>56.211667913549462</c:v>
                </c:pt>
                <c:pt idx="12">
                  <c:v>40.503806767223807</c:v>
                </c:pt>
                <c:pt idx="13">
                  <c:v>62.315783870967735</c:v>
                </c:pt>
                <c:pt idx="14">
                  <c:v>75.573235294117652</c:v>
                </c:pt>
                <c:pt idx="15">
                  <c:v>70.217365873015879</c:v>
                </c:pt>
                <c:pt idx="16">
                  <c:v>40.39443730407524</c:v>
                </c:pt>
                <c:pt idx="17">
                  <c:v>36.731470474720183</c:v>
                </c:pt>
                <c:pt idx="18">
                  <c:v>65.961705792682935</c:v>
                </c:pt>
                <c:pt idx="19">
                  <c:v>51.508942511346454</c:v>
                </c:pt>
                <c:pt idx="20">
                  <c:v>39.604755923279427</c:v>
                </c:pt>
                <c:pt idx="21">
                  <c:v>39.422474501108645</c:v>
                </c:pt>
                <c:pt idx="22">
                  <c:v>37.845390922401172</c:v>
                </c:pt>
                <c:pt idx="23">
                  <c:v>28.595036456434567</c:v>
                </c:pt>
                <c:pt idx="24">
                  <c:v>15.899399568034562</c:v>
                </c:pt>
                <c:pt idx="25">
                  <c:v>-4.888084806928906</c:v>
                </c:pt>
                <c:pt idx="26">
                  <c:v>49.147279119318178</c:v>
                </c:pt>
                <c:pt idx="27">
                  <c:v>61.223927208480568</c:v>
                </c:pt>
                <c:pt idx="28">
                  <c:v>37.828269297939229</c:v>
                </c:pt>
                <c:pt idx="29">
                  <c:v>59.898288468158349</c:v>
                </c:pt>
                <c:pt idx="30">
                  <c:v>58.655713511683032</c:v>
                </c:pt>
                <c:pt idx="31">
                  <c:v>51.272826072386067</c:v>
                </c:pt>
                <c:pt idx="32">
                  <c:v>67.147757595772788</c:v>
                </c:pt>
                <c:pt idx="33">
                  <c:v>63.822145301905074</c:v>
                </c:pt>
                <c:pt idx="34">
                  <c:v>56.3532069833281</c:v>
                </c:pt>
                <c:pt idx="35">
                  <c:v>49.818650858034331</c:v>
                </c:pt>
                <c:pt idx="36">
                  <c:v>52.039691049382718</c:v>
                </c:pt>
                <c:pt idx="37">
                  <c:v>60.211131082725068</c:v>
                </c:pt>
                <c:pt idx="38">
                  <c:v>86.370999999999995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0-4D67-B26D-D7ACD65C7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9"/>
        <c:axId val="164388224"/>
        <c:axId val="164390016"/>
      </c:barChart>
      <c:catAx>
        <c:axId val="1643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/>
            </a:pPr>
            <a:endParaRPr lang="en-US"/>
          </a:p>
        </c:txPr>
        <c:crossAx val="164390016"/>
        <c:crosses val="autoZero"/>
        <c:auto val="1"/>
        <c:lblAlgn val="ctr"/>
        <c:lblOffset val="100"/>
        <c:noMultiLvlLbl val="0"/>
      </c:catAx>
      <c:valAx>
        <c:axId val="16439001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crossAx val="16438822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'20. dtic budget total'!$A$7</c:f>
              <c:strCache>
                <c:ptCount val="1"/>
                <c:pt idx="0">
                  <c:v>constant (2023) R bns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F81BD">
                  <a:lumMod val="75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08-44BE-A6B0-03AE00594CD1}"/>
              </c:ext>
            </c:extLst>
          </c:dPt>
          <c:dPt>
            <c:idx val="1"/>
            <c:invertIfNegative val="0"/>
            <c:bubble3D val="0"/>
            <c:spPr>
              <a:solidFill>
                <a:srgbClr val="4F81BD">
                  <a:lumMod val="75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08-44BE-A6B0-03AE00594CD1}"/>
              </c:ext>
            </c:extLst>
          </c:dPt>
          <c:dPt>
            <c:idx val="2"/>
            <c:invertIfNegative val="0"/>
            <c:bubble3D val="0"/>
            <c:spPr>
              <a:solidFill>
                <a:srgbClr val="4F81BD">
                  <a:lumMod val="75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08-44BE-A6B0-03AE00594CD1}"/>
              </c:ext>
            </c:extLst>
          </c:dPt>
          <c:dPt>
            <c:idx val="3"/>
            <c:invertIfNegative val="0"/>
            <c:bubble3D val="0"/>
            <c:spPr>
              <a:solidFill>
                <a:srgbClr val="4F81BD">
                  <a:lumMod val="75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408-44BE-A6B0-03AE00594CD1}"/>
              </c:ext>
            </c:extLst>
          </c:dPt>
          <c:dPt>
            <c:idx val="35"/>
            <c:invertIfNegative val="0"/>
            <c:bubble3D val="0"/>
            <c:spPr>
              <a:solidFill>
                <a:srgbClr val="4BACC6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408-44BE-A6B0-03AE00594CD1}"/>
              </c:ext>
            </c:extLst>
          </c:dPt>
          <c:dPt>
            <c:idx val="36"/>
            <c:invertIfNegative val="0"/>
            <c:bubble3D val="0"/>
            <c:spPr>
              <a:solidFill>
                <a:srgbClr val="4BACC6">
                  <a:lumMod val="20000"/>
                  <a:lumOff val="8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408-44BE-A6B0-03AE00594CD1}"/>
              </c:ext>
            </c:extLst>
          </c:dPt>
          <c:cat>
            <c:multiLvlStrRef>
              <c:extLst>
                <c:ext xmlns:c15="http://schemas.microsoft.com/office/drawing/2012/chart" uri="{02D57815-91ED-43cb-92C2-25804820EDAC}">
                  <c15:fullRef>
                    <c15:sqref>'20. dtic budget total'!$B$5:$AP$6</c15:sqref>
                  </c15:fullRef>
                </c:ext>
              </c:extLst>
              <c:f>'20. dtic budget total'!$F$5:$AP$6</c:f>
              <c:multiLvlStrCache>
                <c:ptCount val="37"/>
                <c:lvl>
                  <c:pt idx="0">
                    <c:v>1990</c:v>
                  </c:pt>
                  <c:pt idx="1">
                    <c:v>1991</c:v>
                  </c:pt>
                  <c:pt idx="2">
                    <c:v>1992</c:v>
                  </c:pt>
                  <c:pt idx="3">
                    <c:v>1993</c:v>
                  </c:pt>
                  <c:pt idx="4">
                    <c:v>1994</c:v>
                  </c:pt>
                  <c:pt idx="5">
                    <c:v>1995</c:v>
                  </c:pt>
                  <c:pt idx="6">
                    <c:v>1996</c:v>
                  </c:pt>
                  <c:pt idx="7">
                    <c:v>1997</c:v>
                  </c:pt>
                  <c:pt idx="8">
                    <c:v>1998</c:v>
                  </c:pt>
                  <c:pt idx="9">
                    <c:v>1999</c:v>
                  </c:pt>
                  <c:pt idx="10">
                    <c:v>2000</c:v>
                  </c:pt>
                  <c:pt idx="11">
                    <c:v>2001</c:v>
                  </c:pt>
                  <c:pt idx="12">
                    <c:v>2002</c:v>
                  </c:pt>
                  <c:pt idx="13">
                    <c:v>2003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</c:v>
                  </c:pt>
                  <c:pt idx="34">
                    <c:v>2024</c:v>
                  </c:pt>
                  <c:pt idx="35">
                    <c:v>2025</c:v>
                  </c:pt>
                  <c:pt idx="36">
                    <c:v>2026</c:v>
                  </c:pt>
                </c:lvl>
                <c:lvl>
                  <c:pt idx="4">
                    <c:v> democratic era </c:v>
                  </c:pt>
                  <c:pt idx="35">
                    <c:v> bud-
geted 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'20. dtic budget total'!$B$7:$AP$7</c15:sqref>
                  </c15:fullRef>
                </c:ext>
              </c:extLst>
              <c:f>'20. dtic budget total'!$F$7:$AP$7</c:f>
              <c:numCache>
                <c:formatCode>_-* #\ ##0.0_-;\-* #\ ##0.0_-;_-* "-"??_-;_-@_-</c:formatCode>
                <c:ptCount val="37"/>
                <c:pt idx="0">
                  <c:v>15.249279891672312</c:v>
                </c:pt>
                <c:pt idx="1">
                  <c:v>17.60521279620853</c:v>
                </c:pt>
                <c:pt idx="2">
                  <c:v>13.833526191696564</c:v>
                </c:pt>
                <c:pt idx="3">
                  <c:v>17.731806569343068</c:v>
                </c:pt>
                <c:pt idx="4">
                  <c:v>16.309621722846448</c:v>
                </c:pt>
                <c:pt idx="5">
                  <c:v>15.498281571919117</c:v>
                </c:pt>
                <c:pt idx="6">
                  <c:v>15.888736730360938</c:v>
                </c:pt>
                <c:pt idx="7">
                  <c:v>13.43792602291326</c:v>
                </c:pt>
                <c:pt idx="8">
                  <c:v>9.5506666666666682</c:v>
                </c:pt>
                <c:pt idx="9">
                  <c:v>6.8696320994631259</c:v>
                </c:pt>
                <c:pt idx="10">
                  <c:v>6.208137091503267</c:v>
                </c:pt>
                <c:pt idx="11">
                  <c:v>7.0181068303914058</c:v>
                </c:pt>
                <c:pt idx="12">
                  <c:v>8.9962987126548448</c:v>
                </c:pt>
                <c:pt idx="13">
                  <c:v>5.8910662557781217</c:v>
                </c:pt>
                <c:pt idx="14">
                  <c:v>6.3537048551959137</c:v>
                </c:pt>
                <c:pt idx="15">
                  <c:v>8.8357127348643019</c:v>
                </c:pt>
                <c:pt idx="16">
                  <c:v>7.8239405078597342</c:v>
                </c:pt>
                <c:pt idx="17">
                  <c:v>9.2616518589497918</c:v>
                </c:pt>
                <c:pt idx="18">
                  <c:v>11.921689259127971</c:v>
                </c:pt>
                <c:pt idx="19">
                  <c:v>10.266961280050948</c:v>
                </c:pt>
                <c:pt idx="20">
                  <c:v>11.845638121047877</c:v>
                </c:pt>
                <c:pt idx="21">
                  <c:v>10.678706802030458</c:v>
                </c:pt>
                <c:pt idx="22">
                  <c:v>11.866250274725276</c:v>
                </c:pt>
                <c:pt idx="23">
                  <c:v>13.696012075471698</c:v>
                </c:pt>
                <c:pt idx="24">
                  <c:v>14.754883208266699</c:v>
                </c:pt>
                <c:pt idx="25">
                  <c:v>12.812670891089107</c:v>
                </c:pt>
                <c:pt idx="26">
                  <c:v>13.320364636846769</c:v>
                </c:pt>
                <c:pt idx="27">
                  <c:v>13.696403292352572</c:v>
                </c:pt>
                <c:pt idx="28">
                  <c:v>12.045858481743112</c:v>
                </c:pt>
                <c:pt idx="29">
                  <c:v>12.703514385624642</c:v>
                </c:pt>
                <c:pt idx="30">
                  <c:v>12.605758502600604</c:v>
                </c:pt>
                <c:pt idx="31">
                  <c:v>10.17929496702128</c:v>
                </c:pt>
                <c:pt idx="32">
                  <c:v>12.428159005223252</c:v>
                </c:pt>
                <c:pt idx="33">
                  <c:v>10.798433000000001</c:v>
                </c:pt>
                <c:pt idx="34">
                  <c:v>10.148845852926984</c:v>
                </c:pt>
                <c:pt idx="35">
                  <c:v>8.6975432829311163</c:v>
                </c:pt>
                <c:pt idx="36">
                  <c:v>8.6570843820223562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'20. dtic budget total'!$B$7</c15:sqref>
                  <c15:spPr xmlns:c15="http://schemas.microsoft.com/office/drawing/2012/chart">
                    <a:solidFill>
                      <a:srgbClr val="4F81BD">
                        <a:lumMod val="75000"/>
                      </a:srgbClr>
                    </a:solidFill>
                    <a:ln w="3175">
                      <a:solidFill>
                        <a:sysClr val="windowText" lastClr="000000"/>
                      </a:solidFill>
                    </a:ln>
                    <a:effectLst/>
                  </c15:spPr>
                </c15:categoryFilterException>
                <c15:categoryFilterException>
                  <c15:sqref>'20. dtic budget total'!$C$7</c15:sqref>
                  <c15:spPr xmlns:c15="http://schemas.microsoft.com/office/drawing/2012/chart">
                    <a:solidFill>
                      <a:srgbClr val="4F81BD">
                        <a:lumMod val="75000"/>
                      </a:srgbClr>
                    </a:solidFill>
                    <a:ln w="3175">
                      <a:solidFill>
                        <a:sysClr val="windowText" lastClr="000000"/>
                      </a:solidFill>
                    </a:ln>
                    <a:effectLst/>
                  </c15:spPr>
                </c15:categoryFilterException>
                <c15:categoryFilterException>
                  <c15:sqref>'20. dtic budget total'!$D$7</c15:sqref>
                  <c15:spPr xmlns:c15="http://schemas.microsoft.com/office/drawing/2012/chart">
                    <a:solidFill>
                      <a:srgbClr val="4F81BD">
                        <a:lumMod val="75000"/>
                      </a:srgbClr>
                    </a:solidFill>
                    <a:ln w="3175">
                      <a:solidFill>
                        <a:sysClr val="windowText" lastClr="000000"/>
                      </a:solidFill>
                    </a:ln>
                    <a:effectLst/>
                  </c15:spPr>
                </c15:categoryFilterException>
                <c15:categoryFilterException>
                  <c15:sqref>'20. dtic budget total'!$E$7</c15:sqref>
                  <c15:spPr xmlns:c15="http://schemas.microsoft.com/office/drawing/2012/chart">
                    <a:solidFill>
                      <a:srgbClr val="4F81BD">
                        <a:lumMod val="75000"/>
                      </a:srgbClr>
                    </a:solidFill>
                    <a:ln w="3175">
                      <a:solidFill>
                        <a:sysClr val="windowText" lastClr="000000"/>
                      </a:solidFill>
                    </a:ln>
                    <a:effectLst/>
                  </c15:spPr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8408-44BE-A6B0-03AE00594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25"/>
        <c:axId val="2102045503"/>
        <c:axId val="2102050079"/>
      </c:barChart>
      <c:lineChart>
        <c:grouping val="standard"/>
        <c:varyColors val="0"/>
        <c:ser>
          <c:idx val="1"/>
          <c:order val="1"/>
          <c:tx>
            <c:strRef>
              <c:f>'20. dtic budget total'!$A$8</c:f>
              <c:strCache>
                <c:ptCount val="1"/>
                <c:pt idx="0">
                  <c:v>% of non-interest expenditure (right axis)</c:v>
                </c:pt>
              </c:strCache>
            </c:strRef>
          </c:tx>
          <c:spPr>
            <a:ln w="38100" cap="rnd">
              <a:solidFill>
                <a:srgbClr val="C0504D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'20. dtic budget total'!$B$5:$AP$6</c15:sqref>
                  </c15:fullRef>
                </c:ext>
              </c:extLst>
              <c:f>'20. dtic budget total'!$F$5:$AP$6</c:f>
              <c:multiLvlStrCache>
                <c:ptCount val="37"/>
                <c:lvl>
                  <c:pt idx="0">
                    <c:v>1990</c:v>
                  </c:pt>
                  <c:pt idx="1">
                    <c:v>1991</c:v>
                  </c:pt>
                  <c:pt idx="2">
                    <c:v>1992</c:v>
                  </c:pt>
                  <c:pt idx="3">
                    <c:v>1993</c:v>
                  </c:pt>
                  <c:pt idx="4">
                    <c:v>1994</c:v>
                  </c:pt>
                  <c:pt idx="5">
                    <c:v>1995</c:v>
                  </c:pt>
                  <c:pt idx="6">
                    <c:v>1996</c:v>
                  </c:pt>
                  <c:pt idx="7">
                    <c:v>1997</c:v>
                  </c:pt>
                  <c:pt idx="8">
                    <c:v>1998</c:v>
                  </c:pt>
                  <c:pt idx="9">
                    <c:v>1999</c:v>
                  </c:pt>
                  <c:pt idx="10">
                    <c:v>2000</c:v>
                  </c:pt>
                  <c:pt idx="11">
                    <c:v>2001</c:v>
                  </c:pt>
                  <c:pt idx="12">
                    <c:v>2002</c:v>
                  </c:pt>
                  <c:pt idx="13">
                    <c:v>2003</c:v>
                  </c:pt>
                  <c:pt idx="14">
                    <c:v>2004</c:v>
                  </c:pt>
                  <c:pt idx="15">
                    <c:v>2005</c:v>
                  </c:pt>
                  <c:pt idx="16">
                    <c:v>2006</c:v>
                  </c:pt>
                  <c:pt idx="17">
                    <c:v>2007</c:v>
                  </c:pt>
                  <c:pt idx="18">
                    <c:v>2008</c:v>
                  </c:pt>
                  <c:pt idx="19">
                    <c:v>2009</c:v>
                  </c:pt>
                  <c:pt idx="20">
                    <c:v>2010</c:v>
                  </c:pt>
                  <c:pt idx="21">
                    <c:v>2011</c:v>
                  </c:pt>
                  <c:pt idx="22">
                    <c:v>2012</c:v>
                  </c:pt>
                  <c:pt idx="23">
                    <c:v>2013</c:v>
                  </c:pt>
                  <c:pt idx="24">
                    <c:v>2014</c:v>
                  </c:pt>
                  <c:pt idx="25">
                    <c:v>2015</c:v>
                  </c:pt>
                  <c:pt idx="26">
                    <c:v>2016</c:v>
                  </c:pt>
                  <c:pt idx="27">
                    <c:v>2017</c:v>
                  </c:pt>
                  <c:pt idx="28">
                    <c:v>2018</c:v>
                  </c:pt>
                  <c:pt idx="29">
                    <c:v>2019</c:v>
                  </c:pt>
                  <c:pt idx="30">
                    <c:v>2020</c:v>
                  </c:pt>
                  <c:pt idx="31">
                    <c:v>2021</c:v>
                  </c:pt>
                  <c:pt idx="32">
                    <c:v>2022</c:v>
                  </c:pt>
                  <c:pt idx="33">
                    <c:v>2023</c:v>
                  </c:pt>
                  <c:pt idx="34">
                    <c:v>2024</c:v>
                  </c:pt>
                  <c:pt idx="35">
                    <c:v>2025</c:v>
                  </c:pt>
                  <c:pt idx="36">
                    <c:v>2026</c:v>
                  </c:pt>
                </c:lvl>
                <c:lvl>
                  <c:pt idx="4">
                    <c:v> democratic era </c:v>
                  </c:pt>
                  <c:pt idx="35">
                    <c:v> bud-
geted 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'20. dtic budget total'!$B$8:$AP$8</c15:sqref>
                  </c15:fullRef>
                </c:ext>
              </c:extLst>
              <c:f>'20. dtic budget total'!$F$8:$AP$8</c:f>
              <c:numCache>
                <c:formatCode>0.0%</c:formatCode>
                <c:ptCount val="37"/>
                <c:pt idx="0">
                  <c:v>2.7078783806484125E-2</c:v>
                </c:pt>
                <c:pt idx="1">
                  <c:v>3.1633828564011313E-2</c:v>
                </c:pt>
                <c:pt idx="2">
                  <c:v>2.4794854320895454E-2</c:v>
                </c:pt>
                <c:pt idx="3">
                  <c:v>3.0961663187695474E-2</c:v>
                </c:pt>
                <c:pt idx="4">
                  <c:v>2.9420290131449721E-2</c:v>
                </c:pt>
                <c:pt idx="5">
                  <c:v>2.2842057670838665E-2</c:v>
                </c:pt>
                <c:pt idx="6">
                  <c:v>2.2464398535588119E-2</c:v>
                </c:pt>
                <c:pt idx="7">
                  <c:v>1.8417003817881361E-2</c:v>
                </c:pt>
                <c:pt idx="8">
                  <c:v>1.3003627327622969E-2</c:v>
                </c:pt>
                <c:pt idx="9">
                  <c:v>9.4971568072881006E-3</c:v>
                </c:pt>
                <c:pt idx="10">
                  <c:v>8.3895848915482418E-3</c:v>
                </c:pt>
                <c:pt idx="11">
                  <c:v>9.232518573614781E-3</c:v>
                </c:pt>
                <c:pt idx="12">
                  <c:v>1.1091120713264157E-2</c:v>
                </c:pt>
                <c:pt idx="13">
                  <c:v>7.227560089598419E-3</c:v>
                </c:pt>
                <c:pt idx="14">
                  <c:v>7.1461383777140265E-3</c:v>
                </c:pt>
                <c:pt idx="15">
                  <c:v>9.041056490322651E-3</c:v>
                </c:pt>
                <c:pt idx="16">
                  <c:v>7.3350548617177524E-3</c:v>
                </c:pt>
                <c:pt idx="17">
                  <c:v>8.0917921914960365E-3</c:v>
                </c:pt>
                <c:pt idx="18">
                  <c:v>9.7791537118826471E-3</c:v>
                </c:pt>
                <c:pt idx="19">
                  <c:v>8.0089047776574114E-3</c:v>
                </c:pt>
                <c:pt idx="20">
                  <c:v>7.5939224101257531E-3</c:v>
                </c:pt>
                <c:pt idx="21">
                  <c:v>7.1921219793416478E-3</c:v>
                </c:pt>
                <c:pt idx="22">
                  <c:v>7.6423329735597302E-3</c:v>
                </c:pt>
                <c:pt idx="23" formatCode="0.00%">
                  <c:v>8.5825352285396218E-3</c:v>
                </c:pt>
                <c:pt idx="24">
                  <c:v>9.0007815203931637E-3</c:v>
                </c:pt>
                <c:pt idx="25">
                  <c:v>7.6506751788430784E-3</c:v>
                </c:pt>
                <c:pt idx="26">
                  <c:v>7.6100961986156623E-3</c:v>
                </c:pt>
                <c:pt idx="27">
                  <c:v>7.9276211422227207E-3</c:v>
                </c:pt>
                <c:pt idx="28">
                  <c:v>6.7842673723629539E-3</c:v>
                </c:pt>
                <c:pt idx="29">
                  <c:v>6.9820906570395346E-3</c:v>
                </c:pt>
                <c:pt idx="30">
                  <c:v>6.4316683186821039E-3</c:v>
                </c:pt>
                <c:pt idx="31">
                  <c:v>5.0528978450574448E-3</c:v>
                </c:pt>
                <c:pt idx="32" formatCode="0.00%">
                  <c:v>6.1538809324298144E-3</c:v>
                </c:pt>
                <c:pt idx="33">
                  <c:v>5.3746094790297853E-3</c:v>
                </c:pt>
                <c:pt idx="34">
                  <c:v>5.2389226786667695E-3</c:v>
                </c:pt>
                <c:pt idx="35" formatCode="0.00%">
                  <c:v>4.5051051349256294E-3</c:v>
                </c:pt>
                <c:pt idx="36">
                  <c:v>4.4590305010542459E-3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8408-44BE-A6B0-03AE00594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782720"/>
        <c:axId val="1138141712"/>
      </c:line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billions of constant (2023) rand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valAx>
        <c:axId val="1138141712"/>
        <c:scaling>
          <c:orientation val="minMax"/>
          <c:max val="4.0000000000000008E-2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2720"/>
        <c:crosses val="max"/>
        <c:crossBetween val="between"/>
      </c:valAx>
      <c:catAx>
        <c:axId val="1602782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8141712"/>
        <c:crosses val="autoZero"/>
        <c:auto val="1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'21. dtic expenditure by branch'!$B$7</c:f>
              <c:strCache>
                <c:ptCount val="1"/>
                <c:pt idx="0">
                  <c:v> 2019/20 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  <a:effectLst/>
          </c:spPr>
          <c:invertIfNegative val="0"/>
          <c:cat>
            <c:strRef>
              <c:f>'21. dtic expenditure by branch'!$A$8:$A$12</c:f>
              <c:strCache>
                <c:ptCount val="5"/>
                <c:pt idx="0">
                  <c:v> Incentives </c:v>
                </c:pt>
                <c:pt idx="1">
                  <c:v> Transformation and Competition </c:v>
                </c:pt>
                <c:pt idx="2">
                  <c:v> Sectors </c:v>
                </c:pt>
                <c:pt idx="3">
                  <c:v> Administration </c:v>
                </c:pt>
                <c:pt idx="4">
                  <c:v> Other </c:v>
                </c:pt>
              </c:strCache>
            </c:strRef>
          </c:cat>
          <c:val>
            <c:numRef>
              <c:f>'21. dtic expenditure by branch'!$B$8:$B$12</c:f>
              <c:numCache>
                <c:formatCode>_-* #\ ##0_-;\-* #\ ##0_-;_-* "-"??_-;_-@_-</c:formatCode>
                <c:ptCount val="5"/>
                <c:pt idx="0">
                  <c:v>6841.7406515192997</c:v>
                </c:pt>
                <c:pt idx="1">
                  <c:v>867.08332877087344</c:v>
                </c:pt>
                <c:pt idx="2">
                  <c:v>2406.8777443197373</c:v>
                </c:pt>
                <c:pt idx="3">
                  <c:v>1030.6249110320286</c:v>
                </c:pt>
                <c:pt idx="4">
                  <c:v>1459.4724336162062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A-4545-A5B7-7B83DB256018}"/>
            </c:ext>
          </c:extLst>
        </c:ser>
        <c:ser>
          <c:idx val="1"/>
          <c:order val="1"/>
          <c:tx>
            <c:strRef>
              <c:f>'21. dtic expenditure by branch'!$C$7</c:f>
              <c:strCache>
                <c:ptCount val="1"/>
                <c:pt idx="0">
                  <c:v> 2020/21 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'21. dtic expenditure by branch'!$A$8:$A$12</c:f>
              <c:strCache>
                <c:ptCount val="5"/>
                <c:pt idx="0">
                  <c:v> Incentives </c:v>
                </c:pt>
                <c:pt idx="1">
                  <c:v> Transformation and Competition </c:v>
                </c:pt>
                <c:pt idx="2">
                  <c:v> Sectors </c:v>
                </c:pt>
                <c:pt idx="3">
                  <c:v> Administration </c:v>
                </c:pt>
                <c:pt idx="4">
                  <c:v> Other </c:v>
                </c:pt>
              </c:strCache>
            </c:strRef>
          </c:cat>
          <c:val>
            <c:numRef>
              <c:f>'21. dtic expenditure by branch'!$C$8:$C$12</c:f>
              <c:numCache>
                <c:formatCode>_-* #\ ##0_-;\-* #\ ##0_-;_-* "-"??_-;_-@_-</c:formatCode>
                <c:ptCount val="5"/>
                <c:pt idx="0">
                  <c:v>5515.9943925531925</c:v>
                </c:pt>
                <c:pt idx="1">
                  <c:v>741.61437765957464</c:v>
                </c:pt>
                <c:pt idx="2">
                  <c:v>1831.3018414893622</c:v>
                </c:pt>
                <c:pt idx="3">
                  <c:v>916.72405957446824</c:v>
                </c:pt>
                <c:pt idx="4">
                  <c:v>1173.6602957446812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A-4545-A5B7-7B83DB256018}"/>
            </c:ext>
          </c:extLst>
        </c:ser>
        <c:ser>
          <c:idx val="2"/>
          <c:order val="2"/>
          <c:tx>
            <c:strRef>
              <c:f>'21. dtic expenditure by branch'!$D$7</c:f>
              <c:strCache>
                <c:ptCount val="1"/>
                <c:pt idx="0">
                  <c:v> 2021/22 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'21. dtic expenditure by branch'!$A$8:$A$12</c:f>
              <c:strCache>
                <c:ptCount val="5"/>
                <c:pt idx="0">
                  <c:v> Incentives </c:v>
                </c:pt>
                <c:pt idx="1">
                  <c:v> Transformation and Competition </c:v>
                </c:pt>
                <c:pt idx="2">
                  <c:v> Sectors </c:v>
                </c:pt>
                <c:pt idx="3">
                  <c:v> Administration </c:v>
                </c:pt>
                <c:pt idx="4">
                  <c:v> Other </c:v>
                </c:pt>
              </c:strCache>
            </c:strRef>
          </c:cat>
          <c:val>
            <c:numRef>
              <c:f>'21. dtic expenditure by branch'!$D$8:$D$12</c:f>
              <c:numCache>
                <c:formatCode>_-* #\ ##0_-;\-* #\ ##0_-;_-* "-"??_-;_-@_-</c:formatCode>
                <c:ptCount val="5"/>
                <c:pt idx="0">
                  <c:v>6919.1603529907334</c:v>
                </c:pt>
                <c:pt idx="1">
                  <c:v>1801.1382495366472</c:v>
                </c:pt>
                <c:pt idx="2">
                  <c:v>1752.8931214827296</c:v>
                </c:pt>
                <c:pt idx="3">
                  <c:v>771.82039005897218</c:v>
                </c:pt>
                <c:pt idx="4">
                  <c:v>1183.1468911541701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7A-4545-A5B7-7B83DB256018}"/>
            </c:ext>
          </c:extLst>
        </c:ser>
        <c:ser>
          <c:idx val="3"/>
          <c:order val="3"/>
          <c:tx>
            <c:strRef>
              <c:f>'21. dtic expenditure by branch'!$E$7</c:f>
              <c:strCache>
                <c:ptCount val="1"/>
                <c:pt idx="0">
                  <c:v> 2022/23 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'21. dtic expenditure by branch'!$A$8:$A$12</c:f>
              <c:strCache>
                <c:ptCount val="5"/>
                <c:pt idx="0">
                  <c:v> Incentives </c:v>
                </c:pt>
                <c:pt idx="1">
                  <c:v> Transformation and Competition </c:v>
                </c:pt>
                <c:pt idx="2">
                  <c:v> Sectors </c:v>
                </c:pt>
                <c:pt idx="3">
                  <c:v> Administration </c:v>
                </c:pt>
                <c:pt idx="4">
                  <c:v> Other </c:v>
                </c:pt>
              </c:strCache>
            </c:strRef>
          </c:cat>
          <c:val>
            <c:numRef>
              <c:f>'21. dtic expenditure by branch'!$E$8:$E$12</c:f>
              <c:numCache>
                <c:formatCode>_-* #\ ##0_-;\-* #\ ##0_-;_-* "-"??_-;_-@_-</c:formatCode>
                <c:ptCount val="5"/>
                <c:pt idx="0">
                  <c:v>5363.0879999999997</c:v>
                </c:pt>
                <c:pt idx="1">
                  <c:v>1792.5519999999999</c:v>
                </c:pt>
                <c:pt idx="2">
                  <c:v>1730.5119999999999</c:v>
                </c:pt>
                <c:pt idx="3">
                  <c:v>759.92899999999997</c:v>
                </c:pt>
                <c:pt idx="4">
                  <c:v>1152.3520000000001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7A-4545-A5B7-7B83DB256018}"/>
            </c:ext>
          </c:extLst>
        </c:ser>
        <c:ser>
          <c:idx val="4"/>
          <c:order val="4"/>
          <c:tx>
            <c:strRef>
              <c:f>'21. dtic expenditure by branch'!$F$7</c:f>
              <c:strCache>
                <c:ptCount val="1"/>
                <c:pt idx="0">
                  <c:v> 2023/24 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'21. dtic expenditure by branch'!$A$8:$A$12</c:f>
              <c:strCache>
                <c:ptCount val="5"/>
                <c:pt idx="0">
                  <c:v> Incentives </c:v>
                </c:pt>
                <c:pt idx="1">
                  <c:v> Transformation and Competition </c:v>
                </c:pt>
                <c:pt idx="2">
                  <c:v> Sectors </c:v>
                </c:pt>
                <c:pt idx="3">
                  <c:v> Administration </c:v>
                </c:pt>
                <c:pt idx="4">
                  <c:v> Other </c:v>
                </c:pt>
              </c:strCache>
            </c:strRef>
          </c:cat>
          <c:val>
            <c:numRef>
              <c:f>'21. dtic expenditure by branch'!$F$8:$F$12</c:f>
              <c:numCache>
                <c:formatCode>_-* #\ ##0_-;\-* #\ ##0_-;_-* "-"??_-;_-@_-</c:formatCode>
                <c:ptCount val="5"/>
                <c:pt idx="0">
                  <c:v>5130.2199206513178</c:v>
                </c:pt>
                <c:pt idx="1">
                  <c:v>1558.8578725720802</c:v>
                </c:pt>
                <c:pt idx="2">
                  <c:v>1509.5375732742698</c:v>
                </c:pt>
                <c:pt idx="3">
                  <c:v>814.12277464596855</c:v>
                </c:pt>
                <c:pt idx="4">
                  <c:v>1136.107711783347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7A-4545-A5B7-7B83DB256018}"/>
            </c:ext>
          </c:extLst>
        </c:ser>
        <c:ser>
          <c:idx val="5"/>
          <c:order val="5"/>
          <c:tx>
            <c:strRef>
              <c:f>'21. dtic expenditure by branch'!$G$7</c:f>
              <c:strCache>
                <c:ptCount val="1"/>
                <c:pt idx="0">
                  <c:v> 2024/25 budget 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'21. dtic expenditure by branch'!$A$8:$A$12</c:f>
              <c:strCache>
                <c:ptCount val="5"/>
                <c:pt idx="0">
                  <c:v> Incentives </c:v>
                </c:pt>
                <c:pt idx="1">
                  <c:v> Transformation and Competition </c:v>
                </c:pt>
                <c:pt idx="2">
                  <c:v> Sectors </c:v>
                </c:pt>
                <c:pt idx="3">
                  <c:v> Administration </c:v>
                </c:pt>
                <c:pt idx="4">
                  <c:v> Other </c:v>
                </c:pt>
              </c:strCache>
            </c:strRef>
          </c:cat>
          <c:val>
            <c:numRef>
              <c:f>'21. dtic expenditure by branch'!$G$8:$G$12</c:f>
              <c:numCache>
                <c:formatCode>_-* #\ ##0_-;\-* #\ ##0_-;_-* "-"??_-;_-@_-</c:formatCode>
                <c:ptCount val="5"/>
                <c:pt idx="0">
                  <c:v>3655.1151705354087</c:v>
                </c:pt>
                <c:pt idx="1">
                  <c:v>1854.6452564697515</c:v>
                </c:pt>
                <c:pt idx="2">
                  <c:v>1296.9322212078569</c:v>
                </c:pt>
                <c:pt idx="3">
                  <c:v>798.13095247943522</c:v>
                </c:pt>
                <c:pt idx="4">
                  <c:v>1092.7196822386661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7A-4545-A5B7-7B83DB256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'22. Transfers by recipient'!$B$6</c:f>
              <c:strCache>
                <c:ptCount val="1"/>
                <c:pt idx="0">
                  <c:v> 2021/22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'22. Transfers by recipient'!$A$7:$A$10</c:f>
              <c:strCache>
                <c:ptCount val="4"/>
                <c:pt idx="0">
                  <c:v> incentives (manufacturing and services) and IDC </c:v>
                </c:pt>
                <c:pt idx="1">
                  <c:v> regulatory and standards agencies </c:v>
                </c:pt>
                <c:pt idx="2">
                  <c:v> SEZs and border areas </c:v>
                </c:pt>
                <c:pt idx="3">
                  <c:v> Other </c:v>
                </c:pt>
              </c:strCache>
            </c:strRef>
          </c:cat>
          <c:val>
            <c:numRef>
              <c:f>'22. Transfers by recipient'!$B$7:$B$10</c:f>
              <c:numCache>
                <c:formatCode>_-* #\ ##0.0_-;\-* #\ ##0.0_-;_-* "-"??_-;_-@_-</c:formatCode>
                <c:ptCount val="4"/>
                <c:pt idx="0">
                  <c:v>6.1497326901432183</c:v>
                </c:pt>
                <c:pt idx="1">
                  <c:v>1.9599774550968829</c:v>
                </c:pt>
                <c:pt idx="2">
                  <c:v>1.9086836330244314</c:v>
                </c:pt>
                <c:pt idx="3">
                  <c:v>0.78616498230834231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2-4AD9-95EF-69C9748286A2}"/>
            </c:ext>
          </c:extLst>
        </c:ser>
        <c:ser>
          <c:idx val="1"/>
          <c:order val="1"/>
          <c:tx>
            <c:strRef>
              <c:f>'22. Transfers by recipient'!$C$6</c:f>
              <c:strCache>
                <c:ptCount val="1"/>
                <c:pt idx="0">
                  <c:v> 2022/23 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'22. Transfers by recipient'!$A$7:$A$10</c:f>
              <c:strCache>
                <c:ptCount val="4"/>
                <c:pt idx="0">
                  <c:v> incentives (manufacturing and services) and IDC </c:v>
                </c:pt>
                <c:pt idx="1">
                  <c:v> regulatory and standards agencies </c:v>
                </c:pt>
                <c:pt idx="2">
                  <c:v> SEZs and border areas </c:v>
                </c:pt>
                <c:pt idx="3">
                  <c:v> Other </c:v>
                </c:pt>
              </c:strCache>
            </c:strRef>
          </c:cat>
          <c:val>
            <c:numRef>
              <c:f>'22. Transfers by recipient'!$C$7:$C$10</c:f>
              <c:numCache>
                <c:formatCode>_-* #\ ##0.0_-;\-* #\ ##0.0_-;_-* "-"??_-;_-@_-</c:formatCode>
                <c:ptCount val="4"/>
                <c:pt idx="0">
                  <c:v>5.988899</c:v>
                </c:pt>
                <c:pt idx="1">
                  <c:v>1.7590809999999999</c:v>
                </c:pt>
                <c:pt idx="2">
                  <c:v>0.60327399999999998</c:v>
                </c:pt>
                <c:pt idx="3">
                  <c:v>0.80249099999999818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22-4AD9-95EF-69C9748286A2}"/>
            </c:ext>
          </c:extLst>
        </c:ser>
        <c:ser>
          <c:idx val="2"/>
          <c:order val="2"/>
          <c:tx>
            <c:strRef>
              <c:f>'22. Transfers by recipient'!$D$6</c:f>
              <c:strCache>
                <c:ptCount val="1"/>
                <c:pt idx="0">
                  <c:v> 2023/24 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'22. Transfers by recipient'!$A$7:$A$10</c:f>
              <c:strCache>
                <c:ptCount val="4"/>
                <c:pt idx="0">
                  <c:v> incentives (manufacturing and services) and IDC </c:v>
                </c:pt>
                <c:pt idx="1">
                  <c:v> regulatory and standards agencies </c:v>
                </c:pt>
                <c:pt idx="2">
                  <c:v> SEZs and border areas </c:v>
                </c:pt>
                <c:pt idx="3">
                  <c:v> Other </c:v>
                </c:pt>
              </c:strCache>
            </c:strRef>
          </c:cat>
          <c:val>
            <c:numRef>
              <c:f>'22. Transfers by recipient'!$D$7:$D$10</c:f>
              <c:numCache>
                <c:formatCode>_-* #\ ##0.0_-;\-* #\ ##0.0_-;_-* "-"??_-;_-@_-</c:formatCode>
                <c:ptCount val="4"/>
                <c:pt idx="0">
                  <c:v>5.1683892551717747</c:v>
                </c:pt>
                <c:pt idx="1">
                  <c:v>1.5790162241267542</c:v>
                </c:pt>
                <c:pt idx="2">
                  <c:v>0.99395115308098358</c:v>
                </c:pt>
                <c:pt idx="3">
                  <c:v>0.71714624455965836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22-4AD9-95EF-69C9748286A2}"/>
            </c:ext>
          </c:extLst>
        </c:ser>
        <c:ser>
          <c:idx val="3"/>
          <c:order val="3"/>
          <c:tx>
            <c:strRef>
              <c:f>'22. Transfers by recipient'!$E$6</c:f>
              <c:strCache>
                <c:ptCount val="1"/>
                <c:pt idx="0">
                  <c:v> 2024/25 budget 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'22. Transfers by recipient'!$A$7:$A$10</c:f>
              <c:strCache>
                <c:ptCount val="4"/>
                <c:pt idx="0">
                  <c:v> incentives (manufacturing and services) and IDC </c:v>
                </c:pt>
                <c:pt idx="1">
                  <c:v> regulatory and standards agencies </c:v>
                </c:pt>
                <c:pt idx="2">
                  <c:v> SEZs and border areas </c:v>
                </c:pt>
                <c:pt idx="3">
                  <c:v> Other </c:v>
                </c:pt>
              </c:strCache>
            </c:strRef>
          </c:cat>
          <c:val>
            <c:numRef>
              <c:f>'22. Transfers by recipient'!$E$7:$E$10</c:f>
              <c:numCache>
                <c:formatCode>_-* #\ ##0.0_-;\-* #\ ##0.0_-;_-* "-"??_-;_-@_-</c:formatCode>
                <c:ptCount val="4"/>
                <c:pt idx="0">
                  <c:v>4.2718314755513331</c:v>
                </c:pt>
                <c:pt idx="1">
                  <c:v>1.5644477753247326</c:v>
                </c:pt>
                <c:pt idx="2">
                  <c:v>0.42905135340769496</c:v>
                </c:pt>
                <c:pt idx="3">
                  <c:v>0.79388375348966478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22-4AD9-95EF-69C974828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32024995569610454"/>
          <c:y val="0"/>
          <c:w val="0.67906881814412268"/>
          <c:h val="6.90596190750476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 Loadshedding'!$C$4</c:f>
              <c:strCache>
                <c:ptCount val="1"/>
                <c:pt idx="0">
                  <c:v> Stage 1 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'3. Loadshedding'!$A$5:$B$15</c:f>
              <c:multiLvlStrCache>
                <c:ptCount val="11"/>
                <c:lvl>
                  <c:pt idx="0">
                    <c:v> 2018 </c:v>
                  </c:pt>
                  <c:pt idx="1">
                    <c:v> 2019 </c:v>
                  </c:pt>
                  <c:pt idx="2">
                    <c:v> 2020 </c:v>
                  </c:pt>
                  <c:pt idx="3">
                    <c:v> 2021 </c:v>
                  </c:pt>
                  <c:pt idx="4">
                    <c:v> 2022 </c:v>
                  </c:pt>
                  <c:pt idx="5">
                    <c:v> 2 023 </c:v>
                  </c:pt>
                  <c:pt idx="7">
                    <c:v> Q1 </c:v>
                  </c:pt>
                  <c:pt idx="8">
                    <c:v> Q2 </c:v>
                  </c:pt>
                  <c:pt idx="9">
                    <c:v> Q3 </c:v>
                  </c:pt>
                  <c:pt idx="10">
                    <c:v> Q4 </c:v>
                  </c:pt>
                </c:lvl>
                <c:lvl>
                  <c:pt idx="0">
                    <c:v> annual </c:v>
                  </c:pt>
                  <c:pt idx="6">
                    <c:v>   </c:v>
                  </c:pt>
                  <c:pt idx="7">
                    <c:v> quarterly, 2023 </c:v>
                  </c:pt>
                </c:lvl>
              </c:multiLvlStrCache>
            </c:multiLvlStrRef>
          </c:cat>
          <c:val>
            <c:numRef>
              <c:f>'3. Loadshedding'!$C$5:$C$15</c:f>
              <c:numCache>
                <c:formatCode>_-* #\ ##0_-;\-* #\ ##0_-;_-* "-"??_-;_-@_-</c:formatCode>
                <c:ptCount val="11"/>
                <c:pt idx="0">
                  <c:v>34.546102999999995</c:v>
                </c:pt>
                <c:pt idx="1">
                  <c:v>81.067049000000011</c:v>
                </c:pt>
                <c:pt idx="2">
                  <c:v>184.81391899999991</c:v>
                </c:pt>
                <c:pt idx="3">
                  <c:v>183.65111400000001</c:v>
                </c:pt>
                <c:pt idx="4">
                  <c:v>378.11366399999991</c:v>
                </c:pt>
                <c:pt idx="5">
                  <c:v>611.7337540000002</c:v>
                </c:pt>
                <c:pt idx="7">
                  <c:v>62.36942599999999</c:v>
                </c:pt>
                <c:pt idx="8">
                  <c:v>126.52751799999999</c:v>
                </c:pt>
                <c:pt idx="9">
                  <c:v>272.07668100000012</c:v>
                </c:pt>
                <c:pt idx="10">
                  <c:v>150.76012900000006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6-4F32-9ED3-DB1B46E4E17C}"/>
            </c:ext>
          </c:extLst>
        </c:ser>
        <c:ser>
          <c:idx val="1"/>
          <c:order val="1"/>
          <c:tx>
            <c:strRef>
              <c:f>'3. Loadshedding'!$D$4</c:f>
              <c:strCache>
                <c:ptCount val="1"/>
                <c:pt idx="0">
                  <c:v> Stage 2 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'3. Loadshedding'!$A$5:$B$15</c:f>
              <c:multiLvlStrCache>
                <c:ptCount val="11"/>
                <c:lvl>
                  <c:pt idx="0">
                    <c:v> 2018 </c:v>
                  </c:pt>
                  <c:pt idx="1">
                    <c:v> 2019 </c:v>
                  </c:pt>
                  <c:pt idx="2">
                    <c:v> 2020 </c:v>
                  </c:pt>
                  <c:pt idx="3">
                    <c:v> 2021 </c:v>
                  </c:pt>
                  <c:pt idx="4">
                    <c:v> 2022 </c:v>
                  </c:pt>
                  <c:pt idx="5">
                    <c:v> 2 023 </c:v>
                  </c:pt>
                  <c:pt idx="7">
                    <c:v> Q1 </c:v>
                  </c:pt>
                  <c:pt idx="8">
                    <c:v> Q2 </c:v>
                  </c:pt>
                  <c:pt idx="9">
                    <c:v> Q3 </c:v>
                  </c:pt>
                  <c:pt idx="10">
                    <c:v> Q4 </c:v>
                  </c:pt>
                </c:lvl>
                <c:lvl>
                  <c:pt idx="0">
                    <c:v> annual </c:v>
                  </c:pt>
                  <c:pt idx="6">
                    <c:v>   </c:v>
                  </c:pt>
                  <c:pt idx="7">
                    <c:v> quarterly, 2023 </c:v>
                  </c:pt>
                </c:lvl>
              </c:multiLvlStrCache>
            </c:multiLvlStrRef>
          </c:cat>
          <c:val>
            <c:numRef>
              <c:f>'3. Loadshedding'!$D$5:$D$15</c:f>
              <c:numCache>
                <c:formatCode>_-* #\ ##0_-;\-* #\ ##0_-;_-* "-"??_-;_-@_-</c:formatCode>
                <c:ptCount val="11"/>
                <c:pt idx="0">
                  <c:v>100.25155699999999</c:v>
                </c:pt>
                <c:pt idx="1">
                  <c:v>315.75511600000016</c:v>
                </c:pt>
                <c:pt idx="2">
                  <c:v>590.38285800000017</c:v>
                </c:pt>
                <c:pt idx="3">
                  <c:v>970.96346099999857</c:v>
                </c:pt>
                <c:pt idx="4">
                  <c:v>2009.1768199999997</c:v>
                </c:pt>
                <c:pt idx="5">
                  <c:v>2766.8440169999999</c:v>
                </c:pt>
                <c:pt idx="7">
                  <c:v>572.64540499999998</c:v>
                </c:pt>
                <c:pt idx="8">
                  <c:v>588.27722399999959</c:v>
                </c:pt>
                <c:pt idx="9">
                  <c:v>792.71308600000009</c:v>
                </c:pt>
                <c:pt idx="10">
                  <c:v>813.208302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6-4F32-9ED3-DB1B46E4E17C}"/>
            </c:ext>
          </c:extLst>
        </c:ser>
        <c:ser>
          <c:idx val="2"/>
          <c:order val="2"/>
          <c:tx>
            <c:strRef>
              <c:f>'3. Loadshedding'!$E$4</c:f>
              <c:strCache>
                <c:ptCount val="1"/>
                <c:pt idx="0">
                  <c:v> Stage 3 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'3. Loadshedding'!$A$5:$B$15</c:f>
              <c:multiLvlStrCache>
                <c:ptCount val="11"/>
                <c:lvl>
                  <c:pt idx="0">
                    <c:v> 2018 </c:v>
                  </c:pt>
                  <c:pt idx="1">
                    <c:v> 2019 </c:v>
                  </c:pt>
                  <c:pt idx="2">
                    <c:v> 2020 </c:v>
                  </c:pt>
                  <c:pt idx="3">
                    <c:v> 2021 </c:v>
                  </c:pt>
                  <c:pt idx="4">
                    <c:v> 2022 </c:v>
                  </c:pt>
                  <c:pt idx="5">
                    <c:v> 2 023 </c:v>
                  </c:pt>
                  <c:pt idx="7">
                    <c:v> Q1 </c:v>
                  </c:pt>
                  <c:pt idx="8">
                    <c:v> Q2 </c:v>
                  </c:pt>
                  <c:pt idx="9">
                    <c:v> Q3 </c:v>
                  </c:pt>
                  <c:pt idx="10">
                    <c:v> Q4 </c:v>
                  </c:pt>
                </c:lvl>
                <c:lvl>
                  <c:pt idx="0">
                    <c:v> annual </c:v>
                  </c:pt>
                  <c:pt idx="6">
                    <c:v>   </c:v>
                  </c:pt>
                  <c:pt idx="7">
                    <c:v> quarterly, 2023 </c:v>
                  </c:pt>
                </c:lvl>
              </c:multiLvlStrCache>
            </c:multiLvlStrRef>
          </c:cat>
          <c:val>
            <c:numRef>
              <c:f>'3. Loadshedding'!$E$5:$E$15</c:f>
              <c:numCache>
                <c:formatCode>_-* #\ ##0_-;\-* #\ ##0_-;_-* "-"??_-;_-@_-</c:formatCode>
                <c:ptCount val="11"/>
                <c:pt idx="0">
                  <c:v>81.735409000000018</c:v>
                </c:pt>
                <c:pt idx="1">
                  <c:v>164.68408799999992</c:v>
                </c:pt>
                <c:pt idx="2">
                  <c:v>291.34328199999999</c:v>
                </c:pt>
                <c:pt idx="3">
                  <c:v>482.61761299999972</c:v>
                </c:pt>
                <c:pt idx="4">
                  <c:v>2595.437453999999</c:v>
                </c:pt>
                <c:pt idx="5">
                  <c:v>5602.4062210000029</c:v>
                </c:pt>
                <c:pt idx="7">
                  <c:v>2111.1486050000017</c:v>
                </c:pt>
                <c:pt idx="8">
                  <c:v>1498.6351240000001</c:v>
                </c:pt>
                <c:pt idx="9">
                  <c:v>1318.339824000001</c:v>
                </c:pt>
                <c:pt idx="10">
                  <c:v>674.28266800000006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A6-4F32-9ED3-DB1B46E4E17C}"/>
            </c:ext>
          </c:extLst>
        </c:ser>
        <c:ser>
          <c:idx val="3"/>
          <c:order val="3"/>
          <c:tx>
            <c:strRef>
              <c:f>'3. Loadshedding'!$F$4</c:f>
              <c:strCache>
                <c:ptCount val="1"/>
                <c:pt idx="0">
                  <c:v> Stage 4 </c:v>
                </c:pt>
              </c:strCache>
            </c:strRef>
          </c:tx>
          <c:spPr>
            <a:solidFill>
              <a:srgbClr val="E97132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'3. Loadshedding'!$A$5:$B$15</c:f>
              <c:multiLvlStrCache>
                <c:ptCount val="11"/>
                <c:lvl>
                  <c:pt idx="0">
                    <c:v> 2018 </c:v>
                  </c:pt>
                  <c:pt idx="1">
                    <c:v> 2019 </c:v>
                  </c:pt>
                  <c:pt idx="2">
                    <c:v> 2020 </c:v>
                  </c:pt>
                  <c:pt idx="3">
                    <c:v> 2021 </c:v>
                  </c:pt>
                  <c:pt idx="4">
                    <c:v> 2022 </c:v>
                  </c:pt>
                  <c:pt idx="5">
                    <c:v> 2 023 </c:v>
                  </c:pt>
                  <c:pt idx="7">
                    <c:v> Q1 </c:v>
                  </c:pt>
                  <c:pt idx="8">
                    <c:v> Q2 </c:v>
                  </c:pt>
                  <c:pt idx="9">
                    <c:v> Q3 </c:v>
                  </c:pt>
                  <c:pt idx="10">
                    <c:v> Q4 </c:v>
                  </c:pt>
                </c:lvl>
                <c:lvl>
                  <c:pt idx="0">
                    <c:v> annual </c:v>
                  </c:pt>
                  <c:pt idx="6">
                    <c:v>   </c:v>
                  </c:pt>
                  <c:pt idx="7">
                    <c:v> quarterly, 2023 </c:v>
                  </c:pt>
                </c:lvl>
              </c:multiLvlStrCache>
            </c:multiLvlStrRef>
          </c:cat>
          <c:val>
            <c:numRef>
              <c:f>'3. Loadshedding'!$F$5:$F$15</c:f>
              <c:numCache>
                <c:formatCode>_-* #\ ##0_-;\-* #\ ##0_-;_-* "-"??_-;_-@_-</c:formatCode>
                <c:ptCount val="11"/>
                <c:pt idx="0">
                  <c:v>0</c:v>
                </c:pt>
                <c:pt idx="1">
                  <c:v>276.16130099999998</c:v>
                </c:pt>
                <c:pt idx="2">
                  <c:v>104.88242400000003</c:v>
                </c:pt>
                <c:pt idx="3">
                  <c:v>122.35631500000002</c:v>
                </c:pt>
                <c:pt idx="4">
                  <c:v>2110.6707120000005</c:v>
                </c:pt>
                <c:pt idx="5">
                  <c:v>4025.6558780000028</c:v>
                </c:pt>
                <c:pt idx="7">
                  <c:v>1749.2454530000016</c:v>
                </c:pt>
                <c:pt idx="8">
                  <c:v>1126.4110780000005</c:v>
                </c:pt>
                <c:pt idx="9">
                  <c:v>812.13977000000068</c:v>
                </c:pt>
                <c:pt idx="10">
                  <c:v>337.85957700000012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A6-4F32-9ED3-DB1B46E4E17C}"/>
            </c:ext>
          </c:extLst>
        </c:ser>
        <c:ser>
          <c:idx val="4"/>
          <c:order val="4"/>
          <c:tx>
            <c:strRef>
              <c:f>'3. Loadshedding'!$G$4</c:f>
              <c:strCache>
                <c:ptCount val="1"/>
                <c:pt idx="0">
                  <c:v> Stage 5 </c:v>
                </c:pt>
              </c:strCache>
            </c:strRef>
          </c:tx>
          <c:spPr>
            <a:solidFill>
              <a:srgbClr val="E97132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'3. Loadshedding'!$A$5:$B$15</c:f>
              <c:multiLvlStrCache>
                <c:ptCount val="11"/>
                <c:lvl>
                  <c:pt idx="0">
                    <c:v> 2018 </c:v>
                  </c:pt>
                  <c:pt idx="1">
                    <c:v> 2019 </c:v>
                  </c:pt>
                  <c:pt idx="2">
                    <c:v> 2020 </c:v>
                  </c:pt>
                  <c:pt idx="3">
                    <c:v> 2021 </c:v>
                  </c:pt>
                  <c:pt idx="4">
                    <c:v> 2022 </c:v>
                  </c:pt>
                  <c:pt idx="5">
                    <c:v> 2 023 </c:v>
                  </c:pt>
                  <c:pt idx="7">
                    <c:v> Q1 </c:v>
                  </c:pt>
                  <c:pt idx="8">
                    <c:v> Q2 </c:v>
                  </c:pt>
                  <c:pt idx="9">
                    <c:v> Q3 </c:v>
                  </c:pt>
                  <c:pt idx="10">
                    <c:v> Q4 </c:v>
                  </c:pt>
                </c:lvl>
                <c:lvl>
                  <c:pt idx="0">
                    <c:v> annual </c:v>
                  </c:pt>
                  <c:pt idx="6">
                    <c:v>   </c:v>
                  </c:pt>
                  <c:pt idx="7">
                    <c:v> quarterly, 2023 </c:v>
                  </c:pt>
                </c:lvl>
              </c:multiLvlStrCache>
            </c:multiLvlStrRef>
          </c:cat>
          <c:val>
            <c:numRef>
              <c:f>'3. Loadshedding'!$G$5:$G$15</c:f>
              <c:numCache>
                <c:formatCode>_-* #\ ##0_-;\-* #\ ##0_-;_-* "-"??_-;_-@_-</c:formatCode>
                <c:ptCount val="11"/>
                <c:pt idx="0">
                  <c:v>0</c:v>
                </c:pt>
                <c:pt idx="1">
                  <c:v>149.47957500000001</c:v>
                </c:pt>
                <c:pt idx="2">
                  <c:v>84.316089000000005</c:v>
                </c:pt>
                <c:pt idx="3">
                  <c:v>17.303500999999997</c:v>
                </c:pt>
                <c:pt idx="4">
                  <c:v>763.12594900000011</c:v>
                </c:pt>
                <c:pt idx="5">
                  <c:v>2356.3470120000006</c:v>
                </c:pt>
                <c:pt idx="7">
                  <c:v>902.55195300000059</c:v>
                </c:pt>
                <c:pt idx="8">
                  <c:v>824.81220099999973</c:v>
                </c:pt>
                <c:pt idx="9">
                  <c:v>539.99561200000016</c:v>
                </c:pt>
                <c:pt idx="10">
                  <c:v>88.987245999999999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A6-4F32-9ED3-DB1B46E4E17C}"/>
            </c:ext>
          </c:extLst>
        </c:ser>
        <c:ser>
          <c:idx val="5"/>
          <c:order val="5"/>
          <c:tx>
            <c:strRef>
              <c:f>'3. Loadshedding'!$H$4</c:f>
              <c:strCache>
                <c:ptCount val="1"/>
                <c:pt idx="0">
                  <c:v> Stage 6+ </c:v>
                </c:pt>
              </c:strCache>
            </c:strRef>
          </c:tx>
          <c:spPr>
            <a:solidFill>
              <a:srgbClr val="E97132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'3. Loadshedding'!$A$5:$B$15</c:f>
              <c:multiLvlStrCache>
                <c:ptCount val="11"/>
                <c:lvl>
                  <c:pt idx="0">
                    <c:v> 2018 </c:v>
                  </c:pt>
                  <c:pt idx="1">
                    <c:v> 2019 </c:v>
                  </c:pt>
                  <c:pt idx="2">
                    <c:v> 2020 </c:v>
                  </c:pt>
                  <c:pt idx="3">
                    <c:v> 2021 </c:v>
                  </c:pt>
                  <c:pt idx="4">
                    <c:v> 2022 </c:v>
                  </c:pt>
                  <c:pt idx="5">
                    <c:v> 2 023 </c:v>
                  </c:pt>
                  <c:pt idx="7">
                    <c:v> Q1 </c:v>
                  </c:pt>
                  <c:pt idx="8">
                    <c:v> Q2 </c:v>
                  </c:pt>
                  <c:pt idx="9">
                    <c:v> Q3 </c:v>
                  </c:pt>
                  <c:pt idx="10">
                    <c:v> Q4 </c:v>
                  </c:pt>
                </c:lvl>
                <c:lvl>
                  <c:pt idx="0">
                    <c:v> annual </c:v>
                  </c:pt>
                  <c:pt idx="6">
                    <c:v>   </c:v>
                  </c:pt>
                  <c:pt idx="7">
                    <c:v> quarterly, 2023 </c:v>
                  </c:pt>
                </c:lvl>
              </c:multiLvlStrCache>
            </c:multiLvlStrRef>
          </c:cat>
          <c:val>
            <c:numRef>
              <c:f>'3. Loadshedding'!$H$5:$H$15</c:f>
              <c:numCache>
                <c:formatCode>_-* #\ ##0_-;\-* #\ ##0_-;_-* "-"??_-;_-@_-</c:formatCode>
                <c:ptCount val="11"/>
                <c:pt idx="0">
                  <c:v>0</c:v>
                </c:pt>
                <c:pt idx="1">
                  <c:v>103.28454600000001</c:v>
                </c:pt>
                <c:pt idx="2">
                  <c:v>15.40052</c:v>
                </c:pt>
                <c:pt idx="3">
                  <c:v>0</c:v>
                </c:pt>
                <c:pt idx="4">
                  <c:v>268.66841999999991</c:v>
                </c:pt>
                <c:pt idx="5">
                  <c:v>1215.856358</c:v>
                </c:pt>
                <c:pt idx="7">
                  <c:v>358.54114200000004</c:v>
                </c:pt>
                <c:pt idx="8">
                  <c:v>563.22267500000009</c:v>
                </c:pt>
                <c:pt idx="9">
                  <c:v>267.54556400000001</c:v>
                </c:pt>
                <c:pt idx="10">
                  <c:v>26.546976999999998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A6-4F32-9ED3-DB1B46E4E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Change in GVA by sector'!$B$4</c:f>
              <c:strCache>
                <c:ptCount val="1"/>
                <c:pt idx="0">
                  <c:v>average, 2015 to 2019</c:v>
                </c:pt>
              </c:strCache>
            </c:strRef>
          </c:tx>
          <c:spPr>
            <a:solidFill>
              <a:srgbClr val="4F81BD">
                <a:lumMod val="5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Change in GVA by sector'!$A$5:$A$14</c:f>
              <c:strCache>
                <c:ptCount val="10"/>
                <c:pt idx="0">
                  <c:v>agricul-
ture (3%)</c:v>
                </c:pt>
                <c:pt idx="1">
                  <c:v>mining
 (6%)</c:v>
                </c:pt>
                <c:pt idx="2">
                  <c:v>manufac-
turing 
(13%)</c:v>
                </c:pt>
                <c:pt idx="3">
                  <c:v>utilities 
(3%)</c:v>
                </c:pt>
                <c:pt idx="4">
                  <c:v>construc-
tion (2%)</c:v>
                </c:pt>
                <c:pt idx="5">
                  <c:v>retail 
(13%) (a)</c:v>
                </c:pt>
                <c:pt idx="6">
                  <c:v>logistics 
(7%)</c:v>
                </c:pt>
                <c:pt idx="7">
                  <c:v>business 
services 
(21%) (b)</c:v>
                </c:pt>
                <c:pt idx="8">
                  <c:v>govt 
services 
(8%)</c:v>
                </c:pt>
                <c:pt idx="9">
                  <c:v>personal 
services 
(15%)</c:v>
                </c:pt>
              </c:strCache>
            </c:strRef>
          </c:cat>
          <c:val>
            <c:numRef>
              <c:f>'4. Change in GVA by sector'!$B$5:$B$14</c:f>
              <c:numCache>
                <c:formatCode>0.0%</c:formatCode>
                <c:ptCount val="10"/>
                <c:pt idx="0">
                  <c:v>1.4915141080899641E-2</c:v>
                </c:pt>
                <c:pt idx="1">
                  <c:v>-6.396716049493878E-3</c:v>
                </c:pt>
                <c:pt idx="2">
                  <c:v>2.6678410321394619E-3</c:v>
                </c:pt>
                <c:pt idx="3">
                  <c:v>-1.4531905706521298E-2</c:v>
                </c:pt>
                <c:pt idx="4">
                  <c:v>-2.3301616034320682E-2</c:v>
                </c:pt>
                <c:pt idx="5">
                  <c:v>1.9735040599024867E-3</c:v>
                </c:pt>
                <c:pt idx="6">
                  <c:v>1.2184581801658156E-2</c:v>
                </c:pt>
                <c:pt idx="7">
                  <c:v>2.4657428132797587E-2</c:v>
                </c:pt>
                <c:pt idx="8">
                  <c:v>1.6269866066721095E-2</c:v>
                </c:pt>
                <c:pt idx="9">
                  <c:v>1.1197158182284506E-2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A-4C56-BEC8-61045F2222FE}"/>
            </c:ext>
          </c:extLst>
        </c:ser>
        <c:ser>
          <c:idx val="1"/>
          <c:order val="1"/>
          <c:tx>
            <c:strRef>
              <c:f>'4. Change in GVA by sector'!$C$4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Change in GVA by sector'!$A$5:$A$14</c:f>
              <c:strCache>
                <c:ptCount val="10"/>
                <c:pt idx="0">
                  <c:v>agricul-
ture (3%)</c:v>
                </c:pt>
                <c:pt idx="1">
                  <c:v>mining
 (6%)</c:v>
                </c:pt>
                <c:pt idx="2">
                  <c:v>manufac-
turing 
(13%)</c:v>
                </c:pt>
                <c:pt idx="3">
                  <c:v>utilities 
(3%)</c:v>
                </c:pt>
                <c:pt idx="4">
                  <c:v>construc-
tion (2%)</c:v>
                </c:pt>
                <c:pt idx="5">
                  <c:v>retail 
(13%) (a)</c:v>
                </c:pt>
                <c:pt idx="6">
                  <c:v>logistics 
(7%)</c:v>
                </c:pt>
                <c:pt idx="7">
                  <c:v>business 
services 
(21%) (b)</c:v>
                </c:pt>
                <c:pt idx="8">
                  <c:v>govt 
services 
(8%)</c:v>
                </c:pt>
                <c:pt idx="9">
                  <c:v>personal 
services 
(15%)</c:v>
                </c:pt>
              </c:strCache>
            </c:strRef>
          </c:cat>
          <c:val>
            <c:numRef>
              <c:f>'4. Change in GVA by sector'!$C$5:$C$14</c:f>
              <c:numCache>
                <c:formatCode>0%</c:formatCode>
                <c:ptCount val="10"/>
                <c:pt idx="0">
                  <c:v>0.17843764146727636</c:v>
                </c:pt>
                <c:pt idx="1">
                  <c:v>-0.12263217255135717</c:v>
                </c:pt>
                <c:pt idx="2">
                  <c:v>-0.1173577529532881</c:v>
                </c:pt>
                <c:pt idx="3">
                  <c:v>-5.7689033802235778E-2</c:v>
                </c:pt>
                <c:pt idx="4">
                  <c:v>-0.17794884293726554</c:v>
                </c:pt>
                <c:pt idx="5">
                  <c:v>-0.11984588577754618</c:v>
                </c:pt>
                <c:pt idx="6">
                  <c:v>-0.15286833387860943</c:v>
                </c:pt>
                <c:pt idx="7">
                  <c:v>8.7989837620907618E-3</c:v>
                </c:pt>
                <c:pt idx="8">
                  <c:v>1.0582987733204874E-2</c:v>
                </c:pt>
                <c:pt idx="9">
                  <c:v>-1.7037207831604118E-2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A-4C56-BEC8-61045F2222FE}"/>
            </c:ext>
          </c:extLst>
        </c:ser>
        <c:ser>
          <c:idx val="2"/>
          <c:order val="2"/>
          <c:tx>
            <c:strRef>
              <c:f>'4. Change in GVA by sector'!$D$4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'4. Change in GVA by sector'!$A$5:$A$14</c:f>
              <c:strCache>
                <c:ptCount val="10"/>
                <c:pt idx="0">
                  <c:v>agricul-
ture (3%)</c:v>
                </c:pt>
                <c:pt idx="1">
                  <c:v>mining
 (6%)</c:v>
                </c:pt>
                <c:pt idx="2">
                  <c:v>manufac-
turing 
(13%)</c:v>
                </c:pt>
                <c:pt idx="3">
                  <c:v>utilities 
(3%)</c:v>
                </c:pt>
                <c:pt idx="4">
                  <c:v>construc-
tion (2%)</c:v>
                </c:pt>
                <c:pt idx="5">
                  <c:v>retail 
(13%) (a)</c:v>
                </c:pt>
                <c:pt idx="6">
                  <c:v>logistics 
(7%)</c:v>
                </c:pt>
                <c:pt idx="7">
                  <c:v>business 
services 
(21%) (b)</c:v>
                </c:pt>
                <c:pt idx="8">
                  <c:v>govt 
services 
(8%)</c:v>
                </c:pt>
                <c:pt idx="9">
                  <c:v>personal 
services 
(15%)</c:v>
                </c:pt>
              </c:strCache>
            </c:strRef>
          </c:cat>
          <c:val>
            <c:numRef>
              <c:f>'4. Change in GVA by sector'!$D$5:$D$14</c:f>
              <c:numCache>
                <c:formatCode>0%</c:formatCode>
                <c:ptCount val="10"/>
                <c:pt idx="0">
                  <c:v>7.4423129140716027E-2</c:v>
                </c:pt>
                <c:pt idx="1">
                  <c:v>0.11973544813305836</c:v>
                </c:pt>
                <c:pt idx="2">
                  <c:v>6.6905580247131891E-2</c:v>
                </c:pt>
                <c:pt idx="3">
                  <c:v>1.9040047461466925E-2</c:v>
                </c:pt>
                <c:pt idx="4">
                  <c:v>-2.0490820070497184E-2</c:v>
                </c:pt>
                <c:pt idx="5">
                  <c:v>6.2111618364315779E-2</c:v>
                </c:pt>
                <c:pt idx="6">
                  <c:v>4.9982144803028872E-2</c:v>
                </c:pt>
                <c:pt idx="7">
                  <c:v>2.5148920584062484E-2</c:v>
                </c:pt>
                <c:pt idx="8">
                  <c:v>3.5989222917343078E-4</c:v>
                </c:pt>
                <c:pt idx="9">
                  <c:v>5.3497219553366726E-2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DA-4C56-BEC8-61045F2222FE}"/>
            </c:ext>
          </c:extLst>
        </c:ser>
        <c:ser>
          <c:idx val="3"/>
          <c:order val="3"/>
          <c:tx>
            <c:strRef>
              <c:f>'4. Change in GVA by sector'!$E$4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Change in GVA by sector'!$A$5:$A$14</c:f>
              <c:strCache>
                <c:ptCount val="10"/>
                <c:pt idx="0">
                  <c:v>agricul-
ture (3%)</c:v>
                </c:pt>
                <c:pt idx="1">
                  <c:v>mining
 (6%)</c:v>
                </c:pt>
                <c:pt idx="2">
                  <c:v>manufac-
turing 
(13%)</c:v>
                </c:pt>
                <c:pt idx="3">
                  <c:v>utilities 
(3%)</c:v>
                </c:pt>
                <c:pt idx="4">
                  <c:v>construc-
tion (2%)</c:v>
                </c:pt>
                <c:pt idx="5">
                  <c:v>retail 
(13%) (a)</c:v>
                </c:pt>
                <c:pt idx="6">
                  <c:v>logistics 
(7%)</c:v>
                </c:pt>
                <c:pt idx="7">
                  <c:v>business 
services 
(21%) (b)</c:v>
                </c:pt>
                <c:pt idx="8">
                  <c:v>govt 
services 
(8%)</c:v>
                </c:pt>
                <c:pt idx="9">
                  <c:v>personal 
services 
(15%)</c:v>
                </c:pt>
              </c:strCache>
            </c:strRef>
          </c:cat>
          <c:val>
            <c:numRef>
              <c:f>'4. Change in GVA by sector'!$E$5:$E$14</c:f>
              <c:numCache>
                <c:formatCode>0%</c:formatCode>
                <c:ptCount val="10"/>
                <c:pt idx="0">
                  <c:v>8.826262235266169E-3</c:v>
                </c:pt>
                <c:pt idx="1">
                  <c:v>-7.1453980889666702E-2</c:v>
                </c:pt>
                <c:pt idx="2" formatCode="0.0%">
                  <c:v>-3.6832356977820613E-3</c:v>
                </c:pt>
                <c:pt idx="3">
                  <c:v>-2.4686507124780044E-2</c:v>
                </c:pt>
                <c:pt idx="4">
                  <c:v>-3.3813966336670886E-2</c:v>
                </c:pt>
                <c:pt idx="5">
                  <c:v>3.5116965835229719E-2</c:v>
                </c:pt>
                <c:pt idx="6">
                  <c:v>8.2750605610918404E-2</c:v>
                </c:pt>
                <c:pt idx="7">
                  <c:v>3.4331584568656925E-2</c:v>
                </c:pt>
                <c:pt idx="8">
                  <c:v>5.1498087756951527E-4</c:v>
                </c:pt>
                <c:pt idx="9">
                  <c:v>2.6291122003796019E-2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DA-4C56-BEC8-61045F2222FE}"/>
            </c:ext>
          </c:extLst>
        </c:ser>
        <c:ser>
          <c:idx val="4"/>
          <c:order val="4"/>
          <c:tx>
            <c:strRef>
              <c:f>'4. Change in GVA by sector'!$F$4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'4. Change in GVA by sector'!$A$5:$A$14</c:f>
              <c:strCache>
                <c:ptCount val="10"/>
                <c:pt idx="0">
                  <c:v>agricul-
ture (3%)</c:v>
                </c:pt>
                <c:pt idx="1">
                  <c:v>mining
 (6%)</c:v>
                </c:pt>
                <c:pt idx="2">
                  <c:v>manufac-
turing 
(13%)</c:v>
                </c:pt>
                <c:pt idx="3">
                  <c:v>utilities 
(3%)</c:v>
                </c:pt>
                <c:pt idx="4">
                  <c:v>construc-
tion (2%)</c:v>
                </c:pt>
                <c:pt idx="5">
                  <c:v>retail 
(13%) (a)</c:v>
                </c:pt>
                <c:pt idx="6">
                  <c:v>logistics 
(7%)</c:v>
                </c:pt>
                <c:pt idx="7">
                  <c:v>business 
services 
(21%) (b)</c:v>
                </c:pt>
                <c:pt idx="8">
                  <c:v>govt 
services 
(8%)</c:v>
                </c:pt>
                <c:pt idx="9">
                  <c:v>personal 
services 
(15%)</c:v>
                </c:pt>
              </c:strCache>
            </c:strRef>
          </c:cat>
          <c:val>
            <c:numRef>
              <c:f>'4. Change in GVA by sector'!$F$5:$F$14</c:f>
              <c:numCache>
                <c:formatCode>0.0%</c:formatCode>
                <c:ptCount val="10"/>
                <c:pt idx="0" formatCode="0%">
                  <c:v>-0.12171671760176417</c:v>
                </c:pt>
                <c:pt idx="1">
                  <c:v>-2.7358663272312178E-3</c:v>
                </c:pt>
                <c:pt idx="2">
                  <c:v>4.506955937247703E-3</c:v>
                </c:pt>
                <c:pt idx="3" formatCode="0%">
                  <c:v>-3.7901727239157301E-2</c:v>
                </c:pt>
                <c:pt idx="4" formatCode="0%">
                  <c:v>5.6011360583732017E-3</c:v>
                </c:pt>
                <c:pt idx="5" formatCode="0%">
                  <c:v>-1.6991248523082425E-2</c:v>
                </c:pt>
                <c:pt idx="6" formatCode="0%">
                  <c:v>4.3358010918787881E-2</c:v>
                </c:pt>
                <c:pt idx="7" formatCode="0%">
                  <c:v>1.7787405111712173E-2</c:v>
                </c:pt>
                <c:pt idx="8" formatCode="0%">
                  <c:v>2.3929274703897718E-3</c:v>
                </c:pt>
                <c:pt idx="9" formatCode="0%">
                  <c:v>1.9785818928632626E-2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DA-4C56-BEC8-61045F222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 Sector GVA indices'!$D$4</c:f>
              <c:strCache>
                <c:ptCount val="1"/>
                <c:pt idx="0">
                  <c:v>Agriculture</c:v>
                </c:pt>
              </c:strCache>
            </c:strRef>
          </c:tx>
          <c:spPr>
            <a:ln w="19050">
              <a:solidFill>
                <a:srgbClr val="5B9BD5">
                  <a:lumMod val="75000"/>
                  <a:alpha val="69000"/>
                </a:srgbClr>
              </a:solidFill>
            </a:ln>
          </c:spPr>
          <c:marker>
            <c:symbol val="triangle"/>
            <c:size val="6"/>
            <c:spPr>
              <a:solidFill>
                <a:srgbClr val="5B9BD5">
                  <a:lumMod val="75000"/>
                </a:srgbClr>
              </a:solidFill>
              <a:ln>
                <a:solidFill>
                  <a:srgbClr val="5B9BD5">
                    <a:lumMod val="75000"/>
                  </a:srgbClr>
                </a:solidFill>
              </a:ln>
            </c:spPr>
          </c:marker>
          <c:cat>
            <c:multiLvlStrRef>
              <c:f>'5. Sector GVA indices'!$B$5:$C$61</c:f>
              <c:multiLvlStrCache>
                <c:ptCount val="57"/>
                <c:lvl>
                  <c:pt idx="0">
                    <c:v> </c:v>
                  </c:pt>
                  <c:pt idx="4">
                    <c:v> </c:v>
                  </c:pt>
                  <c:pt idx="8">
                    <c:v> </c:v>
                  </c:pt>
                  <c:pt idx="12">
                    <c:v> </c:v>
                  </c:pt>
                  <c:pt idx="16">
                    <c:v> </c:v>
                  </c:pt>
                  <c:pt idx="20">
                    <c:v> </c:v>
                  </c:pt>
                  <c:pt idx="24">
                    <c:v> </c:v>
                  </c:pt>
                  <c:pt idx="28">
                    <c:v> </c:v>
                  </c:pt>
                  <c:pt idx="32">
                    <c:v> </c:v>
                  </c:pt>
                  <c:pt idx="36">
                    <c:v> </c:v>
                  </c:pt>
                  <c:pt idx="40">
                    <c:v> </c:v>
                  </c:pt>
                  <c:pt idx="44">
                    <c:v> </c:v>
                  </c:pt>
                  <c:pt idx="48">
                    <c:v> </c:v>
                  </c:pt>
                  <c:pt idx="56">
                    <c:v>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  <c:pt idx="56">
                    <c:v> </c:v>
                  </c:pt>
                </c:lvl>
              </c:multiLvlStrCache>
            </c:multiLvlStrRef>
          </c:cat>
          <c:val>
            <c:numRef>
              <c:f>'5. Sector GVA indices'!$D$5:$D$61</c:f>
              <c:numCache>
                <c:formatCode>0</c:formatCode>
                <c:ptCount val="57"/>
                <c:pt idx="0">
                  <c:v>100</c:v>
                </c:pt>
                <c:pt idx="1">
                  <c:v>102.50809981657807</c:v>
                </c:pt>
                <c:pt idx="2">
                  <c:v>105.89776348209803</c:v>
                </c:pt>
                <c:pt idx="3">
                  <c:v>108.11227812067261</c:v>
                </c:pt>
                <c:pt idx="4">
                  <c:v>107.96217779077388</c:v>
                </c:pt>
                <c:pt idx="5">
                  <c:v>106.06250228288209</c:v>
                </c:pt>
                <c:pt idx="6">
                  <c:v>105.45990429802437</c:v>
                </c:pt>
                <c:pt idx="7">
                  <c:v>105.3390545453839</c:v>
                </c:pt>
                <c:pt idx="8">
                  <c:v>105.85423998707746</c:v>
                </c:pt>
                <c:pt idx="9">
                  <c:v>107.45884197550504</c:v>
                </c:pt>
                <c:pt idx="10">
                  <c:v>108.58255170980857</c:v>
                </c:pt>
                <c:pt idx="11">
                  <c:v>110.41933368236533</c:v>
                </c:pt>
                <c:pt idx="12">
                  <c:v>112.72486397464839</c:v>
                </c:pt>
                <c:pt idx="13">
                  <c:v>113.58125830691866</c:v>
                </c:pt>
                <c:pt idx="14">
                  <c:v>110.90582010640517</c:v>
                </c:pt>
                <c:pt idx="15">
                  <c:v>114.47030052474609</c:v>
                </c:pt>
                <c:pt idx="16">
                  <c:v>112.43264934391968</c:v>
                </c:pt>
                <c:pt idx="17">
                  <c:v>127.54293338813719</c:v>
                </c:pt>
                <c:pt idx="18">
                  <c:v>135.01830728809628</c:v>
                </c:pt>
                <c:pt idx="19">
                  <c:v>126.14386604278667</c:v>
                </c:pt>
                <c:pt idx="20">
                  <c:v>128.65043242257912</c:v>
                </c:pt>
                <c:pt idx="21">
                  <c:v>119.60917345161157</c:v>
                </c:pt>
                <c:pt idx="22">
                  <c:v>112.96632351664184</c:v>
                </c:pt>
                <c:pt idx="23">
                  <c:v>121.68229211716846</c:v>
                </c:pt>
                <c:pt idx="24">
                  <c:v>123.86785909290006</c:v>
                </c:pt>
                <c:pt idx="25">
                  <c:v>106.7820542474079</c:v>
                </c:pt>
                <c:pt idx="26">
                  <c:v>101.57687551511569</c:v>
                </c:pt>
                <c:pt idx="27">
                  <c:v>125.80507705371646</c:v>
                </c:pt>
                <c:pt idx="28">
                  <c:v>131.47463083174239</c:v>
                </c:pt>
                <c:pt idx="29">
                  <c:v>149.50144567728091</c:v>
                </c:pt>
                <c:pt idx="30">
                  <c:v>136.65853940397719</c:v>
                </c:pt>
                <c:pt idx="31">
                  <c:v>127.79137557071827</c:v>
                </c:pt>
                <c:pt idx="32">
                  <c:v>132.63881242723926</c:v>
                </c:pt>
                <c:pt idx="33">
                  <c:v>133.99716371764393</c:v>
                </c:pt>
                <c:pt idx="34">
                  <c:v>149.20062396308828</c:v>
                </c:pt>
                <c:pt idx="35">
                  <c:v>132.27799420627818</c:v>
                </c:pt>
                <c:pt idx="36">
                  <c:v>117.12340611825398</c:v>
                </c:pt>
                <c:pt idx="37">
                  <c:v>126.58649028118178</c:v>
                </c:pt>
                <c:pt idx="38">
                  <c:v>134.04503599401215</c:v>
                </c:pt>
                <c:pt idx="39">
                  <c:v>134.6148699983016</c:v>
                </c:pt>
                <c:pt idx="40">
                  <c:v>150.00069849001943</c:v>
                </c:pt>
                <c:pt idx="41">
                  <c:v>145.83395941840635</c:v>
                </c:pt>
                <c:pt idx="42">
                  <c:v>147.99096468361537</c:v>
                </c:pt>
                <c:pt idx="43">
                  <c:v>159.97023889754675</c:v>
                </c:pt>
                <c:pt idx="44">
                  <c:v>168.01371453494934</c:v>
                </c:pt>
                <c:pt idx="45">
                  <c:v>185.01920634493422</c:v>
                </c:pt>
                <c:pt idx="46">
                  <c:v>137.37381790194272</c:v>
                </c:pt>
                <c:pt idx="47">
                  <c:v>158.325500082031</c:v>
                </c:pt>
                <c:pt idx="48">
                  <c:v>156.87894744672747</c:v>
                </c:pt>
                <c:pt idx="49">
                  <c:v>138.34135956280315</c:v>
                </c:pt>
                <c:pt idx="50">
                  <c:v>181.77081388007954</c:v>
                </c:pt>
                <c:pt idx="51">
                  <c:v>177.46699883493082</c:v>
                </c:pt>
                <c:pt idx="52">
                  <c:v>152.02110911929631</c:v>
                </c:pt>
                <c:pt idx="53">
                  <c:v>157.69746390634776</c:v>
                </c:pt>
                <c:pt idx="54">
                  <c:v>139.28719707298714</c:v>
                </c:pt>
                <c:pt idx="55">
                  <c:v>125.79385548498141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C2F-4AEB-8E41-248D5AAD47FD}"/>
            </c:ext>
          </c:extLst>
        </c:ser>
        <c:ser>
          <c:idx val="2"/>
          <c:order val="1"/>
          <c:tx>
            <c:strRef>
              <c:f>'5. Sector GVA indices'!$E$4</c:f>
              <c:strCache>
                <c:ptCount val="1"/>
                <c:pt idx="0">
                  <c:v>Manufacturing</c:v>
                </c:pt>
              </c:strCache>
            </c:strRef>
          </c:tx>
          <c:spPr>
            <a:ln w="38100">
              <a:solidFill>
                <a:srgbClr val="C0504D">
                  <a:lumMod val="75000"/>
                </a:srgbClr>
              </a:solidFill>
            </a:ln>
          </c:spPr>
          <c:marker>
            <c:symbol val="none"/>
          </c:marker>
          <c:cat>
            <c:multiLvlStrRef>
              <c:f>'5. Sector GVA indices'!$B$5:$C$61</c:f>
              <c:multiLvlStrCache>
                <c:ptCount val="57"/>
                <c:lvl>
                  <c:pt idx="0">
                    <c:v> </c:v>
                  </c:pt>
                  <c:pt idx="4">
                    <c:v> </c:v>
                  </c:pt>
                  <c:pt idx="8">
                    <c:v> </c:v>
                  </c:pt>
                  <c:pt idx="12">
                    <c:v> </c:v>
                  </c:pt>
                  <c:pt idx="16">
                    <c:v> </c:v>
                  </c:pt>
                  <c:pt idx="20">
                    <c:v> </c:v>
                  </c:pt>
                  <c:pt idx="24">
                    <c:v> </c:v>
                  </c:pt>
                  <c:pt idx="28">
                    <c:v> </c:v>
                  </c:pt>
                  <c:pt idx="32">
                    <c:v> </c:v>
                  </c:pt>
                  <c:pt idx="36">
                    <c:v> </c:v>
                  </c:pt>
                  <c:pt idx="40">
                    <c:v> </c:v>
                  </c:pt>
                  <c:pt idx="44">
                    <c:v> </c:v>
                  </c:pt>
                  <c:pt idx="48">
                    <c:v> </c:v>
                  </c:pt>
                  <c:pt idx="56">
                    <c:v>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  <c:pt idx="56">
                    <c:v> </c:v>
                  </c:pt>
                </c:lvl>
              </c:multiLvlStrCache>
            </c:multiLvlStrRef>
          </c:cat>
          <c:val>
            <c:numRef>
              <c:f>'5. Sector GVA indices'!$E$5:$E$61</c:f>
              <c:numCache>
                <c:formatCode>0</c:formatCode>
                <c:ptCount val="57"/>
                <c:pt idx="0">
                  <c:v>100</c:v>
                </c:pt>
                <c:pt idx="1">
                  <c:v>102.15730255461719</c:v>
                </c:pt>
                <c:pt idx="2">
                  <c:v>101.69205677546537</c:v>
                </c:pt>
                <c:pt idx="3">
                  <c:v>102.91381351653047</c:v>
                </c:pt>
                <c:pt idx="4">
                  <c:v>105.60544782837277</c:v>
                </c:pt>
                <c:pt idx="5">
                  <c:v>104.28898686596636</c:v>
                </c:pt>
                <c:pt idx="6">
                  <c:v>104.07636222210456</c:v>
                </c:pt>
                <c:pt idx="7">
                  <c:v>105.13364629849514</c:v>
                </c:pt>
                <c:pt idx="8">
                  <c:v>106.7284997371152</c:v>
                </c:pt>
                <c:pt idx="9">
                  <c:v>106.59857620328678</c:v>
                </c:pt>
                <c:pt idx="10">
                  <c:v>106.73686551586886</c:v>
                </c:pt>
                <c:pt idx="11">
                  <c:v>107.82681436989911</c:v>
                </c:pt>
                <c:pt idx="12">
                  <c:v>106.77119527879614</c:v>
                </c:pt>
                <c:pt idx="13">
                  <c:v>108.00270075903096</c:v>
                </c:pt>
                <c:pt idx="14">
                  <c:v>108.5305683763319</c:v>
                </c:pt>
                <c:pt idx="15">
                  <c:v>108.94425361115671</c:v>
                </c:pt>
                <c:pt idx="16">
                  <c:v>107.21097539541024</c:v>
                </c:pt>
                <c:pt idx="17">
                  <c:v>107.50192196519662</c:v>
                </c:pt>
                <c:pt idx="18">
                  <c:v>106.15843826529358</c:v>
                </c:pt>
                <c:pt idx="19">
                  <c:v>108.58840045579079</c:v>
                </c:pt>
                <c:pt idx="20">
                  <c:v>108.82617194153508</c:v>
                </c:pt>
                <c:pt idx="21">
                  <c:v>104.64622241965658</c:v>
                </c:pt>
                <c:pt idx="22">
                  <c:v>108.00817710898664</c:v>
                </c:pt>
                <c:pt idx="23">
                  <c:v>107.18294949446054</c:v>
                </c:pt>
                <c:pt idx="24">
                  <c:v>108.25844225210788</c:v>
                </c:pt>
                <c:pt idx="25">
                  <c:v>108.51813660609059</c:v>
                </c:pt>
                <c:pt idx="26">
                  <c:v>108.12700219372952</c:v>
                </c:pt>
                <c:pt idx="27">
                  <c:v>105.68666740928536</c:v>
                </c:pt>
                <c:pt idx="28">
                  <c:v>106.44424100305237</c:v>
                </c:pt>
                <c:pt idx="29">
                  <c:v>107.22063427293055</c:v>
                </c:pt>
                <c:pt idx="30">
                  <c:v>107.62471920710684</c:v>
                </c:pt>
                <c:pt idx="31">
                  <c:v>108.48957440077147</c:v>
                </c:pt>
                <c:pt idx="32">
                  <c:v>108.54061723353475</c:v>
                </c:pt>
                <c:pt idx="33">
                  <c:v>107.64849130814021</c:v>
                </c:pt>
                <c:pt idx="34">
                  <c:v>109.62318359178396</c:v>
                </c:pt>
                <c:pt idx="35">
                  <c:v>110.48681435244352</c:v>
                </c:pt>
                <c:pt idx="36">
                  <c:v>109.317983632747</c:v>
                </c:pt>
                <c:pt idx="37">
                  <c:v>109.59741926909656</c:v>
                </c:pt>
                <c:pt idx="38">
                  <c:v>107.63462978199152</c:v>
                </c:pt>
                <c:pt idx="39">
                  <c:v>106.70625113741272</c:v>
                </c:pt>
                <c:pt idx="40">
                  <c:v>106.09041781882557</c:v>
                </c:pt>
                <c:pt idx="41">
                  <c:v>73.00347762580077</c:v>
                </c:pt>
                <c:pt idx="42">
                  <c:v>98.954936549684462</c:v>
                </c:pt>
                <c:pt idx="43">
                  <c:v>104.3614679047833</c:v>
                </c:pt>
                <c:pt idx="44">
                  <c:v>104.43253799461655</c:v>
                </c:pt>
                <c:pt idx="45">
                  <c:v>103.09658758067653</c:v>
                </c:pt>
                <c:pt idx="46">
                  <c:v>99.302938488869117</c:v>
                </c:pt>
                <c:pt idx="47">
                  <c:v>101.1636188421605</c:v>
                </c:pt>
                <c:pt idx="48">
                  <c:v>105.54824199498923</c:v>
                </c:pt>
                <c:pt idx="49">
                  <c:v>99.651284607226799</c:v>
                </c:pt>
                <c:pt idx="50">
                  <c:v>101.27447619397689</c:v>
                </c:pt>
                <c:pt idx="51">
                  <c:v>100.01893584630832</c:v>
                </c:pt>
                <c:pt idx="52">
                  <c:v>101.02118861908352</c:v>
                </c:pt>
                <c:pt idx="53">
                  <c:v>103.13840117920488</c:v>
                </c:pt>
                <c:pt idx="54">
                  <c:v>101.98548369285719</c:v>
                </c:pt>
                <c:pt idx="55">
                  <c:v>102.17991091461964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C2F-4AEB-8E41-248D5AAD47FD}"/>
            </c:ext>
          </c:extLst>
        </c:ser>
        <c:ser>
          <c:idx val="1"/>
          <c:order val="2"/>
          <c:tx>
            <c:strRef>
              <c:f>'5. Sector GVA indices'!$F$4</c:f>
              <c:strCache>
                <c:ptCount val="1"/>
                <c:pt idx="0">
                  <c:v>Mining</c:v>
                </c:pt>
              </c:strCache>
            </c:strRef>
          </c:tx>
          <c:spPr>
            <a:ln w="19050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'5. Sector GVA indices'!$B$5:$C$61</c:f>
              <c:multiLvlStrCache>
                <c:ptCount val="57"/>
                <c:lvl>
                  <c:pt idx="0">
                    <c:v> </c:v>
                  </c:pt>
                  <c:pt idx="4">
                    <c:v> </c:v>
                  </c:pt>
                  <c:pt idx="8">
                    <c:v> </c:v>
                  </c:pt>
                  <c:pt idx="12">
                    <c:v> </c:v>
                  </c:pt>
                  <c:pt idx="16">
                    <c:v> </c:v>
                  </c:pt>
                  <c:pt idx="20">
                    <c:v> </c:v>
                  </c:pt>
                  <c:pt idx="24">
                    <c:v> </c:v>
                  </c:pt>
                  <c:pt idx="28">
                    <c:v> </c:v>
                  </c:pt>
                  <c:pt idx="32">
                    <c:v> </c:v>
                  </c:pt>
                  <c:pt idx="36">
                    <c:v> </c:v>
                  </c:pt>
                  <c:pt idx="40">
                    <c:v> </c:v>
                  </c:pt>
                  <c:pt idx="44">
                    <c:v> </c:v>
                  </c:pt>
                  <c:pt idx="48">
                    <c:v> </c:v>
                  </c:pt>
                  <c:pt idx="56">
                    <c:v>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  <c:pt idx="56">
                    <c:v> </c:v>
                  </c:pt>
                </c:lvl>
              </c:multiLvlStrCache>
            </c:multiLvlStrRef>
          </c:cat>
          <c:val>
            <c:numRef>
              <c:f>'5. Sector GVA indices'!$F$5:$F$61</c:f>
              <c:numCache>
                <c:formatCode>0</c:formatCode>
                <c:ptCount val="57"/>
                <c:pt idx="0">
                  <c:v>100</c:v>
                </c:pt>
                <c:pt idx="1">
                  <c:v>94.128774369825322</c:v>
                </c:pt>
                <c:pt idx="2">
                  <c:v>100.5941811078802</c:v>
                </c:pt>
                <c:pt idx="3">
                  <c:v>103.96533975702206</c:v>
                </c:pt>
                <c:pt idx="4">
                  <c:v>102.06579586402276</c:v>
                </c:pt>
                <c:pt idx="5">
                  <c:v>101.3190320891137</c:v>
                </c:pt>
                <c:pt idx="6">
                  <c:v>96.387780959774702</c:v>
                </c:pt>
                <c:pt idx="7">
                  <c:v>95.965335035733105</c:v>
                </c:pt>
                <c:pt idx="8">
                  <c:v>93.362619674369412</c:v>
                </c:pt>
                <c:pt idx="9">
                  <c:v>98.904186899064115</c:v>
                </c:pt>
                <c:pt idx="10">
                  <c:v>96.822910718109782</c:v>
                </c:pt>
                <c:pt idx="11">
                  <c:v>95.12863880940121</c:v>
                </c:pt>
                <c:pt idx="12">
                  <c:v>98.545383625618882</c:v>
                </c:pt>
                <c:pt idx="13">
                  <c:v>97.773017121955419</c:v>
                </c:pt>
                <c:pt idx="14">
                  <c:v>100.30199105193982</c:v>
                </c:pt>
                <c:pt idx="15">
                  <c:v>102.79767057149256</c:v>
                </c:pt>
                <c:pt idx="16">
                  <c:v>97.288356012302145</c:v>
                </c:pt>
                <c:pt idx="17">
                  <c:v>96.026868080793889</c:v>
                </c:pt>
                <c:pt idx="18">
                  <c:v>98.41866302100118</c:v>
                </c:pt>
                <c:pt idx="19">
                  <c:v>101.61130659859461</c:v>
                </c:pt>
                <c:pt idx="20">
                  <c:v>104.69666228508407</c:v>
                </c:pt>
                <c:pt idx="21">
                  <c:v>102.67107696067555</c:v>
                </c:pt>
                <c:pt idx="22">
                  <c:v>100.46659554794451</c:v>
                </c:pt>
                <c:pt idx="23">
                  <c:v>104.22902812135111</c:v>
                </c:pt>
                <c:pt idx="24">
                  <c:v>96.644186709346897</c:v>
                </c:pt>
                <c:pt idx="25">
                  <c:v>102.02115910768687</c:v>
                </c:pt>
                <c:pt idx="26">
                  <c:v>101.21167612406583</c:v>
                </c:pt>
                <c:pt idx="27">
                  <c:v>98.201091661774001</c:v>
                </c:pt>
                <c:pt idx="28">
                  <c:v>101.70369027974162</c:v>
                </c:pt>
                <c:pt idx="29">
                  <c:v>99.470425148338606</c:v>
                </c:pt>
                <c:pt idx="30">
                  <c:v>103.73440721455789</c:v>
                </c:pt>
                <c:pt idx="31">
                  <c:v>102.71502373753314</c:v>
                </c:pt>
                <c:pt idx="32">
                  <c:v>101.15993928050473</c:v>
                </c:pt>
                <c:pt idx="33">
                  <c:v>102.78324760014253</c:v>
                </c:pt>
                <c:pt idx="34">
                  <c:v>99.707679202114889</c:v>
                </c:pt>
                <c:pt idx="35">
                  <c:v>100.70569851580198</c:v>
                </c:pt>
                <c:pt idx="36">
                  <c:v>100.84893882800242</c:v>
                </c:pt>
                <c:pt idx="37">
                  <c:v>100.19432198429234</c:v>
                </c:pt>
                <c:pt idx="38">
                  <c:v>99.764860028797088</c:v>
                </c:pt>
                <c:pt idx="39">
                  <c:v>100.81256683433722</c:v>
                </c:pt>
                <c:pt idx="40">
                  <c:v>95.77589427246069</c:v>
                </c:pt>
                <c:pt idx="41">
                  <c:v>65.965852532264194</c:v>
                </c:pt>
                <c:pt idx="42">
                  <c:v>95.958769048423392</c:v>
                </c:pt>
                <c:pt idx="43">
                  <c:v>94.668554351072771</c:v>
                </c:pt>
                <c:pt idx="44">
                  <c:v>98.517578246238187</c:v>
                </c:pt>
                <c:pt idx="45">
                  <c:v>100.52024870962661</c:v>
                </c:pt>
                <c:pt idx="46">
                  <c:v>99.357438356743629</c:v>
                </c:pt>
                <c:pt idx="47">
                  <c:v>96.164873420744158</c:v>
                </c:pt>
                <c:pt idx="48">
                  <c:v>93.62923428249762</c:v>
                </c:pt>
                <c:pt idx="49">
                  <c:v>90.683263290949114</c:v>
                </c:pt>
                <c:pt idx="50">
                  <c:v>92.420982643074765</c:v>
                </c:pt>
                <c:pt idx="51">
                  <c:v>89.633765903953886</c:v>
                </c:pt>
                <c:pt idx="52">
                  <c:v>90.847799643204581</c:v>
                </c:pt>
                <c:pt idx="53">
                  <c:v>91.426268176281951</c:v>
                </c:pt>
                <c:pt idx="54">
                  <c:v>90.474819444026238</c:v>
                </c:pt>
                <c:pt idx="55">
                  <c:v>92.61602704429383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C2F-4AEB-8E41-248D5AAD47FD}"/>
            </c:ext>
          </c:extLst>
        </c:ser>
        <c:ser>
          <c:idx val="3"/>
          <c:order val="3"/>
          <c:tx>
            <c:strRef>
              <c:f>'5. Sector GVA indices'!$G$4</c:f>
              <c:strCache>
                <c:ptCount val="1"/>
                <c:pt idx="0">
                  <c:v>Electricity &amp; water</c:v>
                </c:pt>
              </c:strCache>
            </c:strRef>
          </c:tx>
          <c:spPr>
            <a:ln w="12700">
              <a:solidFill>
                <a:srgbClr val="4BACC6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4BACC6">
                  <a:lumMod val="75000"/>
                </a:srgbClr>
              </a:solidFill>
              <a:ln>
                <a:solidFill>
                  <a:srgbClr val="4BACC6">
                    <a:lumMod val="75000"/>
                  </a:srgbClr>
                </a:solidFill>
              </a:ln>
            </c:spPr>
          </c:marker>
          <c:cat>
            <c:multiLvlStrRef>
              <c:f>'5. Sector GVA indices'!$B$5:$C$61</c:f>
              <c:multiLvlStrCache>
                <c:ptCount val="57"/>
                <c:lvl>
                  <c:pt idx="0">
                    <c:v> </c:v>
                  </c:pt>
                  <c:pt idx="4">
                    <c:v> </c:v>
                  </c:pt>
                  <c:pt idx="8">
                    <c:v> </c:v>
                  </c:pt>
                  <c:pt idx="12">
                    <c:v> </c:v>
                  </c:pt>
                  <c:pt idx="16">
                    <c:v> </c:v>
                  </c:pt>
                  <c:pt idx="20">
                    <c:v> </c:v>
                  </c:pt>
                  <c:pt idx="24">
                    <c:v> </c:v>
                  </c:pt>
                  <c:pt idx="28">
                    <c:v> </c:v>
                  </c:pt>
                  <c:pt idx="32">
                    <c:v> </c:v>
                  </c:pt>
                  <c:pt idx="36">
                    <c:v> </c:v>
                  </c:pt>
                  <c:pt idx="40">
                    <c:v> </c:v>
                  </c:pt>
                  <c:pt idx="44">
                    <c:v> </c:v>
                  </c:pt>
                  <c:pt idx="48">
                    <c:v> </c:v>
                  </c:pt>
                  <c:pt idx="56">
                    <c:v>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  <c:pt idx="56">
                    <c:v> </c:v>
                  </c:pt>
                </c:lvl>
              </c:multiLvlStrCache>
            </c:multiLvlStrRef>
          </c:cat>
          <c:val>
            <c:numRef>
              <c:f>'5. Sector GVA indices'!$G$5:$G$61</c:f>
              <c:numCache>
                <c:formatCode>0</c:formatCode>
                <c:ptCount val="57"/>
                <c:pt idx="0">
                  <c:v>100</c:v>
                </c:pt>
                <c:pt idx="1">
                  <c:v>99.947803255362217</c:v>
                </c:pt>
                <c:pt idx="2">
                  <c:v>99.667650449435499</c:v>
                </c:pt>
                <c:pt idx="3">
                  <c:v>101.08757499026304</c:v>
                </c:pt>
                <c:pt idx="4">
                  <c:v>101.70072052765988</c:v>
                </c:pt>
                <c:pt idx="5">
                  <c:v>101.95525890520834</c:v>
                </c:pt>
                <c:pt idx="6">
                  <c:v>101.48634715880685</c:v>
                </c:pt>
                <c:pt idx="7">
                  <c:v>101.68451958050962</c:v>
                </c:pt>
                <c:pt idx="8">
                  <c:v>101.87958466396991</c:v>
                </c:pt>
                <c:pt idx="9">
                  <c:v>100.85928383075785</c:v>
                </c:pt>
                <c:pt idx="10">
                  <c:v>101.3041135000242</c:v>
                </c:pt>
                <c:pt idx="11">
                  <c:v>101.34154859433693</c:v>
                </c:pt>
                <c:pt idx="12">
                  <c:v>99.190491636815722</c:v>
                </c:pt>
                <c:pt idx="13">
                  <c:v>101.09114261658276</c:v>
                </c:pt>
                <c:pt idx="14">
                  <c:v>101.68777521758948</c:v>
                </c:pt>
                <c:pt idx="15">
                  <c:v>100.79641946594819</c:v>
                </c:pt>
                <c:pt idx="16">
                  <c:v>99.832957033264748</c:v>
                </c:pt>
                <c:pt idx="17">
                  <c:v>99.132901901125706</c:v>
                </c:pt>
                <c:pt idx="18">
                  <c:v>99.391336123458174</c:v>
                </c:pt>
                <c:pt idx="19">
                  <c:v>99.563201545950577</c:v>
                </c:pt>
                <c:pt idx="20">
                  <c:v>98.89599823466132</c:v>
                </c:pt>
                <c:pt idx="21">
                  <c:v>94.742069083379945</c:v>
                </c:pt>
                <c:pt idx="22">
                  <c:v>93.172629979929056</c:v>
                </c:pt>
                <c:pt idx="23">
                  <c:v>92.890973412800378</c:v>
                </c:pt>
                <c:pt idx="24">
                  <c:v>92.621046683578783</c:v>
                </c:pt>
                <c:pt idx="25">
                  <c:v>91.487656188915892</c:v>
                </c:pt>
                <c:pt idx="26">
                  <c:v>91.614161432855681</c:v>
                </c:pt>
                <c:pt idx="27">
                  <c:v>90.29551280124798</c:v>
                </c:pt>
                <c:pt idx="28">
                  <c:v>91.310954120396445</c:v>
                </c:pt>
                <c:pt idx="29">
                  <c:v>92.046464536067532</c:v>
                </c:pt>
                <c:pt idx="30">
                  <c:v>91.503266939450484</c:v>
                </c:pt>
                <c:pt idx="31">
                  <c:v>92.247890814507201</c:v>
                </c:pt>
                <c:pt idx="32">
                  <c:v>92.754343809917643</c:v>
                </c:pt>
                <c:pt idx="33">
                  <c:v>92.300109325597319</c:v>
                </c:pt>
                <c:pt idx="34">
                  <c:v>92.757349916740196</c:v>
                </c:pt>
                <c:pt idx="35">
                  <c:v>92.641658923839088</c:v>
                </c:pt>
                <c:pt idx="36">
                  <c:v>90.892818105265363</c:v>
                </c:pt>
                <c:pt idx="37">
                  <c:v>90.332850680481741</c:v>
                </c:pt>
                <c:pt idx="38">
                  <c:v>89.055280498707518</c:v>
                </c:pt>
                <c:pt idx="39">
                  <c:v>87.826025879044849</c:v>
                </c:pt>
                <c:pt idx="40">
                  <c:v>87.373834789628191</c:v>
                </c:pt>
                <c:pt idx="41">
                  <c:v>76.749934746256102</c:v>
                </c:pt>
                <c:pt idx="42">
                  <c:v>86.458510581648326</c:v>
                </c:pt>
                <c:pt idx="43">
                  <c:v>86.865849650943332</c:v>
                </c:pt>
                <c:pt idx="44">
                  <c:v>86.147192235163345</c:v>
                </c:pt>
                <c:pt idx="45">
                  <c:v>86.635241376107516</c:v>
                </c:pt>
                <c:pt idx="46">
                  <c:v>86.893644200261633</c:v>
                </c:pt>
                <c:pt idx="47">
                  <c:v>84.19708036351841</c:v>
                </c:pt>
                <c:pt idx="48">
                  <c:v>86.266790168150138</c:v>
                </c:pt>
                <c:pt idx="49">
                  <c:v>85.089238595847903</c:v>
                </c:pt>
                <c:pt idx="50">
                  <c:v>82.83740629302379</c:v>
                </c:pt>
                <c:pt idx="51">
                  <c:v>81.190695948720133</c:v>
                </c:pt>
                <c:pt idx="52">
                  <c:v>80.487821504542154</c:v>
                </c:pt>
                <c:pt idx="53">
                  <c:v>79.964386021758031</c:v>
                </c:pt>
                <c:pt idx="54">
                  <c:v>80.198083946183701</c:v>
                </c:pt>
                <c:pt idx="55">
                  <c:v>82.022201679175069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C2F-4AEB-8E41-248D5AAD47FD}"/>
            </c:ext>
          </c:extLst>
        </c:ser>
        <c:ser>
          <c:idx val="4"/>
          <c:order val="4"/>
          <c:tx>
            <c:strRef>
              <c:f>'5. Sector GVA indices'!$H$4</c:f>
              <c:strCache>
                <c:ptCount val="1"/>
                <c:pt idx="0">
                  <c:v>Construction</c:v>
                </c:pt>
              </c:strCache>
            </c:strRef>
          </c:tx>
          <c:spPr>
            <a:ln w="15875">
              <a:solidFill>
                <a:srgbClr val="4F81BD">
                  <a:lumMod val="75000"/>
                </a:srgbClr>
              </a:solidFill>
            </a:ln>
          </c:spPr>
          <c:marker>
            <c:symbol val="circle"/>
            <c:size val="5"/>
            <c:spPr>
              <a:solidFill>
                <a:srgbClr val="4F81BD">
                  <a:lumMod val="75000"/>
                </a:srgbClr>
              </a:solidFill>
              <a:ln>
                <a:solidFill>
                  <a:srgbClr val="4F81BD">
                    <a:lumMod val="75000"/>
                  </a:srgbClr>
                </a:solidFill>
              </a:ln>
            </c:spPr>
          </c:marker>
          <c:cat>
            <c:multiLvlStrRef>
              <c:f>'5. Sector GVA indices'!$B$5:$C$61</c:f>
              <c:multiLvlStrCache>
                <c:ptCount val="57"/>
                <c:lvl>
                  <c:pt idx="0">
                    <c:v> </c:v>
                  </c:pt>
                  <c:pt idx="4">
                    <c:v> </c:v>
                  </c:pt>
                  <c:pt idx="8">
                    <c:v> </c:v>
                  </c:pt>
                  <c:pt idx="12">
                    <c:v> </c:v>
                  </c:pt>
                  <c:pt idx="16">
                    <c:v> </c:v>
                  </c:pt>
                  <c:pt idx="20">
                    <c:v> </c:v>
                  </c:pt>
                  <c:pt idx="24">
                    <c:v> </c:v>
                  </c:pt>
                  <c:pt idx="28">
                    <c:v> </c:v>
                  </c:pt>
                  <c:pt idx="32">
                    <c:v> </c:v>
                  </c:pt>
                  <c:pt idx="36">
                    <c:v> </c:v>
                  </c:pt>
                  <c:pt idx="40">
                    <c:v> </c:v>
                  </c:pt>
                  <c:pt idx="44">
                    <c:v> </c:v>
                  </c:pt>
                  <c:pt idx="48">
                    <c:v> </c:v>
                  </c:pt>
                  <c:pt idx="56">
                    <c:v> 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  <c:pt idx="52">
                    <c:v>2023</c:v>
                  </c:pt>
                  <c:pt idx="56">
                    <c:v> </c:v>
                  </c:pt>
                </c:lvl>
              </c:multiLvlStrCache>
            </c:multiLvlStrRef>
          </c:cat>
          <c:val>
            <c:numRef>
              <c:f>'5. Sector GVA indices'!$H$5:$H$61</c:f>
              <c:numCache>
                <c:formatCode>0</c:formatCode>
                <c:ptCount val="57"/>
                <c:pt idx="0">
                  <c:v>100</c:v>
                </c:pt>
                <c:pt idx="1">
                  <c:v>99.50277441746556</c:v>
                </c:pt>
                <c:pt idx="2">
                  <c:v>99.821372053462781</c:v>
                </c:pt>
                <c:pt idx="3">
                  <c:v>99.510252359358404</c:v>
                </c:pt>
                <c:pt idx="4">
                  <c:v>98.547541680856071</c:v>
                </c:pt>
                <c:pt idx="5">
                  <c:v>99.592232970161632</c:v>
                </c:pt>
                <c:pt idx="6">
                  <c:v>100.68800377312617</c:v>
                </c:pt>
                <c:pt idx="7">
                  <c:v>101.70657883758891</c:v>
                </c:pt>
                <c:pt idx="8">
                  <c:v>101.37772012842487</c:v>
                </c:pt>
                <c:pt idx="9">
                  <c:v>101.87191246156671</c:v>
                </c:pt>
                <c:pt idx="10">
                  <c:v>102.99170808549636</c:v>
                </c:pt>
                <c:pt idx="11">
                  <c:v>104.6131877175615</c:v>
                </c:pt>
                <c:pt idx="12">
                  <c:v>106.54501246517927</c:v>
                </c:pt>
                <c:pt idx="13">
                  <c:v>107.63877784530169</c:v>
                </c:pt>
                <c:pt idx="14">
                  <c:v>107.90560536169352</c:v>
                </c:pt>
                <c:pt idx="15">
                  <c:v>107.51818679566007</c:v>
                </c:pt>
                <c:pt idx="16">
                  <c:v>108.82394128557374</c:v>
                </c:pt>
                <c:pt idx="17">
                  <c:v>108.91978191242293</c:v>
                </c:pt>
                <c:pt idx="18">
                  <c:v>108.73254900543773</c:v>
                </c:pt>
                <c:pt idx="19">
                  <c:v>108.9887457345981</c:v>
                </c:pt>
                <c:pt idx="20">
                  <c:v>109.18487292585937</c:v>
                </c:pt>
                <c:pt idx="21">
                  <c:v>109.80791893985742</c:v>
                </c:pt>
                <c:pt idx="22">
                  <c:v>109.77705952921983</c:v>
                </c:pt>
                <c:pt idx="23">
                  <c:v>110.83501964569831</c:v>
                </c:pt>
                <c:pt idx="24">
                  <c:v>112.71463456160018</c:v>
                </c:pt>
                <c:pt idx="25">
                  <c:v>111.67571909130058</c:v>
                </c:pt>
                <c:pt idx="26">
                  <c:v>111.41784404961359</c:v>
                </c:pt>
                <c:pt idx="27">
                  <c:v>109.98268980374877</c:v>
                </c:pt>
                <c:pt idx="28">
                  <c:v>107.35669345820715</c:v>
                </c:pt>
                <c:pt idx="29">
                  <c:v>105.2981974225041</c:v>
                </c:pt>
                <c:pt idx="30">
                  <c:v>104.30581955823905</c:v>
                </c:pt>
                <c:pt idx="31">
                  <c:v>103.34172002638937</c:v>
                </c:pt>
                <c:pt idx="32">
                  <c:v>103.07757501735372</c:v>
                </c:pt>
                <c:pt idx="33">
                  <c:v>103.37615832708123</c:v>
                </c:pt>
                <c:pt idx="34">
                  <c:v>103.8148342277286</c:v>
                </c:pt>
                <c:pt idx="35">
                  <c:v>103.70232061494657</c:v>
                </c:pt>
                <c:pt idx="36">
                  <c:v>101.56469421731191</c:v>
                </c:pt>
                <c:pt idx="37">
                  <c:v>100.77712712645111</c:v>
                </c:pt>
                <c:pt idx="38">
                  <c:v>99.455399595949174</c:v>
                </c:pt>
                <c:pt idx="39">
                  <c:v>98.243657755088378</c:v>
                </c:pt>
                <c:pt idx="40">
                  <c:v>96.125871138394103</c:v>
                </c:pt>
                <c:pt idx="41">
                  <c:v>70.110886272504743</c:v>
                </c:pt>
                <c:pt idx="42">
                  <c:v>80.501632429149993</c:v>
                </c:pt>
                <c:pt idx="43">
                  <c:v>82.115677363404956</c:v>
                </c:pt>
                <c:pt idx="44">
                  <c:v>82.347715995828082</c:v>
                </c:pt>
                <c:pt idx="45">
                  <c:v>81.26834817904863</c:v>
                </c:pt>
                <c:pt idx="46">
                  <c:v>80.338489873371017</c:v>
                </c:pt>
                <c:pt idx="47">
                  <c:v>78.161023634688988</c:v>
                </c:pt>
                <c:pt idx="48">
                  <c:v>77.714743554221783</c:v>
                </c:pt>
                <c:pt idx="49">
                  <c:v>75.675372269009827</c:v>
                </c:pt>
                <c:pt idx="50">
                  <c:v>78.756047123860213</c:v>
                </c:pt>
                <c:pt idx="51">
                  <c:v>79.077409435556675</c:v>
                </c:pt>
                <c:pt idx="52">
                  <c:v>79.881705315689331</c:v>
                </c:pt>
                <c:pt idx="53">
                  <c:v>79.801689324775651</c:v>
                </c:pt>
                <c:pt idx="54">
                  <c:v>77.175455296076635</c:v>
                </c:pt>
                <c:pt idx="55">
                  <c:v>76.107928019595121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C2F-4AEB-8E41-248D5AAD4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  <c:min val="6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Q1 2010 = 100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413013817653764"/>
          <c:y val="0.30892735200046884"/>
          <c:w val="0.21494443517264755"/>
          <c:h val="0.61213138816873003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 Quarterly sales by industry'!$B$5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Quarterly sales by industry'!$A$6:$A$19</c:f>
              <c:strCache>
                <c:ptCount val="14"/>
                <c:pt idx="0">
                  <c:v> food/
beverages </c:v>
                </c:pt>
                <c:pt idx="1">
                  <c:v> transport 
equipment </c:v>
                </c:pt>
                <c:pt idx="2">
                  <c:v> metals </c:v>
                </c:pt>
                <c:pt idx="3">
                  <c:v> chemicals/
plastics </c:v>
                </c:pt>
                <c:pt idx="4">
                  <c:v> petroleum 
refineries </c:v>
                </c:pt>
                <c:pt idx="5">
                  <c:v> machinery </c:v>
                </c:pt>
                <c:pt idx="6">
                  <c:v> wood and paper </c:v>
                </c:pt>
                <c:pt idx="7">
                  <c:v> Glass/non-
metallic mineral </c:v>
                </c:pt>
                <c:pt idx="8">
                  <c:v> electrical 
machinery </c:v>
                </c:pt>
                <c:pt idx="9">
                  <c:v> Clothing/textiles/
leather/footwear </c:v>
                </c:pt>
                <c:pt idx="10">
                  <c:v> publishing  </c:v>
                </c:pt>
                <c:pt idx="11">
                  <c:v> ICT </c:v>
                </c:pt>
                <c:pt idx="12">
                  <c:v> Furniture </c:v>
                </c:pt>
                <c:pt idx="13">
                  <c:v> Other manu-
facturing </c:v>
                </c:pt>
              </c:strCache>
            </c:strRef>
          </c:cat>
          <c:val>
            <c:numRef>
              <c:f>'7. Quarterly sales by industry'!$B$6:$B$19</c:f>
              <c:numCache>
                <c:formatCode>0</c:formatCode>
                <c:ptCount val="14"/>
                <c:pt idx="0">
                  <c:v>187.60832194434806</c:v>
                </c:pt>
                <c:pt idx="1">
                  <c:v>117.29658783045372</c:v>
                </c:pt>
                <c:pt idx="2">
                  <c:v>125.74076173860108</c:v>
                </c:pt>
                <c:pt idx="3">
                  <c:v>105.94139831732016</c:v>
                </c:pt>
                <c:pt idx="4">
                  <c:v>44.773068197402125</c:v>
                </c:pt>
                <c:pt idx="5">
                  <c:v>40.01318424722227</c:v>
                </c:pt>
                <c:pt idx="6">
                  <c:v>34.460938563132515</c:v>
                </c:pt>
                <c:pt idx="7">
                  <c:v>22.714997904760075</c:v>
                </c:pt>
                <c:pt idx="8">
                  <c:v>19.277192336102122</c:v>
                </c:pt>
                <c:pt idx="9">
                  <c:v>18.735316027774562</c:v>
                </c:pt>
                <c:pt idx="10">
                  <c:v>14.967381944715903</c:v>
                </c:pt>
                <c:pt idx="11">
                  <c:v>7.9464022129272092</c:v>
                </c:pt>
                <c:pt idx="12">
                  <c:v>4.6994346019759714</c:v>
                </c:pt>
                <c:pt idx="13">
                  <c:v>23.386674856686575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5-4513-A004-B9BF18F8FCE2}"/>
            </c:ext>
          </c:extLst>
        </c:ser>
        <c:ser>
          <c:idx val="1"/>
          <c:order val="1"/>
          <c:tx>
            <c:strRef>
              <c:f>'7. Quarterly sales by industry'!$C$5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Quarterly sales by industry'!$A$6:$A$19</c:f>
              <c:strCache>
                <c:ptCount val="14"/>
                <c:pt idx="0">
                  <c:v> food/
beverages </c:v>
                </c:pt>
                <c:pt idx="1">
                  <c:v> transport 
equipment </c:v>
                </c:pt>
                <c:pt idx="2">
                  <c:v> metals </c:v>
                </c:pt>
                <c:pt idx="3">
                  <c:v> chemicals/
plastics </c:v>
                </c:pt>
                <c:pt idx="4">
                  <c:v> petroleum 
refineries </c:v>
                </c:pt>
                <c:pt idx="5">
                  <c:v> machinery </c:v>
                </c:pt>
                <c:pt idx="6">
                  <c:v> wood and paper </c:v>
                </c:pt>
                <c:pt idx="7">
                  <c:v> Glass/non-
metallic mineral </c:v>
                </c:pt>
                <c:pt idx="8">
                  <c:v> electrical 
machinery </c:v>
                </c:pt>
                <c:pt idx="9">
                  <c:v> Clothing/textiles/
leather/footwear </c:v>
                </c:pt>
                <c:pt idx="10">
                  <c:v> publishing  </c:v>
                </c:pt>
                <c:pt idx="11">
                  <c:v> ICT </c:v>
                </c:pt>
                <c:pt idx="12">
                  <c:v> Furniture </c:v>
                </c:pt>
                <c:pt idx="13">
                  <c:v> Other manu-
facturing </c:v>
                </c:pt>
              </c:strCache>
            </c:strRef>
          </c:cat>
          <c:val>
            <c:numRef>
              <c:f>'7. Quarterly sales by industry'!$C$6:$C$19</c:f>
              <c:numCache>
                <c:formatCode>0</c:formatCode>
                <c:ptCount val="14"/>
                <c:pt idx="0">
                  <c:v>190.51161687804694</c:v>
                </c:pt>
                <c:pt idx="1">
                  <c:v>88.171469171142448</c:v>
                </c:pt>
                <c:pt idx="2">
                  <c:v>143.2987158970858</c:v>
                </c:pt>
                <c:pt idx="3">
                  <c:v>105.30758888578254</c:v>
                </c:pt>
                <c:pt idx="4">
                  <c:v>51.257567776978561</c:v>
                </c:pt>
                <c:pt idx="5">
                  <c:v>40.171448724527821</c:v>
                </c:pt>
                <c:pt idx="6">
                  <c:v>36.993784119873666</c:v>
                </c:pt>
                <c:pt idx="7">
                  <c:v>21.86079158506066</c:v>
                </c:pt>
                <c:pt idx="8">
                  <c:v>19.406548353634388</c:v>
                </c:pt>
                <c:pt idx="9">
                  <c:v>19.204448979075405</c:v>
                </c:pt>
                <c:pt idx="10">
                  <c:v>13.950507865686999</c:v>
                </c:pt>
                <c:pt idx="11">
                  <c:v>7.7376906993609254</c:v>
                </c:pt>
                <c:pt idx="12">
                  <c:v>5.2765644652781507</c:v>
                </c:pt>
                <c:pt idx="13">
                  <c:v>26.088616747832781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5-4513-A004-B9BF18F8FCE2}"/>
            </c:ext>
          </c:extLst>
        </c:ser>
        <c:ser>
          <c:idx val="2"/>
          <c:order val="2"/>
          <c:tx>
            <c:strRef>
              <c:f>'7. Quarterly sales by industry'!$D$5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'7. Quarterly sales by industry'!$A$6:$A$19</c:f>
              <c:strCache>
                <c:ptCount val="14"/>
                <c:pt idx="0">
                  <c:v> food/
beverages </c:v>
                </c:pt>
                <c:pt idx="1">
                  <c:v> transport 
equipment </c:v>
                </c:pt>
                <c:pt idx="2">
                  <c:v> metals </c:v>
                </c:pt>
                <c:pt idx="3">
                  <c:v> chemicals/
plastics </c:v>
                </c:pt>
                <c:pt idx="4">
                  <c:v> petroleum 
refineries </c:v>
                </c:pt>
                <c:pt idx="5">
                  <c:v> machinery </c:v>
                </c:pt>
                <c:pt idx="6">
                  <c:v> wood and paper </c:v>
                </c:pt>
                <c:pt idx="7">
                  <c:v> Glass/non-
metallic mineral </c:v>
                </c:pt>
                <c:pt idx="8">
                  <c:v> electrical 
machinery </c:v>
                </c:pt>
                <c:pt idx="9">
                  <c:v> Clothing/textiles/
leather/footwear </c:v>
                </c:pt>
                <c:pt idx="10">
                  <c:v> publishing  </c:v>
                </c:pt>
                <c:pt idx="11">
                  <c:v> ICT </c:v>
                </c:pt>
                <c:pt idx="12">
                  <c:v> Furniture </c:v>
                </c:pt>
                <c:pt idx="13">
                  <c:v> Other manu-
facturing </c:v>
                </c:pt>
              </c:strCache>
            </c:strRef>
          </c:cat>
          <c:val>
            <c:numRef>
              <c:f>'7. Quarterly sales by industry'!$D$6:$D$19</c:f>
              <c:numCache>
                <c:formatCode>0</c:formatCode>
                <c:ptCount val="14"/>
                <c:pt idx="0">
                  <c:v>193.62895877713947</c:v>
                </c:pt>
                <c:pt idx="1">
                  <c:v>127.38457200816786</c:v>
                </c:pt>
                <c:pt idx="2">
                  <c:v>130.2803345222986</c:v>
                </c:pt>
                <c:pt idx="3">
                  <c:v>113.76796446869018</c:v>
                </c:pt>
                <c:pt idx="4">
                  <c:v>49.957305333928545</c:v>
                </c:pt>
                <c:pt idx="5">
                  <c:v>43.312525700549763</c:v>
                </c:pt>
                <c:pt idx="6">
                  <c:v>38.428739756147266</c:v>
                </c:pt>
                <c:pt idx="7">
                  <c:v>23.417923442018097</c:v>
                </c:pt>
                <c:pt idx="8">
                  <c:v>19.571989100256786</c:v>
                </c:pt>
                <c:pt idx="9">
                  <c:v>19.215656198442119</c:v>
                </c:pt>
                <c:pt idx="10">
                  <c:v>14.407235542831826</c:v>
                </c:pt>
                <c:pt idx="11">
                  <c:v>7.2323146396858027</c:v>
                </c:pt>
                <c:pt idx="12">
                  <c:v>4.0529126805613105</c:v>
                </c:pt>
                <c:pt idx="13">
                  <c:v>25.325190434389704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35-4513-A004-B9BF18F8FCE2}"/>
            </c:ext>
          </c:extLst>
        </c:ser>
        <c:ser>
          <c:idx val="3"/>
          <c:order val="3"/>
          <c:tx>
            <c:strRef>
              <c:f>'7. Quarterly sales by industry'!$E$5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Quarterly sales by industry'!$A$6:$A$19</c:f>
              <c:strCache>
                <c:ptCount val="14"/>
                <c:pt idx="0">
                  <c:v> food/
beverages </c:v>
                </c:pt>
                <c:pt idx="1">
                  <c:v> transport 
equipment </c:v>
                </c:pt>
                <c:pt idx="2">
                  <c:v> metals </c:v>
                </c:pt>
                <c:pt idx="3">
                  <c:v> chemicals/
plastics </c:v>
                </c:pt>
                <c:pt idx="4">
                  <c:v> petroleum 
refineries </c:v>
                </c:pt>
                <c:pt idx="5">
                  <c:v> machinery </c:v>
                </c:pt>
                <c:pt idx="6">
                  <c:v> wood and paper </c:v>
                </c:pt>
                <c:pt idx="7">
                  <c:v> Glass/non-
metallic mineral </c:v>
                </c:pt>
                <c:pt idx="8">
                  <c:v> electrical 
machinery </c:v>
                </c:pt>
                <c:pt idx="9">
                  <c:v> Clothing/textiles/
leather/footwear </c:v>
                </c:pt>
                <c:pt idx="10">
                  <c:v> publishing  </c:v>
                </c:pt>
                <c:pt idx="11">
                  <c:v> ICT </c:v>
                </c:pt>
                <c:pt idx="12">
                  <c:v> Furniture </c:v>
                </c:pt>
                <c:pt idx="13">
                  <c:v> Other manu-
facturing </c:v>
                </c:pt>
              </c:strCache>
            </c:strRef>
          </c:cat>
          <c:val>
            <c:numRef>
              <c:f>'7. Quarterly sales by industry'!$E$6:$E$19</c:f>
              <c:numCache>
                <c:formatCode>0</c:formatCode>
                <c:ptCount val="14"/>
                <c:pt idx="0">
                  <c:v>191.65342805052623</c:v>
                </c:pt>
                <c:pt idx="1">
                  <c:v>138.49900380874649</c:v>
                </c:pt>
                <c:pt idx="2">
                  <c:v>128.82620086601406</c:v>
                </c:pt>
                <c:pt idx="3">
                  <c:v>113.53423141516092</c:v>
                </c:pt>
                <c:pt idx="4">
                  <c:v>65.700967577828294</c:v>
                </c:pt>
                <c:pt idx="5">
                  <c:v>49.152633639006297</c:v>
                </c:pt>
                <c:pt idx="6">
                  <c:v>39.940822395747077</c:v>
                </c:pt>
                <c:pt idx="7">
                  <c:v>22.54570462159904</c:v>
                </c:pt>
                <c:pt idx="8">
                  <c:v>22.056957625567875</c:v>
                </c:pt>
                <c:pt idx="9">
                  <c:v>19.248291068569372</c:v>
                </c:pt>
                <c:pt idx="10">
                  <c:v>15.318873420123165</c:v>
                </c:pt>
                <c:pt idx="11">
                  <c:v>7.4218611617890318</c:v>
                </c:pt>
                <c:pt idx="12">
                  <c:v>5.099355187442014</c:v>
                </c:pt>
                <c:pt idx="13">
                  <c:v>27.132465514097692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35-4513-A004-B9BF18F8FCE2}"/>
            </c:ext>
          </c:extLst>
        </c:ser>
        <c:ser>
          <c:idx val="4"/>
          <c:order val="4"/>
          <c:tx>
            <c:strRef>
              <c:f>'7. Quarterly sales by industry'!$F$5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Quarterly sales by industry'!$A$6:$A$19</c:f>
              <c:strCache>
                <c:ptCount val="14"/>
                <c:pt idx="0">
                  <c:v> food/
beverages </c:v>
                </c:pt>
                <c:pt idx="1">
                  <c:v> transport 
equipment </c:v>
                </c:pt>
                <c:pt idx="2">
                  <c:v> metals </c:v>
                </c:pt>
                <c:pt idx="3">
                  <c:v> chemicals/
plastics </c:v>
                </c:pt>
                <c:pt idx="4">
                  <c:v> petroleum 
refineries </c:v>
                </c:pt>
                <c:pt idx="5">
                  <c:v> machinery </c:v>
                </c:pt>
                <c:pt idx="6">
                  <c:v> wood and paper </c:v>
                </c:pt>
                <c:pt idx="7">
                  <c:v> Glass/non-
metallic mineral </c:v>
                </c:pt>
                <c:pt idx="8">
                  <c:v> electrical 
machinery </c:v>
                </c:pt>
                <c:pt idx="9">
                  <c:v> Clothing/textiles/
leather/footwear </c:v>
                </c:pt>
                <c:pt idx="10">
                  <c:v> publishing  </c:v>
                </c:pt>
                <c:pt idx="11">
                  <c:v> ICT </c:v>
                </c:pt>
                <c:pt idx="12">
                  <c:v> Furniture </c:v>
                </c:pt>
                <c:pt idx="13">
                  <c:v> Other manu-
facturing </c:v>
                </c:pt>
              </c:strCache>
            </c:strRef>
          </c:cat>
          <c:val>
            <c:numRef>
              <c:f>'7. Quarterly sales by industry'!$F$6:$F$19</c:f>
              <c:numCache>
                <c:formatCode>0</c:formatCode>
                <c:ptCount val="14"/>
                <c:pt idx="0">
                  <c:v>189.12430800000001</c:v>
                </c:pt>
                <c:pt idx="1">
                  <c:v>151.34532799999999</c:v>
                </c:pt>
                <c:pt idx="2">
                  <c:v>131.42281</c:v>
                </c:pt>
                <c:pt idx="3">
                  <c:v>100.64011100000002</c:v>
                </c:pt>
                <c:pt idx="4">
                  <c:v>70.104558999999995</c:v>
                </c:pt>
                <c:pt idx="5">
                  <c:v>46.296622999999997</c:v>
                </c:pt>
                <c:pt idx="6">
                  <c:v>41.925035000000001</c:v>
                </c:pt>
                <c:pt idx="7">
                  <c:v>23.878436000000001</c:v>
                </c:pt>
                <c:pt idx="8">
                  <c:v>20.954070999999999</c:v>
                </c:pt>
                <c:pt idx="9">
                  <c:v>18.995152999999998</c:v>
                </c:pt>
                <c:pt idx="10">
                  <c:v>14.491724000000001</c:v>
                </c:pt>
                <c:pt idx="11">
                  <c:v>7.6269549999999997</c:v>
                </c:pt>
                <c:pt idx="12">
                  <c:v>5.0434840000000003</c:v>
                </c:pt>
                <c:pt idx="13">
                  <c:v>27.093411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35-4513-A004-B9BF18F8F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 Monthly manufacturing sales'!$B$5</c:f>
              <c:strCache>
                <c:ptCount val="1"/>
                <c:pt idx="0">
                  <c:v>Total manufacturing sales </c:v>
                </c:pt>
              </c:strCache>
            </c:strRef>
          </c:tx>
          <c:spPr>
            <a:solidFill>
              <a:schemeClr val="accent1">
                <a:shade val="45000"/>
              </a:schemeClr>
            </a:solid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'6. Monthly manufacturing sales'!$A$6:$A$53</c:f>
              <c:numCache>
                <c:formatCode>mmm\-yy</c:formatCode>
                <c:ptCount val="4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</c:numCache>
            </c:numRef>
          </c:cat>
          <c:val>
            <c:numRef>
              <c:f>'6. Monthly manufacturing sales'!$B$6:$B$53</c:f>
              <c:numCache>
                <c:formatCode>0.0</c:formatCode>
                <c:ptCount val="48"/>
                <c:pt idx="0">
                  <c:v>260.24829320457019</c:v>
                </c:pt>
                <c:pt idx="1">
                  <c:v>262.60776655387934</c:v>
                </c:pt>
                <c:pt idx="2">
                  <c:v>240.56735968421057</c:v>
                </c:pt>
                <c:pt idx="3">
                  <c:v>127.75901051187905</c:v>
                </c:pt>
                <c:pt idx="4">
                  <c:v>180.51979994999999</c:v>
                </c:pt>
                <c:pt idx="5">
                  <c:v>214.03057910594598</c:v>
                </c:pt>
                <c:pt idx="6">
                  <c:v>227.99745595624333</c:v>
                </c:pt>
                <c:pt idx="7">
                  <c:v>237.24844745260916</c:v>
                </c:pt>
                <c:pt idx="8">
                  <c:v>246.64495111170211</c:v>
                </c:pt>
                <c:pt idx="9">
                  <c:v>255.96624302439028</c:v>
                </c:pt>
                <c:pt idx="10">
                  <c:v>256.44328431707322</c:v>
                </c:pt>
                <c:pt idx="11">
                  <c:v>254.92630642796613</c:v>
                </c:pt>
                <c:pt idx="12">
                  <c:v>252.18791027426161</c:v>
                </c:pt>
                <c:pt idx="13">
                  <c:v>260.8414648102725</c:v>
                </c:pt>
                <c:pt idx="14">
                  <c:v>270.49906987200831</c:v>
                </c:pt>
                <c:pt idx="15">
                  <c:v>267.90349735367113</c:v>
                </c:pt>
                <c:pt idx="16">
                  <c:v>263.50778772210748</c:v>
                </c:pt>
                <c:pt idx="17">
                  <c:v>261.58349801752581</c:v>
                </c:pt>
                <c:pt idx="18">
                  <c:v>228.23288969622837</c:v>
                </c:pt>
                <c:pt idx="19">
                  <c:v>248.8977120142132</c:v>
                </c:pt>
                <c:pt idx="20">
                  <c:v>254.76110526950356</c:v>
                </c:pt>
                <c:pt idx="21">
                  <c:v>244.44676901414141</c:v>
                </c:pt>
                <c:pt idx="22">
                  <c:v>261.59073988028166</c:v>
                </c:pt>
                <c:pt idx="23">
                  <c:v>262.88525293800001</c:v>
                </c:pt>
                <c:pt idx="24">
                  <c:v>271.79526973652696</c:v>
                </c:pt>
                <c:pt idx="25">
                  <c:v>275.3817512152778</c:v>
                </c:pt>
                <c:pt idx="26">
                  <c:v>276.19539894007863</c:v>
                </c:pt>
                <c:pt idx="27">
                  <c:v>264.35048802832029</c:v>
                </c:pt>
                <c:pt idx="28">
                  <c:v>274.52630056547048</c:v>
                </c:pt>
                <c:pt idx="29">
                  <c:v>268.41541387332052</c:v>
                </c:pt>
                <c:pt idx="30">
                  <c:v>265.47953082608694</c:v>
                </c:pt>
                <c:pt idx="31">
                  <c:v>267.8573476679245</c:v>
                </c:pt>
                <c:pt idx="32">
                  <c:v>277.75754354759664</c:v>
                </c:pt>
                <c:pt idx="33">
                  <c:v>265.61950720469486</c:v>
                </c:pt>
                <c:pt idx="34">
                  <c:v>270.69389468071165</c:v>
                </c:pt>
                <c:pt idx="35">
                  <c:v>273.40582236194035</c:v>
                </c:pt>
                <c:pt idx="36">
                  <c:v>275.30941808496738</c:v>
                </c:pt>
                <c:pt idx="37">
                  <c:v>279.09281810009264</c:v>
                </c:pt>
                <c:pt idx="38">
                  <c:v>286.62408992385321</c:v>
                </c:pt>
                <c:pt idx="39">
                  <c:v>284.8906832175503</c:v>
                </c:pt>
                <c:pt idx="40">
                  <c:v>277.24732342974454</c:v>
                </c:pt>
                <c:pt idx="41">
                  <c:v>275.1460222331512</c:v>
                </c:pt>
                <c:pt idx="42">
                  <c:v>278.65879665794222</c:v>
                </c:pt>
                <c:pt idx="43">
                  <c:v>284.66784053285329</c:v>
                </c:pt>
                <c:pt idx="44">
                  <c:v>282.54164492039359</c:v>
                </c:pt>
                <c:pt idx="45">
                  <c:v>278.31827400975175</c:v>
                </c:pt>
                <c:pt idx="46">
                  <c:v>283.28385200000002</c:v>
                </c:pt>
                <c:pt idx="47">
                  <c:v>287.09292499999998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9-4313-B1FC-88DD1FB54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25"/>
        <c:axId val="2102045503"/>
        <c:axId val="2102050079"/>
      </c:barChart>
      <c:dateAx>
        <c:axId val="2102045503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85000"/>
                <a:lumOff val="1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Offset val="100"/>
        <c:baseTimeUnit val="months"/>
      </c:dateAx>
      <c:valAx>
        <c:axId val="2102050079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 w="317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 Quarterly sales by industry'!$B$5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4F81BD">
                <a:lumMod val="5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Quarterly sales by industry'!$A$6:$A$19</c:f>
              <c:strCache>
                <c:ptCount val="14"/>
                <c:pt idx="0">
                  <c:v> food/
beverages </c:v>
                </c:pt>
                <c:pt idx="1">
                  <c:v> transport 
equipment </c:v>
                </c:pt>
                <c:pt idx="2">
                  <c:v> metals </c:v>
                </c:pt>
                <c:pt idx="3">
                  <c:v> chemicals/
plastics </c:v>
                </c:pt>
                <c:pt idx="4">
                  <c:v> petroleum 
refineries </c:v>
                </c:pt>
                <c:pt idx="5">
                  <c:v> machinery </c:v>
                </c:pt>
                <c:pt idx="6">
                  <c:v> wood and paper </c:v>
                </c:pt>
                <c:pt idx="7">
                  <c:v> Glass/non-
metallic mineral </c:v>
                </c:pt>
                <c:pt idx="8">
                  <c:v> electrical 
machinery </c:v>
                </c:pt>
                <c:pt idx="9">
                  <c:v> Clothing/textiles/
leather/footwear </c:v>
                </c:pt>
                <c:pt idx="10">
                  <c:v> publishing  </c:v>
                </c:pt>
                <c:pt idx="11">
                  <c:v> ICT </c:v>
                </c:pt>
                <c:pt idx="12">
                  <c:v> Furniture </c:v>
                </c:pt>
                <c:pt idx="13">
                  <c:v> Other manu-
facturing </c:v>
                </c:pt>
              </c:strCache>
            </c:strRef>
          </c:cat>
          <c:val>
            <c:numRef>
              <c:f>'7. Quarterly sales by industry'!$B$6:$B$19</c:f>
              <c:numCache>
                <c:formatCode>0</c:formatCode>
                <c:ptCount val="14"/>
                <c:pt idx="0">
                  <c:v>187.60832194434806</c:v>
                </c:pt>
                <c:pt idx="1">
                  <c:v>117.29658783045372</c:v>
                </c:pt>
                <c:pt idx="2">
                  <c:v>125.74076173860108</c:v>
                </c:pt>
                <c:pt idx="3">
                  <c:v>105.94139831732016</c:v>
                </c:pt>
                <c:pt idx="4">
                  <c:v>44.773068197402125</c:v>
                </c:pt>
                <c:pt idx="5">
                  <c:v>40.01318424722227</c:v>
                </c:pt>
                <c:pt idx="6">
                  <c:v>34.460938563132515</c:v>
                </c:pt>
                <c:pt idx="7">
                  <c:v>22.714997904760075</c:v>
                </c:pt>
                <c:pt idx="8">
                  <c:v>19.277192336102122</c:v>
                </c:pt>
                <c:pt idx="9">
                  <c:v>18.735316027774562</c:v>
                </c:pt>
                <c:pt idx="10">
                  <c:v>14.967381944715903</c:v>
                </c:pt>
                <c:pt idx="11">
                  <c:v>7.9464022129272092</c:v>
                </c:pt>
                <c:pt idx="12">
                  <c:v>4.6994346019759714</c:v>
                </c:pt>
                <c:pt idx="13">
                  <c:v>23.386674856686575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2-42A3-9E36-A0864E06D4EB}"/>
            </c:ext>
          </c:extLst>
        </c:ser>
        <c:ser>
          <c:idx val="1"/>
          <c:order val="1"/>
          <c:tx>
            <c:strRef>
              <c:f>'7. Quarterly sales by industry'!$C$5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Quarterly sales by industry'!$A$6:$A$19</c:f>
              <c:strCache>
                <c:ptCount val="14"/>
                <c:pt idx="0">
                  <c:v> food/
beverages </c:v>
                </c:pt>
                <c:pt idx="1">
                  <c:v> transport 
equipment </c:v>
                </c:pt>
                <c:pt idx="2">
                  <c:v> metals </c:v>
                </c:pt>
                <c:pt idx="3">
                  <c:v> chemicals/
plastics </c:v>
                </c:pt>
                <c:pt idx="4">
                  <c:v> petroleum 
refineries </c:v>
                </c:pt>
                <c:pt idx="5">
                  <c:v> machinery </c:v>
                </c:pt>
                <c:pt idx="6">
                  <c:v> wood and paper </c:v>
                </c:pt>
                <c:pt idx="7">
                  <c:v> Glass/non-
metallic mineral </c:v>
                </c:pt>
                <c:pt idx="8">
                  <c:v> electrical 
machinery </c:v>
                </c:pt>
                <c:pt idx="9">
                  <c:v> Clothing/textiles/
leather/footwear </c:v>
                </c:pt>
                <c:pt idx="10">
                  <c:v> publishing  </c:v>
                </c:pt>
                <c:pt idx="11">
                  <c:v> ICT </c:v>
                </c:pt>
                <c:pt idx="12">
                  <c:v> Furniture </c:v>
                </c:pt>
                <c:pt idx="13">
                  <c:v> Other manu-
facturing </c:v>
                </c:pt>
              </c:strCache>
            </c:strRef>
          </c:cat>
          <c:val>
            <c:numRef>
              <c:f>'7. Quarterly sales by industry'!$C$6:$C$19</c:f>
              <c:numCache>
                <c:formatCode>0</c:formatCode>
                <c:ptCount val="14"/>
                <c:pt idx="0">
                  <c:v>190.51161687804694</c:v>
                </c:pt>
                <c:pt idx="1">
                  <c:v>88.171469171142448</c:v>
                </c:pt>
                <c:pt idx="2">
                  <c:v>143.2987158970858</c:v>
                </c:pt>
                <c:pt idx="3">
                  <c:v>105.30758888578254</c:v>
                </c:pt>
                <c:pt idx="4">
                  <c:v>51.257567776978561</c:v>
                </c:pt>
                <c:pt idx="5">
                  <c:v>40.171448724527821</c:v>
                </c:pt>
                <c:pt idx="6">
                  <c:v>36.993784119873666</c:v>
                </c:pt>
                <c:pt idx="7">
                  <c:v>21.86079158506066</c:v>
                </c:pt>
                <c:pt idx="8">
                  <c:v>19.406548353634388</c:v>
                </c:pt>
                <c:pt idx="9">
                  <c:v>19.204448979075405</c:v>
                </c:pt>
                <c:pt idx="10">
                  <c:v>13.950507865686999</c:v>
                </c:pt>
                <c:pt idx="11">
                  <c:v>7.7376906993609254</c:v>
                </c:pt>
                <c:pt idx="12">
                  <c:v>5.2765644652781507</c:v>
                </c:pt>
                <c:pt idx="13">
                  <c:v>26.088616747832781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2-42A3-9E36-A0864E06D4EB}"/>
            </c:ext>
          </c:extLst>
        </c:ser>
        <c:ser>
          <c:idx val="2"/>
          <c:order val="2"/>
          <c:tx>
            <c:strRef>
              <c:f>'7. Quarterly sales by industry'!$D$5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'7. Quarterly sales by industry'!$A$6:$A$19</c:f>
              <c:strCache>
                <c:ptCount val="14"/>
                <c:pt idx="0">
                  <c:v> food/
beverages </c:v>
                </c:pt>
                <c:pt idx="1">
                  <c:v> transport 
equipment </c:v>
                </c:pt>
                <c:pt idx="2">
                  <c:v> metals </c:v>
                </c:pt>
                <c:pt idx="3">
                  <c:v> chemicals/
plastics </c:v>
                </c:pt>
                <c:pt idx="4">
                  <c:v> petroleum 
refineries </c:v>
                </c:pt>
                <c:pt idx="5">
                  <c:v> machinery </c:v>
                </c:pt>
                <c:pt idx="6">
                  <c:v> wood and paper </c:v>
                </c:pt>
                <c:pt idx="7">
                  <c:v> Glass/non-
metallic mineral </c:v>
                </c:pt>
                <c:pt idx="8">
                  <c:v> electrical 
machinery </c:v>
                </c:pt>
                <c:pt idx="9">
                  <c:v> Clothing/textiles/
leather/footwear </c:v>
                </c:pt>
                <c:pt idx="10">
                  <c:v> publishing  </c:v>
                </c:pt>
                <c:pt idx="11">
                  <c:v> ICT </c:v>
                </c:pt>
                <c:pt idx="12">
                  <c:v> Furniture </c:v>
                </c:pt>
                <c:pt idx="13">
                  <c:v> Other manu-
facturing </c:v>
                </c:pt>
              </c:strCache>
            </c:strRef>
          </c:cat>
          <c:val>
            <c:numRef>
              <c:f>'7. Quarterly sales by industry'!$D$6:$D$19</c:f>
              <c:numCache>
                <c:formatCode>0</c:formatCode>
                <c:ptCount val="14"/>
                <c:pt idx="0">
                  <c:v>193.62895877713947</c:v>
                </c:pt>
                <c:pt idx="1">
                  <c:v>127.38457200816786</c:v>
                </c:pt>
                <c:pt idx="2">
                  <c:v>130.2803345222986</c:v>
                </c:pt>
                <c:pt idx="3">
                  <c:v>113.76796446869018</c:v>
                </c:pt>
                <c:pt idx="4">
                  <c:v>49.957305333928545</c:v>
                </c:pt>
                <c:pt idx="5">
                  <c:v>43.312525700549763</c:v>
                </c:pt>
                <c:pt idx="6">
                  <c:v>38.428739756147266</c:v>
                </c:pt>
                <c:pt idx="7">
                  <c:v>23.417923442018097</c:v>
                </c:pt>
                <c:pt idx="8">
                  <c:v>19.571989100256786</c:v>
                </c:pt>
                <c:pt idx="9">
                  <c:v>19.215656198442119</c:v>
                </c:pt>
                <c:pt idx="10">
                  <c:v>14.407235542831826</c:v>
                </c:pt>
                <c:pt idx="11">
                  <c:v>7.2323146396858027</c:v>
                </c:pt>
                <c:pt idx="12">
                  <c:v>4.0529126805613105</c:v>
                </c:pt>
                <c:pt idx="13">
                  <c:v>25.325190434389704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82-42A3-9E36-A0864E06D4EB}"/>
            </c:ext>
          </c:extLst>
        </c:ser>
        <c:ser>
          <c:idx val="3"/>
          <c:order val="3"/>
          <c:tx>
            <c:strRef>
              <c:f>'7. Quarterly sales by industry'!$E$5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Quarterly sales by industry'!$A$6:$A$19</c:f>
              <c:strCache>
                <c:ptCount val="14"/>
                <c:pt idx="0">
                  <c:v> food/
beverages </c:v>
                </c:pt>
                <c:pt idx="1">
                  <c:v> transport 
equipment </c:v>
                </c:pt>
                <c:pt idx="2">
                  <c:v> metals </c:v>
                </c:pt>
                <c:pt idx="3">
                  <c:v> chemicals/
plastics </c:v>
                </c:pt>
                <c:pt idx="4">
                  <c:v> petroleum 
refineries </c:v>
                </c:pt>
                <c:pt idx="5">
                  <c:v> machinery </c:v>
                </c:pt>
                <c:pt idx="6">
                  <c:v> wood and paper </c:v>
                </c:pt>
                <c:pt idx="7">
                  <c:v> Glass/non-
metallic mineral </c:v>
                </c:pt>
                <c:pt idx="8">
                  <c:v> electrical 
machinery </c:v>
                </c:pt>
                <c:pt idx="9">
                  <c:v> Clothing/textiles/
leather/footwear </c:v>
                </c:pt>
                <c:pt idx="10">
                  <c:v> publishing  </c:v>
                </c:pt>
                <c:pt idx="11">
                  <c:v> ICT </c:v>
                </c:pt>
                <c:pt idx="12">
                  <c:v> Furniture </c:v>
                </c:pt>
                <c:pt idx="13">
                  <c:v> Other manu-
facturing </c:v>
                </c:pt>
              </c:strCache>
            </c:strRef>
          </c:cat>
          <c:val>
            <c:numRef>
              <c:f>'7. Quarterly sales by industry'!$E$6:$E$19</c:f>
              <c:numCache>
                <c:formatCode>0</c:formatCode>
                <c:ptCount val="14"/>
                <c:pt idx="0">
                  <c:v>191.65342805052623</c:v>
                </c:pt>
                <c:pt idx="1">
                  <c:v>138.49900380874649</c:v>
                </c:pt>
                <c:pt idx="2">
                  <c:v>128.82620086601406</c:v>
                </c:pt>
                <c:pt idx="3">
                  <c:v>113.53423141516092</c:v>
                </c:pt>
                <c:pt idx="4">
                  <c:v>65.700967577828294</c:v>
                </c:pt>
                <c:pt idx="5">
                  <c:v>49.152633639006297</c:v>
                </c:pt>
                <c:pt idx="6">
                  <c:v>39.940822395747077</c:v>
                </c:pt>
                <c:pt idx="7">
                  <c:v>22.54570462159904</c:v>
                </c:pt>
                <c:pt idx="8">
                  <c:v>22.056957625567875</c:v>
                </c:pt>
                <c:pt idx="9">
                  <c:v>19.248291068569372</c:v>
                </c:pt>
                <c:pt idx="10">
                  <c:v>15.318873420123165</c:v>
                </c:pt>
                <c:pt idx="11">
                  <c:v>7.4218611617890318</c:v>
                </c:pt>
                <c:pt idx="12">
                  <c:v>5.099355187442014</c:v>
                </c:pt>
                <c:pt idx="13">
                  <c:v>27.132465514097692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82-42A3-9E36-A0864E06D4EB}"/>
            </c:ext>
          </c:extLst>
        </c:ser>
        <c:ser>
          <c:idx val="4"/>
          <c:order val="4"/>
          <c:tx>
            <c:strRef>
              <c:f>'7. Quarterly sales by industry'!$F$5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Quarterly sales by industry'!$A$6:$A$19</c:f>
              <c:strCache>
                <c:ptCount val="14"/>
                <c:pt idx="0">
                  <c:v> food/
beverages </c:v>
                </c:pt>
                <c:pt idx="1">
                  <c:v> transport 
equipment </c:v>
                </c:pt>
                <c:pt idx="2">
                  <c:v> metals </c:v>
                </c:pt>
                <c:pt idx="3">
                  <c:v> chemicals/
plastics </c:v>
                </c:pt>
                <c:pt idx="4">
                  <c:v> petroleum 
refineries </c:v>
                </c:pt>
                <c:pt idx="5">
                  <c:v> machinery </c:v>
                </c:pt>
                <c:pt idx="6">
                  <c:v> wood and paper </c:v>
                </c:pt>
                <c:pt idx="7">
                  <c:v> Glass/non-
metallic mineral </c:v>
                </c:pt>
                <c:pt idx="8">
                  <c:v> electrical 
machinery </c:v>
                </c:pt>
                <c:pt idx="9">
                  <c:v> Clothing/textiles/
leather/footwear </c:v>
                </c:pt>
                <c:pt idx="10">
                  <c:v> publishing  </c:v>
                </c:pt>
                <c:pt idx="11">
                  <c:v> ICT </c:v>
                </c:pt>
                <c:pt idx="12">
                  <c:v> Furniture </c:v>
                </c:pt>
                <c:pt idx="13">
                  <c:v> Other manu-
facturing </c:v>
                </c:pt>
              </c:strCache>
            </c:strRef>
          </c:cat>
          <c:val>
            <c:numRef>
              <c:f>'7. Quarterly sales by industry'!$F$6:$F$19</c:f>
              <c:numCache>
                <c:formatCode>0</c:formatCode>
                <c:ptCount val="14"/>
                <c:pt idx="0">
                  <c:v>189.12430800000001</c:v>
                </c:pt>
                <c:pt idx="1">
                  <c:v>151.34532799999999</c:v>
                </c:pt>
                <c:pt idx="2">
                  <c:v>131.42281</c:v>
                </c:pt>
                <c:pt idx="3">
                  <c:v>100.64011100000002</c:v>
                </c:pt>
                <c:pt idx="4">
                  <c:v>70.104558999999995</c:v>
                </c:pt>
                <c:pt idx="5">
                  <c:v>46.296622999999997</c:v>
                </c:pt>
                <c:pt idx="6">
                  <c:v>41.925035000000001</c:v>
                </c:pt>
                <c:pt idx="7">
                  <c:v>23.878436000000001</c:v>
                </c:pt>
                <c:pt idx="8">
                  <c:v>20.954070999999999</c:v>
                </c:pt>
                <c:pt idx="9">
                  <c:v>18.995152999999998</c:v>
                </c:pt>
                <c:pt idx="10">
                  <c:v>14.491724000000001</c:v>
                </c:pt>
                <c:pt idx="11">
                  <c:v>7.6269549999999997</c:v>
                </c:pt>
                <c:pt idx="12">
                  <c:v>5.0434840000000003</c:v>
                </c:pt>
                <c:pt idx="13">
                  <c:v>27.093411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82-42A3-9E36-A0864E06D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'Expenditure on GDP'!$B$5</c:f>
              <c:strCache>
                <c:ptCount val="1"/>
                <c:pt idx="0">
                  <c:v>Q4 2019</c:v>
                </c:pt>
              </c:strCache>
            </c:strRef>
          </c:tx>
          <c:spPr>
            <a:solidFill>
              <a:srgbClr val="4F81BD">
                <a:lumMod val="5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'Expenditure on GDP'!$A$6:$A$11</c15:sqref>
                  </c15:fullRef>
                </c:ext>
              </c:extLst>
              <c:f>('Expenditure on GDP'!$A$6:$A$8,'Expenditure on GDP'!$A$10:$A$11)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'Expenditure on GDP'!$B$6:$B$11</c15:sqref>
                  </c15:fullRef>
                </c:ext>
              </c:extLst>
              <c:f>('Expenditure on GDP'!$B$6:$B$8,'Expenditure on GDP'!$B$10:$B$11)</c:f>
              <c:numCache>
                <c:formatCode>_-* #\ ##0.0_-;\-* #\ ##0.0_-;_-* "-"??_-;_-@_-</c:formatCode>
                <c:ptCount val="5"/>
                <c:pt idx="0">
                  <c:v>4.5410532545689799</c:v>
                </c:pt>
                <c:pt idx="1">
                  <c:v>1.3412100659589088</c:v>
                </c:pt>
                <c:pt idx="2">
                  <c:v>1.1269541346821532</c:v>
                </c:pt>
                <c:pt idx="3">
                  <c:v>2.1285975572627507</c:v>
                </c:pt>
                <c:pt idx="4">
                  <c:v>2.0958435396893469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9-4932-B334-129065FC633F}"/>
            </c:ext>
          </c:extLst>
        </c:ser>
        <c:ser>
          <c:idx val="1"/>
          <c:order val="1"/>
          <c:tx>
            <c:strRef>
              <c:f>'Expenditure on GDP'!$C$5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3D6AA1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'Expenditure on GDP'!$A$6:$A$11</c15:sqref>
                  </c15:fullRef>
                </c:ext>
              </c:extLst>
              <c:f>('Expenditure on GDP'!$A$6:$A$8,'Expenditure on GDP'!$A$10:$A$11)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'Expenditure on GDP'!$C$6:$C$11</c15:sqref>
                  </c15:fullRef>
                </c:ext>
              </c:extLst>
              <c:f>('Expenditure on GDP'!$C$6:$C$8,'Expenditure on GDP'!$C$10:$C$11)</c:f>
              <c:numCache>
                <c:formatCode>_-* #\ ##0.0_-;\-* #\ ##0.0_-;_-* "-"??_-;_-@_-</c:formatCode>
                <c:ptCount val="5"/>
                <c:pt idx="0">
                  <c:v>4.4214365775672864</c:v>
                </c:pt>
                <c:pt idx="1">
                  <c:v>1.3468526966293086</c:v>
                </c:pt>
                <c:pt idx="2">
                  <c:v>1.0142854110874737</c:v>
                </c:pt>
                <c:pt idx="3">
                  <c:v>2.0135977541868213</c:v>
                </c:pt>
                <c:pt idx="4">
                  <c:v>1.8043438233851286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D9-4932-B334-129065FC633F}"/>
            </c:ext>
          </c:extLst>
        </c:ser>
        <c:ser>
          <c:idx val="2"/>
          <c:order val="2"/>
          <c:tx>
            <c:strRef>
              <c:f>'Expenditure on GDP'!$D$5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'Expenditure on GDP'!$A$6:$A$11</c15:sqref>
                  </c15:fullRef>
                </c:ext>
              </c:extLst>
              <c:f>('Expenditure on GDP'!$A$6:$A$8,'Expenditure on GDP'!$A$10:$A$11)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'Expenditure on GDP'!$D$6:$D$11</c15:sqref>
                  </c15:fullRef>
                </c:ext>
              </c:extLst>
              <c:f>('Expenditure on GDP'!$D$6:$D$8,'Expenditure on GDP'!$D$10:$D$11)</c:f>
              <c:numCache>
                <c:formatCode>_-* #\ ##0.0_-;\-* #\ ##0.0_-;_-* "-"??_-;_-@_-</c:formatCode>
                <c:ptCount val="5"/>
                <c:pt idx="0">
                  <c:v>4.513958474977624</c:v>
                </c:pt>
                <c:pt idx="1">
                  <c:v>1.3573129297258097</c:v>
                </c:pt>
                <c:pt idx="2">
                  <c:v>0.99815692025023162</c:v>
                </c:pt>
                <c:pt idx="3">
                  <c:v>2.1186062629124724</c:v>
                </c:pt>
                <c:pt idx="4">
                  <c:v>2.0216051994601747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D9-4932-B334-129065FC633F}"/>
            </c:ext>
          </c:extLst>
        </c:ser>
        <c:ser>
          <c:idx val="3"/>
          <c:order val="3"/>
          <c:tx>
            <c:strRef>
              <c:f>'Expenditure on GDP'!$E$5</c:f>
              <c:strCache>
                <c:ptCount val="1"/>
                <c:pt idx="0">
                  <c:v>Q4 2022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'Expenditure on GDP'!$A$6:$A$11</c15:sqref>
                  </c15:fullRef>
                </c:ext>
              </c:extLst>
              <c:f>('Expenditure on GDP'!$A$6:$A$8,'Expenditure on GDP'!$A$10:$A$11)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'Expenditure on GDP'!$E$6:$E$11</c15:sqref>
                  </c15:fullRef>
                </c:ext>
              </c:extLst>
              <c:f>('Expenditure on GDP'!$E$6:$E$8,'Expenditure on GDP'!$E$10:$E$11)</c:f>
              <c:numCache>
                <c:formatCode>_-* #\ ##0.0_-;\-* #\ ##0.0_-;_-* "-"??_-;_-@_-</c:formatCode>
                <c:ptCount val="5"/>
                <c:pt idx="0">
                  <c:v>4.5991046568191676</c:v>
                </c:pt>
                <c:pt idx="1">
                  <c:v>1.3553056392391243</c:v>
                </c:pt>
                <c:pt idx="2">
                  <c:v>1.0501868459998469</c:v>
                </c:pt>
                <c:pt idx="3">
                  <c:v>2.1732099975416945</c:v>
                </c:pt>
                <c:pt idx="4">
                  <c:v>2.2375250416057604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D9-4932-B334-129065FC633F}"/>
            </c:ext>
          </c:extLst>
        </c:ser>
        <c:ser>
          <c:idx val="4"/>
          <c:order val="4"/>
          <c:tx>
            <c:strRef>
              <c:f>'Expenditure on GDP'!$F$5</c:f>
              <c:strCache>
                <c:ptCount val="1"/>
                <c:pt idx="0">
                  <c:v>Q3 2023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'Expenditure on GDP'!$A$6:$A$11</c15:sqref>
                  </c15:fullRef>
                </c:ext>
              </c:extLst>
              <c:f>('Expenditure on GDP'!$A$6:$A$8,'Expenditure on GDP'!$A$10:$A$11)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'Expenditure on GDP'!$F$6:$F$11</c15:sqref>
                  </c15:fullRef>
                </c:ext>
              </c:extLst>
              <c:f>('Expenditure on GDP'!$F$6:$F$8,'Expenditure on GDP'!$F$10:$F$11)</c:f>
              <c:numCache>
                <c:formatCode>_-* #\ ##0.0_-;\-* #\ ##0.0_-;_-* "-"??_-;_-@_-</c:formatCode>
                <c:ptCount val="5"/>
                <c:pt idx="0">
                  <c:v>4.6005427955183311</c:v>
                </c:pt>
                <c:pt idx="1">
                  <c:v>1.401753770999095</c:v>
                </c:pt>
                <c:pt idx="2">
                  <c:v>1.0697034195711699</c:v>
                </c:pt>
                <c:pt idx="3">
                  <c:v>2.288389671738368</c:v>
                </c:pt>
                <c:pt idx="4">
                  <c:v>2.2058270670532449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D9-4932-B334-129065FC633F}"/>
            </c:ext>
          </c:extLst>
        </c:ser>
        <c:ser>
          <c:idx val="5"/>
          <c:order val="5"/>
          <c:tx>
            <c:strRef>
              <c:f>'Expenditure on GDP'!$G$5</c:f>
              <c:strCache>
                <c:ptCount val="1"/>
                <c:pt idx="0">
                  <c:v>Q4 2023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'Expenditure on GDP'!$A$6:$A$11</c15:sqref>
                  </c15:fullRef>
                </c:ext>
              </c:extLst>
              <c:f>('Expenditure on GDP'!$A$6:$A$8,'Expenditure on GDP'!$A$10:$A$11)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'Expenditure on GDP'!$G$6:$G$11</c15:sqref>
                  </c15:fullRef>
                </c:ext>
              </c:extLst>
              <c:f>('Expenditure on GDP'!$G$6:$G$8,'Expenditure on GDP'!$G$10:$G$11)</c:f>
              <c:numCache>
                <c:formatCode>_-* #\ ##0.0_-;\-* #\ ##0.0_-;_-* "-"??_-;_-@_-</c:formatCode>
                <c:ptCount val="5"/>
                <c:pt idx="0">
                  <c:v>4.6108130005420316</c:v>
                </c:pt>
                <c:pt idx="1">
                  <c:v>1.3971940086426513</c:v>
                </c:pt>
                <c:pt idx="2">
                  <c:v>1.0677764845165811</c:v>
                </c:pt>
                <c:pt idx="3">
                  <c:v>2.3025008486489922</c:v>
                </c:pt>
                <c:pt idx="4">
                  <c:v>2.293945095617751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D9-4932-B334-129065FC6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6EDCF92-D501-4B98-B14B-CBF71EAE58D1}">
  <sheetPr/>
  <sheetViews>
    <sheetView zoomScale="67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764117" y="1296274"/>
    <xdr:ext cx="9400492" cy="451584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E6AE34-24E7-42D8-BC7B-D77FAFAC19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9922" y="3259535"/>
    <xdr:ext cx="9299408" cy="5531247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FD3C1B-CEBD-401A-87C4-76E6FE9C6C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15875" y="3165173"/>
    <xdr:ext cx="9307015" cy="5121577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4FD61FB-6662-4CDA-A376-9EA18F174C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0.83299</cdr:x>
      <cdr:y>0.1197</cdr:y>
    </cdr:from>
    <cdr:to>
      <cdr:x>0.88526</cdr:x>
      <cdr:y>0.99843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CF40178C-2F76-215C-7565-1EC56C90B2C7}"/>
            </a:ext>
          </a:extLst>
        </cdr:cNvPr>
        <cdr:cNvSpPr/>
      </cdr:nvSpPr>
      <cdr:spPr>
        <a:xfrm xmlns:a="http://schemas.openxmlformats.org/drawingml/2006/main">
          <a:off x="7752651" y="613077"/>
          <a:ext cx="486474" cy="450045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60000"/>
            <a:lumOff val="40000"/>
            <a:alpha val="21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2682361"/>
    <xdr:ext cx="9299408" cy="5284002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9F8E78-AE4F-4B54-9C7F-815530CA8E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0.79597</cdr:x>
      <cdr:y>0.11508</cdr:y>
    </cdr:from>
    <cdr:to>
      <cdr:x>0.84579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402050" y="608093"/>
          <a:ext cx="463291" cy="467590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4195507" y="1321209"/>
    <xdr:ext cx="9299408" cy="44859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7A4442-A423-446D-A822-EC8868CDEF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3874577"/>
    <xdr:ext cx="9305192" cy="526296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29A3A8-A47E-40FC-BFBD-3A703259C3F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3115233" y="858220"/>
    <xdr:ext cx="10152531" cy="58688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C65294-FF5D-463C-A649-BBF5CDFCD1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9526785" y="11921056"/>
    <xdr:ext cx="7946683" cy="42226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7C4307-757A-4DDA-83DA-C863D6614E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38250" y="12382500"/>
    <xdr:ext cx="9299408" cy="5198783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F166B39-D8F2-434E-859B-78DB5CAA9CD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9524</xdr:colOff>
      <xdr:row>17</xdr:row>
      <xdr:rowOff>15241</xdr:rowOff>
    </xdr:from>
    <xdr:to>
      <xdr:col>29</xdr:col>
      <xdr:colOff>559594</xdr:colOff>
      <xdr:row>37</xdr:row>
      <xdr:rowOff>142876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0C7409-8119-43D9-9E7E-34C38A65F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321944</xdr:colOff>
      <xdr:row>38</xdr:row>
      <xdr:rowOff>179070</xdr:rowOff>
    </xdr:from>
    <xdr:to>
      <xdr:col>12</xdr:col>
      <xdr:colOff>219074</xdr:colOff>
      <xdr:row>58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9B5EBD-BD4E-4AFB-82C3-2A7F85F57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22859</xdr:colOff>
      <xdr:row>40</xdr:row>
      <xdr:rowOff>7620</xdr:rowOff>
    </xdr:from>
    <xdr:to>
      <xdr:col>29</xdr:col>
      <xdr:colOff>595313</xdr:colOff>
      <xdr:row>61</xdr:row>
      <xdr:rowOff>23812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2E21BDF-D019-4400-8E32-FA52BD542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absoluteAnchor>
    <xdr:pos x="619125" y="3087688"/>
    <xdr:ext cx="9299408" cy="4489979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DA0FA44-4708-46D6-AB39-AAF4C59A05E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47531" y="2521608"/>
    <xdr:ext cx="9299937" cy="500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DB1755-1FB6-468C-82EF-22A7ED1BE6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4011448"/>
    <xdr:ext cx="9299408" cy="518510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49CEBA-260A-48DE-B2FD-EF71FE4260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95057" y="2630630"/>
    <xdr:ext cx="9299408" cy="55955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770134-33D1-4B5C-905E-E8A342D537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4876800" y="736600"/>
    <xdr:ext cx="9299408" cy="5524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3D0173-6984-4C4F-9907-F789DBD71B6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2025650"/>
    <xdr:ext cx="9307015" cy="52549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24E042-DF8B-4E66-9C1E-B1479B683BA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3604591" y="736600"/>
    <xdr:ext cx="9307015" cy="53373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CCCE8E-0807-4CC4-9763-ACF68F372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494927" y="2301315"/>
    <xdr:ext cx="9299408" cy="544008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F9C1F5-A9E5-46FF-98C2-1A20139B66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6093772" y="701841"/>
    <xdr:ext cx="9307015" cy="50393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5EAFFF-B8AC-426B-A12B-561141137F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1240367" y="2914276"/>
    <xdr:ext cx="9299408" cy="510415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529010-5883-4E18-8648-6701AB1A53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129130" y="368116"/>
    <xdr:ext cx="9299408" cy="5016684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53A2B34-79F3-4CE5-B002-D8A1EA0F18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5484928" y="607392"/>
    <xdr:ext cx="9299408" cy="5297477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699604-3807-4AB5-8CC0-5E45C6BED0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5853876" y="145638"/>
    <xdr:ext cx="9299408" cy="53107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36BBED-B3F7-4F3F-A4CB-D0EA1E3576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0.09516</cdr:x>
      <cdr:y>0.64005</cdr:y>
    </cdr:from>
    <cdr:to>
      <cdr:x>0.74966</cdr:x>
      <cdr:y>0.64005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6A2982A-782B-4C8C-E448-2F5B0DEBD709}"/>
            </a:ext>
          </a:extLst>
        </cdr:cNvPr>
        <cdr:cNvCxnSpPr/>
      </cdr:nvCxnSpPr>
      <cdr:spPr>
        <a:xfrm xmlns:a="http://schemas.openxmlformats.org/drawingml/2006/main">
          <a:off x="884967" y="3399143"/>
          <a:ext cx="608641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6235700" cy="40703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C3D089-4C91-2D2E-2540-26DF02A8DB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161228" y="1091754"/>
    <xdr:ext cx="9299408" cy="6074276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D5BED99-AD74-46B8-8BA1-B2B373C3540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398889" y="4169363"/>
    <xdr:ext cx="9299408" cy="5437952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32E3A59-0985-4DAE-A3F4-A46D853271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neva.TIPSHQ\AppData\Local\Microsoft\Windows\Temporary%20Internet%20Files\Content.Outlook\Z7DA1ZHD\trends%20from%20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pssouthafrica-my.sharepoint.com/Users/neva.TIPSHQ/AppData/Local/Microsoft/Windows/Temporary%20Internet%20Files/Content.Outlook/Z7DA1ZHD/trends%20from%20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pssouthafrica-my.sharepoint.com/NA/Publication/2014-05/SUT/SUT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ipssouthafrica-my.sharepoint.com/Documents%20and%20Settings/ndivhuwog.000/Desktop/Malera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/Downloads/Data_for_The_Real_Economy_Bulletin_Q3_2022_(compiled_in_December__2022)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\real%20economy%20bulletin\REB%20Q4%202023\SA%20comp%20UMIC%20GDP%20growth%20from%201985%20WDI%20jan%202024.xlsx" TargetMode="External"/><Relationship Id="rId1" Type="http://schemas.openxmlformats.org/officeDocument/2006/relationships/externalLinkPath" Target="SA%20comp%20UMIC%20GDP%20growth%20from%201985%20WDI%20jan%202024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\electricity\loadshedding%202018%20to%202023%20NT%20from%20budget%20data%20downldd%20NT%20in%20feb%202024.xlsx" TargetMode="External"/><Relationship Id="rId1" Type="http://schemas.openxmlformats.org/officeDocument/2006/relationships/externalLinkPath" Target="/documents/electricity/loadshedding%202018%20to%202023%20NT%20from%20budget%20data%20downldd%20NT%20in%20feb%202024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\real%20economy%20bulletin\REB%20Q4%202023\GFCF%20Q4%202023.xlsx" TargetMode="External"/><Relationship Id="rId1" Type="http://schemas.openxmlformats.org/officeDocument/2006/relationships/externalLinkPath" Target="GFCF%20Q4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nts\industrial%20policy%20post%20COVID%20crisis%202022\dtic%20budget%20info%20march%202024.xlsx" TargetMode="External"/><Relationship Id="rId1" Type="http://schemas.openxmlformats.org/officeDocument/2006/relationships/externalLinkPath" Target="/documents/industrial%20policy%20post%20COVID%20crisis%202022/dtic%20budget%20info%20march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Quarterly change in GDP"/>
      <sheetName val="2. Quarterly GDP in R trns"/>
      <sheetName val="3. Quarterly growth by sector"/>
      <sheetName val="4. Electricity supply"/>
      <sheetName val="5. Manufacturing sales"/>
      <sheetName val="6. Mfg sales by industry"/>
      <sheetName val="7. Expenditure on GDP"/>
      <sheetName val="9. Employment by sector"/>
      <sheetName val="10. Employment by occupation"/>
      <sheetName val="11. Manufacturing employment"/>
      <sheetName val="12. Empl by mfg industry"/>
      <sheetName val="13. Empl in mfg vs. non-mfg"/>
      <sheetName val="14. Mining employment"/>
      <sheetName val="15. Exports, imports, BOT"/>
      <sheetName val="16-17 Imports exports by sector"/>
      <sheetName val="Table 1. Trade by mfg subsector"/>
      <sheetName val="18. Public &amp; private investment"/>
      <sheetName val="21. Mining &amp; mfg profits"/>
      <sheetName val="22. Govt bond yields"/>
      <sheetName val="23. Main expenditure &amp; revenue"/>
      <sheetName val="24. Spending on social wage"/>
      <sheetName val="25. Spending by function "/>
      <sheetName val="26. Spending on economic dev."/>
      <sheetName val="27. Spending on infrastructu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B4">
            <v>2019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2"/>
      <sheetName val="Sheet1"/>
      <sheetName val="Data"/>
      <sheetName val="Series - Metadata"/>
      <sheetName val="Country - Metadata"/>
    </sheetNames>
    <sheetDataSet>
      <sheetData sheetId="0" refreshError="1"/>
      <sheetData sheetId="1" refreshError="1"/>
      <sheetData sheetId="2">
        <row r="41">
          <cell r="C41" t="str">
            <v>South Africa</v>
          </cell>
          <cell r="D41" t="str">
            <v>Upper middle income ex SA and China</v>
          </cell>
          <cell r="E41" t="str">
            <v>China</v>
          </cell>
        </row>
        <row r="42">
          <cell r="A42" t="str">
            <v>apartheid</v>
          </cell>
          <cell r="B42" t="str">
            <v>1985 to 1994</v>
          </cell>
          <cell r="C42">
            <v>8.2666761435477021E-3</v>
          </cell>
          <cell r="D42">
            <v>1.8832806146495518E-2</v>
          </cell>
          <cell r="E42">
            <v>0.10320082191513236</v>
          </cell>
        </row>
        <row r="43">
          <cell r="A43" t="str">
            <v>RDP</v>
          </cell>
          <cell r="B43" t="str">
            <v>1994 to 2007</v>
          </cell>
          <cell r="C43">
            <v>3.2435119633491105E-2</v>
          </cell>
          <cell r="D43">
            <v>3.2242958720986703E-2</v>
          </cell>
          <cell r="E43">
            <v>9.9283131552355242E-2</v>
          </cell>
        </row>
        <row r="44">
          <cell r="A44" t="str">
            <v>IPAP</v>
          </cell>
          <cell r="B44" t="str">
            <v>2007 to 2015</v>
          </cell>
          <cell r="C44">
            <v>1.9239198627034382E-2</v>
          </cell>
          <cell r="D44">
            <v>2.8121917818050957E-2</v>
          </cell>
          <cell r="E44">
            <v>8.6598559197337721E-2</v>
          </cell>
        </row>
        <row r="45">
          <cell r="B45" t="str">
            <v>2015 to 2019</v>
          </cell>
          <cell r="C45">
            <v>9.0861218522015896E-3</v>
          </cell>
          <cell r="D45">
            <v>2.1761654124165419E-2</v>
          </cell>
          <cell r="E45">
            <v>6.6233254846931544E-2</v>
          </cell>
        </row>
        <row r="46">
          <cell r="A46" t="str">
            <v>Re-imagined</v>
          </cell>
          <cell r="B46" t="str">
            <v>2019 to 2022</v>
          </cell>
          <cell r="C46">
            <v>1.1327660423057218E-3</v>
          </cell>
          <cell r="D46">
            <v>1.576318516413755E-2</v>
          </cell>
          <cell r="E46">
            <v>4.522525137877631E-2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Sheet1"/>
    </sheetNames>
    <sheetDataSet>
      <sheetData sheetId="0" refreshError="1"/>
      <sheetData sheetId="1">
        <row r="6">
          <cell r="C6" t="str">
            <v>Stage 1</v>
          </cell>
          <cell r="D6" t="str">
            <v>Stage 2</v>
          </cell>
          <cell r="E6" t="str">
            <v>Stage 3</v>
          </cell>
          <cell r="F6" t="str">
            <v>Stage 4</v>
          </cell>
          <cell r="G6" t="str">
            <v>Stage 5</v>
          </cell>
          <cell r="H6" t="str">
            <v>Stage 6+</v>
          </cell>
        </row>
        <row r="7">
          <cell r="A7" t="str">
            <v>annual</v>
          </cell>
          <cell r="B7" t="str">
            <v>2018</v>
          </cell>
          <cell r="C7">
            <v>34.546102999999995</v>
          </cell>
          <cell r="D7">
            <v>100.25155699999999</v>
          </cell>
          <cell r="E7">
            <v>81.735409000000018</v>
          </cell>
          <cell r="F7">
            <v>0</v>
          </cell>
          <cell r="G7">
            <v>0</v>
          </cell>
          <cell r="H7">
            <v>0</v>
          </cell>
        </row>
        <row r="8">
          <cell r="B8" t="str">
            <v>2019</v>
          </cell>
          <cell r="C8">
            <v>81.067049000000011</v>
          </cell>
          <cell r="D8">
            <v>315.75511600000016</v>
          </cell>
          <cell r="E8">
            <v>164.68408799999992</v>
          </cell>
          <cell r="F8">
            <v>276.16130099999998</v>
          </cell>
          <cell r="G8">
            <v>149.47957500000001</v>
          </cell>
          <cell r="H8">
            <v>103.28454600000001</v>
          </cell>
        </row>
        <row r="9">
          <cell r="B9" t="str">
            <v>2020</v>
          </cell>
          <cell r="C9">
            <v>184.81391899999991</v>
          </cell>
          <cell r="D9">
            <v>590.38285800000017</v>
          </cell>
          <cell r="E9">
            <v>291.34328199999999</v>
          </cell>
          <cell r="F9">
            <v>104.88242400000003</v>
          </cell>
          <cell r="G9">
            <v>84.316089000000005</v>
          </cell>
          <cell r="H9">
            <v>15.40052</v>
          </cell>
        </row>
        <row r="10">
          <cell r="B10" t="str">
            <v>2021</v>
          </cell>
          <cell r="C10">
            <v>183.65111400000001</v>
          </cell>
          <cell r="D10">
            <v>970.96346099999857</v>
          </cell>
          <cell r="E10">
            <v>482.61761299999972</v>
          </cell>
          <cell r="F10">
            <v>122.35631500000002</v>
          </cell>
          <cell r="G10">
            <v>17.303500999999997</v>
          </cell>
          <cell r="H10">
            <v>0</v>
          </cell>
        </row>
        <row r="11">
          <cell r="B11" t="str">
            <v>2022</v>
          </cell>
          <cell r="C11">
            <v>378.11366399999991</v>
          </cell>
          <cell r="D11">
            <v>2009.1768199999997</v>
          </cell>
          <cell r="E11">
            <v>2595.437453999999</v>
          </cell>
          <cell r="F11">
            <v>2110.6707120000005</v>
          </cell>
          <cell r="G11">
            <v>763.12594900000011</v>
          </cell>
          <cell r="H11">
            <v>268.66841999999991</v>
          </cell>
        </row>
        <row r="12">
          <cell r="B12">
            <v>2023</v>
          </cell>
          <cell r="C12">
            <v>611.7337540000002</v>
          </cell>
          <cell r="D12">
            <v>2766.8440169999999</v>
          </cell>
          <cell r="E12">
            <v>5602.4062210000029</v>
          </cell>
          <cell r="F12">
            <v>4025.6558780000028</v>
          </cell>
          <cell r="G12">
            <v>2356.3470120000006</v>
          </cell>
          <cell r="H12">
            <v>1215.856358</v>
          </cell>
        </row>
        <row r="13">
          <cell r="A13" t="str">
            <v xml:space="preserve"> </v>
          </cell>
        </row>
        <row r="14">
          <cell r="A14" t="str">
            <v>quarterly, 2023</v>
          </cell>
          <cell r="B14" t="str">
            <v>Q1</v>
          </cell>
          <cell r="C14">
            <v>62.36942599999999</v>
          </cell>
          <cell r="D14">
            <v>572.64540499999998</v>
          </cell>
          <cell r="E14">
            <v>2111.1486050000017</v>
          </cell>
          <cell r="F14">
            <v>1749.2454530000016</v>
          </cell>
          <cell r="G14">
            <v>902.55195300000059</v>
          </cell>
          <cell r="H14">
            <v>358.54114200000004</v>
          </cell>
        </row>
        <row r="15">
          <cell r="B15" t="str">
            <v>Q2</v>
          </cell>
          <cell r="C15">
            <v>126.52751799999999</v>
          </cell>
          <cell r="D15">
            <v>588.27722399999959</v>
          </cell>
          <cell r="E15">
            <v>1498.6351240000001</v>
          </cell>
          <cell r="F15">
            <v>1126.4110780000005</v>
          </cell>
          <cell r="G15">
            <v>824.81220099999973</v>
          </cell>
          <cell r="H15">
            <v>563.22267500000009</v>
          </cell>
        </row>
        <row r="16">
          <cell r="B16" t="str">
            <v>Q3</v>
          </cell>
          <cell r="C16">
            <v>272.07668100000012</v>
          </cell>
          <cell r="D16">
            <v>792.71308600000009</v>
          </cell>
          <cell r="E16">
            <v>1318.339824000001</v>
          </cell>
          <cell r="F16">
            <v>812.13977000000068</v>
          </cell>
          <cell r="G16">
            <v>539.99561200000016</v>
          </cell>
          <cell r="H16">
            <v>267.54556400000001</v>
          </cell>
        </row>
        <row r="17">
          <cell r="B17" t="str">
            <v>Q4</v>
          </cell>
          <cell r="C17">
            <v>150.76012900000006</v>
          </cell>
          <cell r="D17">
            <v>813.208302</v>
          </cell>
          <cell r="E17">
            <v>674.28266800000006</v>
          </cell>
          <cell r="F17">
            <v>337.85957700000012</v>
          </cell>
          <cell r="G17">
            <v>88.987245999999999</v>
          </cell>
          <cell r="H17">
            <v>26.546976999999998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5"/>
      <sheetName val="inv by sector"/>
      <sheetName val="Chart2"/>
      <sheetName val="inv by org"/>
      <sheetName val="24. Gfcf QRS"/>
      <sheetName val="22. Gfcf QNS"/>
      <sheetName val="Chart1"/>
      <sheetName val="20. Gfcf AR"/>
      <sheetName val="19. Gfcf AN"/>
    </sheetNames>
    <sheetDataSet>
      <sheetData sheetId="1">
        <row r="6">
          <cell r="B6">
            <v>2010</v>
          </cell>
          <cell r="C6">
            <v>2015</v>
          </cell>
          <cell r="D6">
            <v>2019</v>
          </cell>
          <cell r="E6">
            <v>2020</v>
          </cell>
          <cell r="F6">
            <v>2021</v>
          </cell>
          <cell r="G6">
            <v>2022</v>
          </cell>
          <cell r="H6">
            <v>2023</v>
          </cell>
        </row>
        <row r="7">
          <cell r="A7" t="str">
            <v>Agricul-
ture</v>
          </cell>
          <cell r="B7">
            <v>26.937963919571672</v>
          </cell>
          <cell r="C7">
            <v>40.177557953620244</v>
          </cell>
          <cell r="D7">
            <v>42.245970137713705</v>
          </cell>
          <cell r="E7">
            <v>44.572395647414965</v>
          </cell>
          <cell r="F7">
            <v>45.979820736064937</v>
          </cell>
          <cell r="G7">
            <v>42.636517831773261</v>
          </cell>
          <cell r="H7">
            <v>45.384142130047096</v>
          </cell>
        </row>
        <row r="8">
          <cell r="A8" t="str">
            <v>Mining</v>
          </cell>
          <cell r="B8">
            <v>141.97322846160782</v>
          </cell>
          <cell r="C8">
            <v>102.76447029454073</v>
          </cell>
          <cell r="D8">
            <v>134.2542947339667</v>
          </cell>
          <cell r="E8">
            <v>114.3276059681871</v>
          </cell>
          <cell r="F8">
            <v>107.00894434193819</v>
          </cell>
          <cell r="G8">
            <v>115.69606095108676</v>
          </cell>
          <cell r="H8">
            <v>121.22142480816974</v>
          </cell>
        </row>
        <row r="9">
          <cell r="A9" t="str">
            <v>Manu-
facturing</v>
          </cell>
          <cell r="B9">
            <v>104.04373379499674</v>
          </cell>
          <cell r="C9">
            <v>132.59241146096895</v>
          </cell>
          <cell r="D9">
            <v>150.23294169289608</v>
          </cell>
          <cell r="E9">
            <v>123.62910042108068</v>
          </cell>
          <cell r="F9">
            <v>114.40377049492869</v>
          </cell>
          <cell r="G9">
            <v>124.15435031453001</v>
          </cell>
          <cell r="H9">
            <v>133.03320139013499</v>
          </cell>
        </row>
        <row r="10">
          <cell r="A10" t="str">
            <v>Electricity
and
water</v>
          </cell>
          <cell r="B10">
            <v>113.93774346828864</v>
          </cell>
          <cell r="C10">
            <v>153.44009894546397</v>
          </cell>
          <cell r="D10">
            <v>94.626777416425085</v>
          </cell>
          <cell r="E10">
            <v>71.229174059557636</v>
          </cell>
          <cell r="F10">
            <v>69.474908610471559</v>
          </cell>
          <cell r="G10">
            <v>66.341803591276232</v>
          </cell>
          <cell r="H10">
            <v>72.075850406770883</v>
          </cell>
        </row>
        <row r="11">
          <cell r="A11" t="str">
            <v>Construc-
tion</v>
          </cell>
          <cell r="B11">
            <v>20.556194660599868</v>
          </cell>
          <cell r="C11">
            <v>21.148512467990109</v>
          </cell>
          <cell r="D11">
            <v>18.453911269344758</v>
          </cell>
          <cell r="E11">
            <v>18.766228180008675</v>
          </cell>
          <cell r="F11">
            <v>19.697356991160834</v>
          </cell>
          <cell r="G11">
            <v>21.460086292661028</v>
          </cell>
          <cell r="H11">
            <v>24.592278823832658</v>
          </cell>
        </row>
        <row r="12">
          <cell r="A12" t="str">
            <v>Retail
 (b)</v>
          </cell>
          <cell r="B12">
            <v>48.479301334319693</v>
          </cell>
          <cell r="C12">
            <v>70.233089307433829</v>
          </cell>
          <cell r="D12">
            <v>67.907209274415649</v>
          </cell>
          <cell r="E12">
            <v>68.038959108868482</v>
          </cell>
          <cell r="F12">
            <v>62.593705682623771</v>
          </cell>
          <cell r="G12">
            <v>68.231250660575668</v>
          </cell>
          <cell r="H12">
            <v>78.437866967696309</v>
          </cell>
        </row>
        <row r="13">
          <cell r="A13" t="str">
            <v>Logistics</v>
          </cell>
          <cell r="B13">
            <v>108.29630476600799</v>
          </cell>
          <cell r="C13">
            <v>139.66507942235808</v>
          </cell>
          <cell r="D13">
            <v>112.47084947481575</v>
          </cell>
          <cell r="E13">
            <v>93.802792025667614</v>
          </cell>
          <cell r="F13">
            <v>101.86553466111343</v>
          </cell>
          <cell r="G13">
            <v>110.62649798193254</v>
          </cell>
          <cell r="H13">
            <v>117.78702292598534</v>
          </cell>
        </row>
        <row r="14">
          <cell r="A14" t="str">
            <v>Business
services
(c)</v>
          </cell>
          <cell r="B14">
            <v>227.91659142495462</v>
          </cell>
          <cell r="C14">
            <v>227.72548322391734</v>
          </cell>
          <cell r="D14">
            <v>234.11916569177876</v>
          </cell>
          <cell r="E14">
            <v>178.16776120089693</v>
          </cell>
          <cell r="F14">
            <v>197.89479800334715</v>
          </cell>
          <cell r="G14">
            <v>211.1781605246801</v>
          </cell>
          <cell r="H14">
            <v>199.21831059997777</v>
          </cell>
        </row>
        <row r="15">
          <cell r="A15" t="str">
            <v>Other
services
(d)</v>
          </cell>
          <cell r="B15">
            <v>188.93872075831516</v>
          </cell>
          <cell r="C15">
            <v>233.53192390298031</v>
          </cell>
          <cell r="D15">
            <v>193.95246499357177</v>
          </cell>
          <cell r="E15">
            <v>182.74928532867983</v>
          </cell>
          <cell r="F15">
            <v>180.83660675820849</v>
          </cell>
          <cell r="G15">
            <v>181.61924803392543</v>
          </cell>
          <cell r="H15">
            <v>190.00120336267551</v>
          </cell>
        </row>
      </sheetData>
      <sheetData sheetId="3">
        <row r="5">
          <cell r="B5" t="str">
            <v>Annual</v>
          </cell>
          <cell r="G5" t="str">
            <v xml:space="preserve"> </v>
          </cell>
          <cell r="H5" t="str">
            <v>Quarterly, annualised</v>
          </cell>
        </row>
        <row r="6">
          <cell r="H6">
            <v>2020</v>
          </cell>
          <cell r="L6">
            <v>2021</v>
          </cell>
          <cell r="P6">
            <v>2022</v>
          </cell>
          <cell r="T6">
            <v>2023</v>
          </cell>
        </row>
        <row r="7">
          <cell r="B7">
            <v>2000</v>
          </cell>
          <cell r="C7">
            <v>2005</v>
          </cell>
          <cell r="D7">
            <v>2010</v>
          </cell>
          <cell r="E7">
            <v>2015</v>
          </cell>
          <cell r="F7">
            <v>2019</v>
          </cell>
          <cell r="H7">
            <v>1</v>
          </cell>
          <cell r="I7">
            <v>2</v>
          </cell>
          <cell r="J7">
            <v>3</v>
          </cell>
          <cell r="K7">
            <v>4</v>
          </cell>
          <cell r="L7">
            <v>1</v>
          </cell>
          <cell r="M7">
            <v>2</v>
          </cell>
          <cell r="N7">
            <v>3</v>
          </cell>
          <cell r="O7">
            <v>4</v>
          </cell>
          <cell r="P7">
            <v>1</v>
          </cell>
          <cell r="Q7">
            <v>2</v>
          </cell>
          <cell r="R7">
            <v>3</v>
          </cell>
          <cell r="S7">
            <v>4</v>
          </cell>
          <cell r="T7">
            <v>1</v>
          </cell>
          <cell r="U7">
            <v>2</v>
          </cell>
          <cell r="V7">
            <v>3</v>
          </cell>
          <cell r="W7">
            <v>4</v>
          </cell>
        </row>
        <row r="8">
          <cell r="A8" t="str">
            <v>General government</v>
          </cell>
          <cell r="B8">
            <v>114.84036303796042</v>
          </cell>
          <cell r="C8">
            <v>137.442688005723</v>
          </cell>
          <cell r="D8">
            <v>189.72925449083928</v>
          </cell>
          <cell r="E8">
            <v>235.48042949703969</v>
          </cell>
          <cell r="F8">
            <v>190.46523007680571</v>
          </cell>
          <cell r="H8">
            <v>171.54648686558684</v>
          </cell>
          <cell r="I8">
            <v>173.61627411359459</v>
          </cell>
          <cell r="J8">
            <v>178.91986376933895</v>
          </cell>
          <cell r="K8">
            <v>185.17005252855807</v>
          </cell>
          <cell r="L8">
            <v>183.58665978184089</v>
          </cell>
          <cell r="M8">
            <v>178.62438404734661</v>
          </cell>
          <cell r="N8">
            <v>171.50271821624793</v>
          </cell>
          <cell r="O8">
            <v>169.83474072879906</v>
          </cell>
          <cell r="P8">
            <v>174.24016773689311</v>
          </cell>
          <cell r="Q8">
            <v>174.47705522754958</v>
          </cell>
          <cell r="R8">
            <v>179.91680013329551</v>
          </cell>
          <cell r="S8">
            <v>181.75829760475972</v>
          </cell>
          <cell r="T8">
            <v>195.03442305738696</v>
          </cell>
          <cell r="U8">
            <v>190.91651897696835</v>
          </cell>
          <cell r="V8">
            <v>182.88456645987841</v>
          </cell>
          <cell r="W8">
            <v>182.18958017046947</v>
          </cell>
        </row>
        <row r="9">
          <cell r="A9" t="str">
            <v>Public corporations</v>
          </cell>
          <cell r="B9">
            <v>51.519941848825994</v>
          </cell>
          <cell r="C9">
            <v>80.321520076095027</v>
          </cell>
          <cell r="D9">
            <v>177.05220985916125</v>
          </cell>
          <cell r="E9">
            <v>210.05815582697787</v>
          </cell>
          <cell r="F9">
            <v>132.65566789702814</v>
          </cell>
          <cell r="H9">
            <v>119.81139137489107</v>
          </cell>
          <cell r="I9">
            <v>89.720664658441081</v>
          </cell>
          <cell r="J9">
            <v>99.290293397558784</v>
          </cell>
          <cell r="K9">
            <v>102.81107620227192</v>
          </cell>
          <cell r="L9">
            <v>106.18687597525964</v>
          </cell>
          <cell r="M9">
            <v>105.85534763615071</v>
          </cell>
          <cell r="N9">
            <v>106.64798129220208</v>
          </cell>
          <cell r="O9">
            <v>109.060722133751</v>
          </cell>
          <cell r="P9">
            <v>112.84427690863536</v>
          </cell>
          <cell r="Q9">
            <v>114.79585626914188</v>
          </cell>
          <cell r="R9">
            <v>117.42430679422647</v>
          </cell>
          <cell r="S9">
            <v>117.64765684590768</v>
          </cell>
          <cell r="T9">
            <v>115.96063175804915</v>
          </cell>
          <cell r="U9">
            <v>117.62386595209607</v>
          </cell>
          <cell r="V9">
            <v>111.00123000347079</v>
          </cell>
          <cell r="W9">
            <v>109.92142839545379</v>
          </cell>
        </row>
        <row r="10">
          <cell r="A10" t="str">
            <v>Private business enterprises</v>
          </cell>
          <cell r="B10">
            <v>413.89757460685513</v>
          </cell>
          <cell r="C10">
            <v>634.36477153060389</v>
          </cell>
          <cell r="D10">
            <v>707.65533605969654</v>
          </cell>
          <cell r="E10">
            <v>784.73658997133509</v>
          </cell>
          <cell r="F10">
            <v>826.78552825226348</v>
          </cell>
          <cell r="H10">
            <v>802.04003302681258</v>
          </cell>
          <cell r="I10">
            <v>588.09705011240635</v>
          </cell>
          <cell r="J10">
            <v>689.69933533084679</v>
          </cell>
          <cell r="K10">
            <v>726.08491642935314</v>
          </cell>
          <cell r="L10">
            <v>696.42255804741581</v>
          </cell>
          <cell r="M10">
            <v>699.93024239313422</v>
          </cell>
          <cell r="N10">
            <v>704.99790118707836</v>
          </cell>
          <cell r="O10">
            <v>719.07324737622287</v>
          </cell>
          <cell r="P10">
            <v>739.5287472679862</v>
          </cell>
          <cell r="Q10">
            <v>741.14267057497534</v>
          </cell>
          <cell r="R10">
            <v>737.14019885414245</v>
          </cell>
          <cell r="S10">
            <v>750.42291487142336</v>
          </cell>
          <cell r="T10">
            <v>757.73195266357914</v>
          </cell>
          <cell r="U10">
            <v>803.1637328772382</v>
          </cell>
          <cell r="V10">
            <v>775.78166902049986</v>
          </cell>
          <cell r="W10">
            <v>775.66547595065742</v>
          </cell>
        </row>
        <row r="11">
          <cell r="A11" t="str">
            <v>investment rate (right axis)</v>
          </cell>
          <cell r="B11">
            <v>0.14410222380192023</v>
          </cell>
          <cell r="C11">
            <v>0.16480572399132482</v>
          </cell>
          <cell r="D11">
            <v>0.17717559858972184</v>
          </cell>
          <cell r="E11">
            <v>0.18008952805835612</v>
          </cell>
          <cell r="F11">
            <v>0.15468989660589361</v>
          </cell>
          <cell r="H11">
            <v>0.14358646760226398</v>
          </cell>
          <cell r="I11">
            <v>0.13304467734503095</v>
          </cell>
          <cell r="J11">
            <v>0.13585162591082275</v>
          </cell>
          <cell r="K11">
            <v>0.13896447045870164</v>
          </cell>
          <cell r="L11">
            <v>0.13107406432512669</v>
          </cell>
          <cell r="M11">
            <v>0.12798974331013491</v>
          </cell>
          <cell r="N11">
            <v>0.1320292804587396</v>
          </cell>
          <cell r="O11">
            <v>0.13438317312668582</v>
          </cell>
          <cell r="P11">
            <v>0.13760335538209087</v>
          </cell>
          <cell r="Q11">
            <v>0.1416892396078471</v>
          </cell>
          <cell r="R11">
            <v>0.14093218283838121</v>
          </cell>
          <cell r="S11">
            <v>0.14786099894060636</v>
          </cell>
          <cell r="T11">
            <v>0.14837339009645564</v>
          </cell>
          <cell r="U11">
            <v>0.15421950091784956</v>
          </cell>
          <cell r="V11">
            <v>0.15042175118584331</v>
          </cell>
          <cell r="W11">
            <v>0.15076788862332355</v>
          </cell>
        </row>
      </sheetData>
      <sheetData sheetId="4"/>
      <sheetData sheetId="5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rsonnel"/>
      <sheetName val="Chart1"/>
      <sheetName val="dtic budget total"/>
      <sheetName val="Chart2"/>
      <sheetName val="by branch"/>
      <sheetName val="Chart4"/>
      <sheetName val="Transfers detail"/>
    </sheetNames>
    <sheetDataSet>
      <sheetData sheetId="0"/>
      <sheetData sheetId="2">
        <row r="3">
          <cell r="B3" t="str">
            <v>apartheid
 era</v>
          </cell>
          <cell r="J3" t="str">
            <v>democratic era</v>
          </cell>
          <cell r="AO3" t="str">
            <v>bud-
geted</v>
          </cell>
        </row>
        <row r="4">
          <cell r="B4">
            <v>1986</v>
          </cell>
          <cell r="C4">
            <v>1987</v>
          </cell>
          <cell r="D4">
            <v>1988</v>
          </cell>
          <cell r="E4">
            <v>1989</v>
          </cell>
          <cell r="F4">
            <v>1990</v>
          </cell>
          <cell r="G4">
            <v>1991</v>
          </cell>
          <cell r="H4">
            <v>1992</v>
          </cell>
          <cell r="I4">
            <v>1993</v>
          </cell>
          <cell r="J4">
            <v>1994</v>
          </cell>
          <cell r="K4">
            <v>1995</v>
          </cell>
          <cell r="L4">
            <v>1996</v>
          </cell>
          <cell r="M4">
            <v>1997</v>
          </cell>
          <cell r="N4">
            <v>1998</v>
          </cell>
          <cell r="O4">
            <v>1999</v>
          </cell>
          <cell r="P4">
            <v>2000</v>
          </cell>
          <cell r="Q4">
            <v>2001</v>
          </cell>
          <cell r="R4">
            <v>2002</v>
          </cell>
          <cell r="S4">
            <v>2003</v>
          </cell>
          <cell r="T4">
            <v>2004</v>
          </cell>
          <cell r="U4">
            <v>2005</v>
          </cell>
          <cell r="V4">
            <v>2006</v>
          </cell>
          <cell r="W4">
            <v>2007</v>
          </cell>
          <cell r="X4">
            <v>2008</v>
          </cell>
          <cell r="Y4">
            <v>2009</v>
          </cell>
          <cell r="Z4">
            <v>2010</v>
          </cell>
          <cell r="AA4">
            <v>2011</v>
          </cell>
          <cell r="AB4">
            <v>2012</v>
          </cell>
          <cell r="AC4">
            <v>2013</v>
          </cell>
          <cell r="AD4">
            <v>2014</v>
          </cell>
          <cell r="AE4">
            <v>2015</v>
          </cell>
          <cell r="AF4">
            <v>2016</v>
          </cell>
          <cell r="AG4">
            <v>2017</v>
          </cell>
          <cell r="AH4">
            <v>2018</v>
          </cell>
          <cell r="AI4">
            <v>2019</v>
          </cell>
          <cell r="AJ4">
            <v>2020</v>
          </cell>
          <cell r="AK4">
            <v>2021</v>
          </cell>
          <cell r="AL4">
            <v>2022</v>
          </cell>
          <cell r="AM4">
            <v>2023</v>
          </cell>
          <cell r="AN4">
            <v>2024</v>
          </cell>
          <cell r="AO4">
            <v>2025</v>
          </cell>
          <cell r="AP4">
            <v>2026</v>
          </cell>
        </row>
        <row r="5">
          <cell r="A5" t="str">
            <v>constant (2023) R bns</v>
          </cell>
          <cell r="B5">
            <v>14.344447607655505</v>
          </cell>
          <cell r="C5">
            <v>14.22186443768997</v>
          </cell>
          <cell r="D5">
            <v>11.938986279683379</v>
          </cell>
          <cell r="E5">
            <v>12.343180856031131</v>
          </cell>
          <cell r="F5">
            <v>15.249279891672312</v>
          </cell>
          <cell r="G5">
            <v>17.60521279620853</v>
          </cell>
          <cell r="H5">
            <v>13.833526191696564</v>
          </cell>
          <cell r="I5">
            <v>17.731806569343068</v>
          </cell>
          <cell r="J5">
            <v>16.309621722846448</v>
          </cell>
          <cell r="K5">
            <v>15.498281571919117</v>
          </cell>
          <cell r="L5">
            <v>15.888736730360938</v>
          </cell>
          <cell r="M5">
            <v>13.43792602291326</v>
          </cell>
          <cell r="N5">
            <v>9.5506666666666682</v>
          </cell>
          <cell r="O5">
            <v>6.8696320994631259</v>
          </cell>
          <cell r="P5">
            <v>6.208137091503267</v>
          </cell>
          <cell r="Q5">
            <v>7.0181068303914058</v>
          </cell>
          <cell r="R5">
            <v>8.9962987126548448</v>
          </cell>
          <cell r="S5">
            <v>5.8910662557781217</v>
          </cell>
          <cell r="T5">
            <v>6.3537048551959137</v>
          </cell>
          <cell r="U5">
            <v>8.8357127348643019</v>
          </cell>
          <cell r="V5">
            <v>7.8239405078597342</v>
          </cell>
          <cell r="W5">
            <v>9.2616518589497918</v>
          </cell>
          <cell r="X5">
            <v>11.921689259127971</v>
          </cell>
          <cell r="Y5">
            <v>10.266961280050948</v>
          </cell>
          <cell r="Z5">
            <v>11.845638121047877</v>
          </cell>
          <cell r="AA5">
            <v>10.678706802030458</v>
          </cell>
          <cell r="AB5">
            <v>11.866250274725276</v>
          </cell>
          <cell r="AC5">
            <v>13.696012075471698</v>
          </cell>
          <cell r="AD5">
            <v>14.754883208266699</v>
          </cell>
          <cell r="AE5">
            <v>12.812670891089107</v>
          </cell>
          <cell r="AF5">
            <v>13.320364636846769</v>
          </cell>
          <cell r="AG5">
            <v>13.696403292352572</v>
          </cell>
          <cell r="AH5">
            <v>12.045858481743112</v>
          </cell>
          <cell r="AI5">
            <v>12.703514385624642</v>
          </cell>
          <cell r="AJ5">
            <v>12.605758502600604</v>
          </cell>
          <cell r="AK5">
            <v>10.17929496702128</v>
          </cell>
          <cell r="AL5">
            <v>12.428159005223252</v>
          </cell>
          <cell r="AM5">
            <v>10.798433000000001</v>
          </cell>
          <cell r="AN5">
            <v>10.148845852926984</v>
          </cell>
          <cell r="AO5">
            <v>8.6975432829311163</v>
          </cell>
          <cell r="AP5">
            <v>8.6570843820223562</v>
          </cell>
        </row>
        <row r="6">
          <cell r="A6" t="str">
            <v>% of non-interest expenditure (right axis)</v>
          </cell>
          <cell r="B6">
            <v>2.868549864639449E-2</v>
          </cell>
          <cell r="C6">
            <v>2.7457401398337297E-2</v>
          </cell>
          <cell r="D6">
            <v>2.252365225858257E-2</v>
          </cell>
          <cell r="E6">
            <v>2.2327479231707276E-2</v>
          </cell>
          <cell r="F6">
            <v>2.7078783806484125E-2</v>
          </cell>
          <cell r="G6">
            <v>3.1633828564011313E-2</v>
          </cell>
          <cell r="H6">
            <v>2.4794854320895454E-2</v>
          </cell>
          <cell r="I6">
            <v>3.0961663187695474E-2</v>
          </cell>
          <cell r="J6">
            <v>2.9420290131449721E-2</v>
          </cell>
          <cell r="K6">
            <v>2.2842057670838665E-2</v>
          </cell>
          <cell r="L6">
            <v>2.2464398535588119E-2</v>
          </cell>
          <cell r="M6">
            <v>1.8417003817881361E-2</v>
          </cell>
          <cell r="N6">
            <v>1.3003627327622969E-2</v>
          </cell>
          <cell r="O6">
            <v>9.4971568072881006E-3</v>
          </cell>
          <cell r="P6">
            <v>8.3895848915482418E-3</v>
          </cell>
          <cell r="Q6">
            <v>9.232518573614781E-3</v>
          </cell>
          <cell r="R6">
            <v>1.1091120713264157E-2</v>
          </cell>
          <cell r="S6">
            <v>7.227560089598419E-3</v>
          </cell>
          <cell r="T6">
            <v>7.1461383777140265E-3</v>
          </cell>
          <cell r="U6">
            <v>9.041056490322651E-3</v>
          </cell>
          <cell r="V6">
            <v>7.3350548617177524E-3</v>
          </cell>
          <cell r="W6">
            <v>8.0917921914960365E-3</v>
          </cell>
          <cell r="X6">
            <v>9.7791537118826471E-3</v>
          </cell>
          <cell r="Y6">
            <v>8.0089047776574114E-3</v>
          </cell>
          <cell r="Z6">
            <v>7.5939224101257531E-3</v>
          </cell>
          <cell r="AA6">
            <v>7.1921219793416478E-3</v>
          </cell>
          <cell r="AB6">
            <v>7.6423329735597302E-3</v>
          </cell>
          <cell r="AC6">
            <v>8.5825352285396218E-3</v>
          </cell>
          <cell r="AD6">
            <v>9.0007815203931637E-3</v>
          </cell>
          <cell r="AE6">
            <v>7.6506751788430784E-3</v>
          </cell>
          <cell r="AF6">
            <v>7.6100961986156623E-3</v>
          </cell>
          <cell r="AG6">
            <v>7.9276211422227207E-3</v>
          </cell>
          <cell r="AH6">
            <v>6.7842673723629539E-3</v>
          </cell>
          <cell r="AI6">
            <v>6.9820906570395346E-3</v>
          </cell>
          <cell r="AJ6">
            <v>6.4316683186821039E-3</v>
          </cell>
          <cell r="AK6">
            <v>5.0528978450574448E-3</v>
          </cell>
          <cell r="AL6">
            <v>6.1538809324298144E-3</v>
          </cell>
          <cell r="AM6">
            <v>5.3746094790297853E-3</v>
          </cell>
          <cell r="AN6">
            <v>5.2389226786667695E-3</v>
          </cell>
          <cell r="AO6">
            <v>4.5051051349256294E-3</v>
          </cell>
          <cell r="AP6">
            <v>4.4590305010542459E-3</v>
          </cell>
        </row>
      </sheetData>
      <sheetData sheetId="4">
        <row r="7">
          <cell r="B7" t="str">
            <v>2019/20</v>
          </cell>
          <cell r="C7" t="str">
            <v>2020/21</v>
          </cell>
          <cell r="D7" t="str">
            <v>2021/22</v>
          </cell>
          <cell r="E7" t="str">
            <v>2022/23</v>
          </cell>
          <cell r="F7" t="str">
            <v>2023/24</v>
          </cell>
          <cell r="G7" t="str">
            <v>2024/25 budget</v>
          </cell>
        </row>
        <row r="8">
          <cell r="A8" t="str">
            <v>Incentives</v>
          </cell>
          <cell r="B8">
            <v>6841.7406515192997</v>
          </cell>
          <cell r="C8">
            <v>5515.9943925531925</v>
          </cell>
          <cell r="D8">
            <v>6919.1603529907334</v>
          </cell>
          <cell r="E8">
            <v>5363.0879999999997</v>
          </cell>
          <cell r="F8">
            <v>5130.2199206513178</v>
          </cell>
          <cell r="G8">
            <v>3655.1151705354087</v>
          </cell>
        </row>
        <row r="9">
          <cell r="A9" t="str">
            <v>Transformation and Competition</v>
          </cell>
          <cell r="B9">
            <v>867.08332877087344</v>
          </cell>
          <cell r="C9">
            <v>741.61437765957464</v>
          </cell>
          <cell r="D9">
            <v>1801.1382495366472</v>
          </cell>
          <cell r="E9">
            <v>1792.5519999999999</v>
          </cell>
          <cell r="F9">
            <v>1558.8578725720802</v>
          </cell>
          <cell r="G9">
            <v>1854.6452564697515</v>
          </cell>
        </row>
        <row r="10">
          <cell r="A10" t="str">
            <v>Sectors</v>
          </cell>
          <cell r="B10">
            <v>2406.8777443197373</v>
          </cell>
          <cell r="C10">
            <v>1831.3018414893622</v>
          </cell>
          <cell r="D10">
            <v>1752.8931214827296</v>
          </cell>
          <cell r="E10">
            <v>1730.5119999999999</v>
          </cell>
          <cell r="F10">
            <v>1509.5375732742698</v>
          </cell>
          <cell r="G10">
            <v>1296.9322212078569</v>
          </cell>
        </row>
        <row r="11">
          <cell r="A11" t="str">
            <v>Administration</v>
          </cell>
          <cell r="B11">
            <v>1030.6249110320286</v>
          </cell>
          <cell r="C11">
            <v>916.72405957446824</v>
          </cell>
          <cell r="D11">
            <v>771.82039005897218</v>
          </cell>
          <cell r="E11">
            <v>759.92899999999997</v>
          </cell>
          <cell r="F11">
            <v>814.12277464596855</v>
          </cell>
          <cell r="G11">
            <v>798.13095247943522</v>
          </cell>
        </row>
        <row r="12">
          <cell r="A12" t="str">
            <v>Other</v>
          </cell>
          <cell r="B12">
            <v>1459.4724336162062</v>
          </cell>
          <cell r="C12">
            <v>1173.6602957446812</v>
          </cell>
          <cell r="D12">
            <v>1183.1468911541701</v>
          </cell>
          <cell r="E12">
            <v>1152.3520000000001</v>
          </cell>
          <cell r="F12">
            <v>1136.107711783347</v>
          </cell>
          <cell r="G12">
            <v>1092.7196822386661</v>
          </cell>
        </row>
      </sheetData>
      <sheetData sheetId="6">
        <row r="7">
          <cell r="B7" t="str">
            <v>2021/22</v>
          </cell>
          <cell r="C7" t="str">
            <v>2022/23</v>
          </cell>
          <cell r="D7" t="str">
            <v>2023/24</v>
          </cell>
          <cell r="E7" t="str">
            <v>2024/25 budget</v>
          </cell>
        </row>
        <row r="8">
          <cell r="A8" t="str">
            <v>incentives + IDC</v>
          </cell>
          <cell r="B8">
            <v>6.1497326901432183</v>
          </cell>
          <cell r="C8">
            <v>5.988899</v>
          </cell>
          <cell r="D8">
            <v>5.1683892551717747</v>
          </cell>
          <cell r="E8">
            <v>4.2718314755513331</v>
          </cell>
        </row>
        <row r="9">
          <cell r="A9" t="str">
            <v>regulatory and standards agencies</v>
          </cell>
          <cell r="B9">
            <v>1.9599774550968829</v>
          </cell>
          <cell r="C9">
            <v>1.7590809999999999</v>
          </cell>
          <cell r="D9">
            <v>1.5790162241267542</v>
          </cell>
          <cell r="E9">
            <v>1.5644477753247326</v>
          </cell>
        </row>
        <row r="10">
          <cell r="A10" t="str">
            <v>SEZs and border areas</v>
          </cell>
          <cell r="B10">
            <v>1.9086836330244314</v>
          </cell>
          <cell r="C10">
            <v>0.60327399999999998</v>
          </cell>
          <cell r="D10">
            <v>0.99395115308098358</v>
          </cell>
          <cell r="E10">
            <v>0.42905135340769496</v>
          </cell>
        </row>
        <row r="11">
          <cell r="A11" t="str">
            <v>Other</v>
          </cell>
          <cell r="B11">
            <v>0.78616498230834231</v>
          </cell>
          <cell r="C11">
            <v>0.80249099999999818</v>
          </cell>
          <cell r="D11">
            <v>0.71714624455965836</v>
          </cell>
          <cell r="E11">
            <v>0.79388375348966478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D816B-B260-4176-A395-309CBCBB93C8}">
  <dimension ref="A1:E62"/>
  <sheetViews>
    <sheetView tabSelected="1" zoomScale="51" zoomScaleNormal="51" workbookViewId="0">
      <pane xSplit="2" ySplit="4" topLeftCell="C5" activePane="bottomRight" state="frozen"/>
      <selection activeCell="G44" sqref="G44"/>
      <selection pane="topRight" activeCell="G44" sqref="G44"/>
      <selection pane="bottomLeft" activeCell="G44" sqref="G44"/>
      <selection pane="bottomRight" activeCell="E35" sqref="E35"/>
    </sheetView>
  </sheetViews>
  <sheetFormatPr defaultRowHeight="14.5" x14ac:dyDescent="0.35"/>
  <cols>
    <col min="3" max="3" width="12.54296875" bestFit="1" customWidth="1"/>
    <col min="4" max="4" width="19" bestFit="1" customWidth="1"/>
  </cols>
  <sheetData>
    <row r="1" spans="1:4" ht="26" x14ac:dyDescent="0.6">
      <c r="A1" s="158" t="s">
        <v>149</v>
      </c>
    </row>
    <row r="2" spans="1:4" x14ac:dyDescent="0.35">
      <c r="A2" t="s">
        <v>136</v>
      </c>
    </row>
    <row r="4" spans="1:4" x14ac:dyDescent="0.35">
      <c r="C4" t="s">
        <v>128</v>
      </c>
    </row>
    <row r="5" spans="1:4" x14ac:dyDescent="0.35">
      <c r="A5" s="57">
        <v>2010</v>
      </c>
      <c r="B5" s="57">
        <v>1</v>
      </c>
      <c r="C5" s="14">
        <v>6.0149480616695934</v>
      </c>
      <c r="D5" s="122"/>
    </row>
    <row r="6" spans="1:4" x14ac:dyDescent="0.35">
      <c r="A6" s="57"/>
      <c r="B6" s="57">
        <v>2</v>
      </c>
      <c r="C6" s="14">
        <v>6.0654382562360727</v>
      </c>
      <c r="D6" s="122"/>
    </row>
    <row r="7" spans="1:4" x14ac:dyDescent="0.35">
      <c r="A7" s="57"/>
      <c r="B7" s="57">
        <v>3</v>
      </c>
      <c r="C7" s="14">
        <v>6.1194355963906348</v>
      </c>
      <c r="D7" s="122"/>
    </row>
    <row r="8" spans="1:4" x14ac:dyDescent="0.35">
      <c r="A8" s="57"/>
      <c r="B8" s="57">
        <v>4</v>
      </c>
      <c r="C8" s="14">
        <v>6.1763941612473277</v>
      </c>
      <c r="D8" s="122"/>
    </row>
    <row r="9" spans="1:4" x14ac:dyDescent="0.35">
      <c r="A9" s="57">
        <v>2011</v>
      </c>
      <c r="B9" s="57">
        <v>1</v>
      </c>
      <c r="C9" s="14">
        <v>6.2372193954633559</v>
      </c>
      <c r="D9" s="122"/>
    </row>
    <row r="10" spans="1:4" x14ac:dyDescent="0.35">
      <c r="A10" s="57"/>
      <c r="B10" s="57">
        <v>2</v>
      </c>
      <c r="C10" s="14">
        <v>6.2721273356428986</v>
      </c>
      <c r="D10" s="122"/>
    </row>
    <row r="11" spans="1:4" x14ac:dyDescent="0.35">
      <c r="A11" s="57"/>
      <c r="B11" s="57">
        <v>3</v>
      </c>
      <c r="C11" s="14">
        <v>6.2980795869350166</v>
      </c>
      <c r="D11" s="122"/>
    </row>
    <row r="12" spans="1:4" x14ac:dyDescent="0.35">
      <c r="A12" s="57"/>
      <c r="B12" s="57">
        <v>4</v>
      </c>
      <c r="C12" s="14">
        <v>6.3411638825195764</v>
      </c>
      <c r="D12" s="122"/>
    </row>
    <row r="13" spans="1:4" x14ac:dyDescent="0.35">
      <c r="A13" s="57">
        <v>2012</v>
      </c>
      <c r="B13" s="57">
        <v>1</v>
      </c>
      <c r="C13" s="14">
        <v>6.377108342177678</v>
      </c>
      <c r="D13" s="122"/>
    </row>
    <row r="14" spans="1:4" x14ac:dyDescent="0.35">
      <c r="A14" s="57"/>
      <c r="B14" s="57">
        <v>2</v>
      </c>
      <c r="C14" s="14">
        <v>6.4303402031652013</v>
      </c>
      <c r="D14" s="122"/>
    </row>
    <row r="15" spans="1:4" x14ac:dyDescent="0.35">
      <c r="A15" s="57"/>
      <c r="B15" s="57">
        <v>3</v>
      </c>
      <c r="C15" s="14">
        <v>6.4564832927481426</v>
      </c>
      <c r="D15" s="122"/>
    </row>
    <row r="16" spans="1:4" x14ac:dyDescent="0.35">
      <c r="A16" s="57"/>
      <c r="B16" s="57">
        <v>4</v>
      </c>
      <c r="C16" s="14">
        <v>6.487277025075401</v>
      </c>
      <c r="D16" s="122"/>
    </row>
    <row r="17" spans="1:4" x14ac:dyDescent="0.35">
      <c r="A17" s="57">
        <v>2013</v>
      </c>
      <c r="B17" s="57">
        <v>1</v>
      </c>
      <c r="C17" s="14">
        <v>6.5376198981174127</v>
      </c>
      <c r="D17" s="122"/>
    </row>
    <row r="18" spans="1:4" x14ac:dyDescent="0.35">
      <c r="A18" s="57"/>
      <c r="B18" s="57">
        <v>2</v>
      </c>
      <c r="C18" s="14">
        <v>6.5851731451286843</v>
      </c>
      <c r="D18" s="122"/>
    </row>
    <row r="19" spans="1:4" x14ac:dyDescent="0.35">
      <c r="A19" s="57"/>
      <c r="B19" s="57">
        <v>3</v>
      </c>
      <c r="C19" s="14">
        <v>6.6164171311275553</v>
      </c>
      <c r="D19" s="122"/>
    </row>
    <row r="20" spans="1:4" x14ac:dyDescent="0.35">
      <c r="A20" s="57"/>
      <c r="B20" s="57">
        <v>4</v>
      </c>
      <c r="C20" s="14">
        <v>6.6520367470084718</v>
      </c>
      <c r="D20" s="122"/>
    </row>
    <row r="21" spans="1:4" x14ac:dyDescent="0.35">
      <c r="A21" s="57">
        <v>2014</v>
      </c>
      <c r="B21" s="57">
        <v>1</v>
      </c>
      <c r="C21" s="14">
        <v>6.6428612634127191</v>
      </c>
      <c r="D21" s="122"/>
    </row>
    <row r="22" spans="1:4" x14ac:dyDescent="0.35">
      <c r="A22" s="57"/>
      <c r="B22" s="57">
        <v>2</v>
      </c>
      <c r="C22" s="14">
        <v>6.6690784180726039</v>
      </c>
      <c r="D22" s="122"/>
    </row>
    <row r="23" spans="1:4" x14ac:dyDescent="0.35">
      <c r="A23" s="57"/>
      <c r="B23" s="57">
        <v>3</v>
      </c>
      <c r="C23" s="14">
        <v>6.7011286255198668</v>
      </c>
      <c r="D23" s="122"/>
    </row>
    <row r="24" spans="1:4" x14ac:dyDescent="0.35">
      <c r="A24" s="57"/>
      <c r="B24" s="57">
        <v>4</v>
      </c>
      <c r="C24" s="14">
        <v>6.7513050441621596</v>
      </c>
      <c r="D24" s="122"/>
    </row>
    <row r="25" spans="1:4" x14ac:dyDescent="0.35">
      <c r="A25" s="57">
        <v>2015</v>
      </c>
      <c r="B25" s="57">
        <v>1</v>
      </c>
      <c r="C25" s="14">
        <v>6.8000732434808615</v>
      </c>
      <c r="D25" s="122"/>
    </row>
    <row r="26" spans="1:4" x14ac:dyDescent="0.35">
      <c r="A26" s="57"/>
      <c r="B26" s="57">
        <v>2</v>
      </c>
      <c r="C26" s="14">
        <v>6.7426627662817635</v>
      </c>
      <c r="D26" s="122"/>
    </row>
    <row r="27" spans="1:4" x14ac:dyDescent="0.35">
      <c r="A27" s="57"/>
      <c r="B27" s="57">
        <v>3</v>
      </c>
      <c r="C27" s="14">
        <v>6.7730333382785757</v>
      </c>
      <c r="D27" s="122"/>
    </row>
    <row r="28" spans="1:4" x14ac:dyDescent="0.35">
      <c r="A28" s="57"/>
      <c r="B28" s="57">
        <v>4</v>
      </c>
      <c r="C28" s="14">
        <v>6.8023921474517071</v>
      </c>
      <c r="D28" s="122"/>
    </row>
    <row r="29" spans="1:4" x14ac:dyDescent="0.35">
      <c r="A29" s="57">
        <v>2016</v>
      </c>
      <c r="B29" s="57">
        <v>1</v>
      </c>
      <c r="C29" s="14">
        <v>6.8186406649862823</v>
      </c>
      <c r="D29" s="122"/>
    </row>
    <row r="30" spans="1:4" x14ac:dyDescent="0.35">
      <c r="A30" s="57"/>
      <c r="B30" s="57">
        <v>2</v>
      </c>
      <c r="C30" s="14">
        <v>6.8252011418565797</v>
      </c>
      <c r="D30" s="122"/>
    </row>
    <row r="31" spans="1:4" x14ac:dyDescent="0.35">
      <c r="A31" s="57"/>
      <c r="B31" s="57">
        <v>3</v>
      </c>
      <c r="C31" s="14">
        <v>6.8243696206713782</v>
      </c>
      <c r="D31" s="122"/>
    </row>
    <row r="32" spans="1:4" x14ac:dyDescent="0.35">
      <c r="A32" s="57"/>
      <c r="B32" s="57">
        <v>4</v>
      </c>
      <c r="C32" s="14">
        <v>6.8301644360453242</v>
      </c>
      <c r="D32" s="122"/>
    </row>
    <row r="33" spans="1:4" x14ac:dyDescent="0.35">
      <c r="A33" s="57">
        <v>2017</v>
      </c>
      <c r="B33" s="57">
        <v>1</v>
      </c>
      <c r="C33" s="14">
        <v>6.8624113977786587</v>
      </c>
      <c r="D33" s="122"/>
    </row>
    <row r="34" spans="1:4" x14ac:dyDescent="0.35">
      <c r="A34" s="57"/>
      <c r="B34" s="57">
        <v>2</v>
      </c>
      <c r="C34" s="14">
        <v>6.8998323267855186</v>
      </c>
      <c r="D34" s="122"/>
    </row>
    <row r="35" spans="1:4" x14ac:dyDescent="0.35">
      <c r="A35" s="57"/>
      <c r="B35" s="57">
        <v>3</v>
      </c>
      <c r="C35" s="14">
        <v>6.9125208410206262</v>
      </c>
      <c r="D35" s="122"/>
    </row>
    <row r="36" spans="1:4" x14ac:dyDescent="0.35">
      <c r="A36" s="57"/>
      <c r="B36" s="57">
        <v>4</v>
      </c>
      <c r="C36" s="14">
        <v>6.9397120089993756</v>
      </c>
      <c r="D36" s="122"/>
    </row>
    <row r="37" spans="1:4" x14ac:dyDescent="0.35">
      <c r="A37" s="57">
        <v>2018</v>
      </c>
      <c r="B37" s="57">
        <v>1</v>
      </c>
      <c r="C37" s="14">
        <v>6.9764247869951079</v>
      </c>
      <c r="D37" s="122"/>
    </row>
    <row r="38" spans="1:4" x14ac:dyDescent="0.35">
      <c r="A38" s="57"/>
      <c r="B38" s="57">
        <v>2</v>
      </c>
      <c r="C38" s="14">
        <v>6.9590775080153033</v>
      </c>
      <c r="D38" s="122"/>
    </row>
    <row r="39" spans="1:4" x14ac:dyDescent="0.35">
      <c r="A39" s="57"/>
      <c r="B39" s="57">
        <v>3</v>
      </c>
      <c r="C39" s="14">
        <v>7.0446617056737058</v>
      </c>
      <c r="D39" s="122"/>
    </row>
    <row r="40" spans="1:4" x14ac:dyDescent="0.35">
      <c r="A40" s="57"/>
      <c r="B40" s="57">
        <v>4</v>
      </c>
      <c r="C40" s="14">
        <v>7.0642102845152639</v>
      </c>
      <c r="D40" s="122"/>
    </row>
    <row r="41" spans="1:4" x14ac:dyDescent="0.35">
      <c r="A41" s="57">
        <v>2019</v>
      </c>
      <c r="B41" s="57">
        <v>1</v>
      </c>
      <c r="C41" s="14">
        <v>7.0025090360350308</v>
      </c>
      <c r="D41" s="122"/>
    </row>
    <row r="42" spans="1:4" x14ac:dyDescent="0.35">
      <c r="A42" s="57"/>
      <c r="B42" s="57">
        <v>2</v>
      </c>
      <c r="C42" s="14">
        <v>7.0341751388191538</v>
      </c>
      <c r="D42" s="122"/>
    </row>
    <row r="43" spans="1:4" x14ac:dyDescent="0.35">
      <c r="A43" s="57"/>
      <c r="B43" s="57">
        <v>3</v>
      </c>
      <c r="C43" s="14">
        <v>7.0415686539346805</v>
      </c>
      <c r="D43" s="122"/>
    </row>
    <row r="44" spans="1:4" x14ac:dyDescent="0.35">
      <c r="A44" s="57"/>
      <c r="B44" s="57">
        <v>4</v>
      </c>
      <c r="C44" s="14">
        <v>7.0390187625446528</v>
      </c>
      <c r="D44" s="122"/>
    </row>
    <row r="45" spans="1:4" x14ac:dyDescent="0.35">
      <c r="A45" s="57">
        <v>2020</v>
      </c>
      <c r="B45" s="57">
        <v>1</v>
      </c>
      <c r="C45" s="14">
        <v>7.0556258919664447</v>
      </c>
      <c r="D45" s="122"/>
    </row>
    <row r="46" spans="1:4" x14ac:dyDescent="0.35">
      <c r="A46" s="57"/>
      <c r="B46" s="57">
        <v>2</v>
      </c>
      <c r="C46" s="14">
        <v>5.8639351026330724</v>
      </c>
      <c r="D46" s="122"/>
    </row>
    <row r="47" spans="1:4" x14ac:dyDescent="0.35">
      <c r="A47" s="57"/>
      <c r="B47" s="57">
        <v>3</v>
      </c>
      <c r="C47" s="14">
        <v>6.6690556716197955</v>
      </c>
      <c r="D47" s="122"/>
    </row>
    <row r="48" spans="1:4" x14ac:dyDescent="0.35">
      <c r="A48" s="57"/>
      <c r="B48" s="57">
        <v>4</v>
      </c>
      <c r="C48" s="14">
        <v>6.8519213088811313</v>
      </c>
      <c r="D48" s="122"/>
    </row>
    <row r="49" spans="1:5" x14ac:dyDescent="0.35">
      <c r="A49" s="57">
        <v>2021</v>
      </c>
      <c r="B49" s="57">
        <v>1</v>
      </c>
      <c r="C49" s="14">
        <v>6.8958583308609898</v>
      </c>
      <c r="D49" s="122"/>
    </row>
    <row r="50" spans="1:5" x14ac:dyDescent="0.35">
      <c r="A50" s="57"/>
      <c r="B50" s="57">
        <v>2</v>
      </c>
      <c r="C50" s="14">
        <v>6.9853570058997008</v>
      </c>
      <c r="D50" s="122"/>
    </row>
    <row r="51" spans="1:5" x14ac:dyDescent="0.35">
      <c r="A51" s="57"/>
      <c r="B51" s="57">
        <v>3</v>
      </c>
      <c r="C51" s="14">
        <v>6.8543639455979504</v>
      </c>
      <c r="D51" s="122"/>
    </row>
    <row r="52" spans="1:5" x14ac:dyDescent="0.35">
      <c r="A52" s="57"/>
      <c r="B52" s="57">
        <v>4</v>
      </c>
      <c r="C52" s="14">
        <v>6.9484736037384893</v>
      </c>
      <c r="D52" s="122"/>
    </row>
    <row r="53" spans="1:5" x14ac:dyDescent="0.35">
      <c r="A53" s="57">
        <v>2022</v>
      </c>
      <c r="B53" s="57">
        <v>1</v>
      </c>
      <c r="C53" s="14">
        <v>7.054929548201943</v>
      </c>
      <c r="D53" s="122"/>
    </row>
    <row r="54" spans="1:5" x14ac:dyDescent="0.35">
      <c r="B54" s="57">
        <v>2</v>
      </c>
      <c r="C54" s="14">
        <v>6.995896573063785</v>
      </c>
      <c r="D54" s="122"/>
    </row>
    <row r="55" spans="1:5" x14ac:dyDescent="0.35">
      <c r="B55" s="57">
        <v>3</v>
      </c>
      <c r="C55" s="14">
        <v>7.1200009818034671</v>
      </c>
      <c r="D55" s="122"/>
    </row>
    <row r="56" spans="1:5" x14ac:dyDescent="0.35">
      <c r="B56" s="57">
        <v>4</v>
      </c>
      <c r="C56" s="14">
        <v>7.0421036372985801</v>
      </c>
    </row>
    <row r="57" spans="1:5" x14ac:dyDescent="0.35">
      <c r="A57" s="123" t="s">
        <v>127</v>
      </c>
      <c r="B57" s="57">
        <v>1</v>
      </c>
      <c r="C57" s="14">
        <v>7.0652743311417243</v>
      </c>
    </row>
    <row r="58" spans="1:5" x14ac:dyDescent="0.35">
      <c r="B58" s="57">
        <v>2</v>
      </c>
      <c r="C58" s="14">
        <v>7.1130076899242924</v>
      </c>
      <c r="D58" s="146"/>
    </row>
    <row r="59" spans="1:5" x14ac:dyDescent="0.35">
      <c r="B59" s="57">
        <v>3</v>
      </c>
      <c r="C59" s="14">
        <v>7.1000176422873791</v>
      </c>
    </row>
    <row r="60" spans="1:5" x14ac:dyDescent="0.35">
      <c r="B60" s="57">
        <v>4</v>
      </c>
      <c r="C60" s="14">
        <v>7.10437764638512</v>
      </c>
      <c r="D60" s="146"/>
      <c r="E60" s="3"/>
    </row>
    <row r="62" spans="1:5" x14ac:dyDescent="0.35">
      <c r="A62" t="s">
        <v>176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75157-61AA-463F-BD82-09A57B84E7B3}">
  <dimension ref="A1:U13"/>
  <sheetViews>
    <sheetView zoomScale="74" zoomScaleNormal="74" workbookViewId="0">
      <pane xSplit="1" ySplit="6" topLeftCell="B7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8.81640625" defaultRowHeight="14.5" x14ac:dyDescent="0.35"/>
  <cols>
    <col min="1" max="1" width="32.36328125" customWidth="1"/>
    <col min="2" max="2" width="9.81640625" bestFit="1" customWidth="1"/>
    <col min="3" max="12" width="10.81640625" bestFit="1" customWidth="1"/>
    <col min="13" max="14" width="10.81640625" customWidth="1"/>
    <col min="15" max="15" width="11.7265625" customWidth="1"/>
    <col min="16" max="16" width="14.54296875" bestFit="1" customWidth="1"/>
    <col min="17" max="17" width="12.81640625" bestFit="1" customWidth="1"/>
    <col min="18" max="18" width="10.6328125" customWidth="1"/>
  </cols>
  <sheetData>
    <row r="1" spans="1:21" ht="26" x14ac:dyDescent="0.6">
      <c r="A1" s="158" t="s">
        <v>26</v>
      </c>
    </row>
    <row r="2" spans="1:21" x14ac:dyDescent="0.35">
      <c r="A2" t="s">
        <v>25</v>
      </c>
    </row>
    <row r="3" spans="1:21" x14ac:dyDescent="0.35">
      <c r="A3" t="s">
        <v>184</v>
      </c>
    </row>
    <row r="5" spans="1:21" x14ac:dyDescent="0.35">
      <c r="B5" t="s">
        <v>24</v>
      </c>
      <c r="O5">
        <v>2023</v>
      </c>
    </row>
    <row r="6" spans="1:21" x14ac:dyDescent="0.35">
      <c r="B6">
        <v>2010</v>
      </c>
      <c r="C6">
        <v>2011</v>
      </c>
      <c r="D6">
        <v>2012</v>
      </c>
      <c r="E6">
        <v>2013</v>
      </c>
      <c r="F6">
        <v>2014</v>
      </c>
      <c r="G6">
        <v>2015</v>
      </c>
      <c r="H6">
        <v>2016</v>
      </c>
      <c r="I6">
        <v>2017</v>
      </c>
      <c r="J6">
        <v>2018</v>
      </c>
      <c r="K6">
        <v>2019</v>
      </c>
      <c r="L6">
        <v>2020</v>
      </c>
      <c r="N6">
        <v>2022</v>
      </c>
      <c r="O6" t="s">
        <v>64</v>
      </c>
      <c r="P6" t="s">
        <v>65</v>
      </c>
      <c r="Q6" s="22" t="s">
        <v>70</v>
      </c>
      <c r="R6" s="21" t="s">
        <v>71</v>
      </c>
    </row>
    <row r="7" spans="1:21" x14ac:dyDescent="0.35">
      <c r="A7" t="s">
        <v>23</v>
      </c>
      <c r="B7" s="17">
        <v>650</v>
      </c>
      <c r="C7" s="17">
        <v>670</v>
      </c>
      <c r="D7" s="17">
        <v>720</v>
      </c>
      <c r="E7" s="17">
        <v>710</v>
      </c>
      <c r="F7" s="17">
        <v>740</v>
      </c>
      <c r="G7" s="17">
        <v>860</v>
      </c>
      <c r="H7" s="17">
        <v>920</v>
      </c>
      <c r="I7" s="17">
        <v>850</v>
      </c>
      <c r="J7" s="17">
        <v>850</v>
      </c>
      <c r="K7" s="19">
        <v>890</v>
      </c>
      <c r="L7" s="15">
        <v>810</v>
      </c>
      <c r="M7" s="15"/>
      <c r="N7" s="1">
        <v>860.24544473158596</v>
      </c>
      <c r="O7" s="15">
        <v>960</v>
      </c>
      <c r="P7" s="1">
        <v>920</v>
      </c>
      <c r="Q7" s="23">
        <f>P7/N7-1</f>
        <v>6.9462216434123203E-2</v>
      </c>
      <c r="R7" s="59">
        <f>P7/K7-1</f>
        <v>3.3707865168539408E-2</v>
      </c>
      <c r="S7" s="1">
        <f>P7-N7</f>
        <v>59.754555268414038</v>
      </c>
      <c r="T7" s="1">
        <f>P7-K7</f>
        <v>30</v>
      </c>
      <c r="U7" s="18"/>
    </row>
    <row r="8" spans="1:21" x14ac:dyDescent="0.35">
      <c r="A8" t="s">
        <v>22</v>
      </c>
      <c r="B8" s="17">
        <v>1890</v>
      </c>
      <c r="C8" s="17">
        <v>1910</v>
      </c>
      <c r="D8" s="17">
        <v>1810</v>
      </c>
      <c r="E8" s="17">
        <v>1770</v>
      </c>
      <c r="F8" s="17">
        <v>1750</v>
      </c>
      <c r="G8" s="17">
        <v>1740</v>
      </c>
      <c r="H8" s="17">
        <v>1730</v>
      </c>
      <c r="I8" s="17">
        <v>1790</v>
      </c>
      <c r="J8" s="17">
        <v>1770</v>
      </c>
      <c r="K8" s="19">
        <v>1720</v>
      </c>
      <c r="L8" s="15">
        <v>1490</v>
      </c>
      <c r="M8" s="15"/>
      <c r="N8" s="1">
        <v>1660</v>
      </c>
      <c r="O8" s="20">
        <v>1510</v>
      </c>
      <c r="P8">
        <v>1510</v>
      </c>
      <c r="Q8" s="23">
        <f t="shared" ref="Q8:Q10" si="0">P8/N8-1</f>
        <v>-9.0361445783132543E-2</v>
      </c>
      <c r="R8" s="59">
        <f t="shared" ref="R8:R10" si="1">P8/K8-1</f>
        <v>-0.12209302325581395</v>
      </c>
      <c r="S8" s="1">
        <f t="shared" ref="S8:S11" si="2">P8-N8</f>
        <v>-150</v>
      </c>
      <c r="T8" s="1">
        <f t="shared" ref="T8:T11" si="3">P8-K8</f>
        <v>-210</v>
      </c>
      <c r="U8" s="18"/>
    </row>
    <row r="9" spans="1:21" x14ac:dyDescent="0.35">
      <c r="A9" t="s">
        <v>63</v>
      </c>
      <c r="B9" s="17">
        <v>1210</v>
      </c>
      <c r="C9" s="17">
        <v>1200</v>
      </c>
      <c r="D9" s="17">
        <v>1230</v>
      </c>
      <c r="E9" s="17">
        <v>1330</v>
      </c>
      <c r="F9" s="17">
        <v>1430</v>
      </c>
      <c r="G9" s="17">
        <v>1560</v>
      </c>
      <c r="H9" s="17">
        <v>1610</v>
      </c>
      <c r="I9" s="17">
        <v>1540</v>
      </c>
      <c r="J9" s="17">
        <v>1610</v>
      </c>
      <c r="K9" s="17">
        <v>1470</v>
      </c>
      <c r="L9" s="17">
        <v>1270</v>
      </c>
      <c r="M9" s="17"/>
      <c r="N9" s="17">
        <v>1331.6661697814986</v>
      </c>
      <c r="O9" s="17">
        <v>1470</v>
      </c>
      <c r="P9" s="17">
        <v>1770</v>
      </c>
      <c r="Q9" s="23">
        <f t="shared" si="0"/>
        <v>0.32916194776535002</v>
      </c>
      <c r="R9" s="59">
        <f t="shared" si="1"/>
        <v>0.20408163265306123</v>
      </c>
      <c r="S9" s="1">
        <f t="shared" si="2"/>
        <v>438.33383021850136</v>
      </c>
      <c r="T9" s="1">
        <f t="shared" si="3"/>
        <v>300</v>
      </c>
      <c r="U9" s="18"/>
    </row>
    <row r="10" spans="1:21" s="10" customFormat="1" x14ac:dyDescent="0.35">
      <c r="A10" s="10" t="s">
        <v>21</v>
      </c>
      <c r="B10" s="17">
        <f>(B11-SUM(B7:B9))/10^3</f>
        <v>10.15</v>
      </c>
      <c r="C10" s="17">
        <f t="shared" ref="C10:P10" si="4">(C11-SUM(C7:C9))/10^3</f>
        <v>10.56</v>
      </c>
      <c r="D10" s="17">
        <f t="shared" si="4"/>
        <v>10.76</v>
      </c>
      <c r="E10" s="17">
        <f t="shared" si="4"/>
        <v>11.37</v>
      </c>
      <c r="F10" s="17">
        <f t="shared" si="4"/>
        <v>11.4</v>
      </c>
      <c r="G10" s="17">
        <f t="shared" si="4"/>
        <v>11.86</v>
      </c>
      <c r="H10" s="17">
        <f t="shared" si="4"/>
        <v>11.81</v>
      </c>
      <c r="I10" s="17">
        <f t="shared" si="4"/>
        <v>11.99</v>
      </c>
      <c r="J10" s="17">
        <f t="shared" si="4"/>
        <v>12.3</v>
      </c>
      <c r="K10" s="17">
        <f t="shared" si="4"/>
        <v>12.34</v>
      </c>
      <c r="L10" s="17">
        <f t="shared" si="4"/>
        <v>11.45</v>
      </c>
      <c r="M10" s="17"/>
      <c r="N10" s="17">
        <f t="shared" si="4"/>
        <v>12.078088385486915</v>
      </c>
      <c r="O10" s="17">
        <f t="shared" si="4"/>
        <v>12.8</v>
      </c>
      <c r="P10" s="17">
        <f t="shared" si="4"/>
        <v>12.52</v>
      </c>
      <c r="Q10" s="23">
        <f t="shared" si="0"/>
        <v>3.6587877187923779E-2</v>
      </c>
      <c r="R10" s="59">
        <f t="shared" si="1"/>
        <v>1.4586709886547755E-2</v>
      </c>
      <c r="S10" s="60">
        <f t="shared" si="2"/>
        <v>0.44191161451308503</v>
      </c>
      <c r="T10" s="60">
        <f t="shared" si="3"/>
        <v>0.17999999999999972</v>
      </c>
      <c r="U10"/>
    </row>
    <row r="11" spans="1:21" s="10" customFormat="1" x14ac:dyDescent="0.35">
      <c r="A11" s="14" t="s">
        <v>20</v>
      </c>
      <c r="B11" s="10">
        <v>13900</v>
      </c>
      <c r="C11" s="10">
        <v>14340</v>
      </c>
      <c r="D11" s="10">
        <v>14520</v>
      </c>
      <c r="E11" s="10">
        <v>15180</v>
      </c>
      <c r="F11" s="10">
        <v>15320</v>
      </c>
      <c r="G11" s="10">
        <v>16020</v>
      </c>
      <c r="H11" s="10">
        <v>16070</v>
      </c>
      <c r="I11" s="10">
        <v>16170</v>
      </c>
      <c r="J11" s="10">
        <v>16530</v>
      </c>
      <c r="K11" s="10">
        <v>16420</v>
      </c>
      <c r="L11" s="10">
        <v>15020</v>
      </c>
      <c r="M11" s="13"/>
      <c r="N11" s="13">
        <v>15930</v>
      </c>
      <c r="O11" s="13">
        <v>16740</v>
      </c>
      <c r="P11" s="13">
        <v>16720</v>
      </c>
      <c r="Q11" s="12"/>
      <c r="R11" s="11"/>
      <c r="S11" s="1">
        <f t="shared" si="2"/>
        <v>790</v>
      </c>
      <c r="T11" s="1">
        <f t="shared" si="3"/>
        <v>300</v>
      </c>
      <c r="U11"/>
    </row>
    <row r="12" spans="1:21" s="10" customFormat="1" x14ac:dyDescent="0.35">
      <c r="A12" s="14"/>
      <c r="M12" s="13"/>
      <c r="N12" s="13"/>
      <c r="O12" s="13"/>
      <c r="P12" s="13"/>
      <c r="Q12" s="12"/>
      <c r="R12" s="11"/>
      <c r="S12" s="1"/>
      <c r="T12" s="1"/>
      <c r="U12"/>
    </row>
    <row r="13" spans="1:21" x14ac:dyDescent="0.35">
      <c r="A13" s="17" t="s">
        <v>183</v>
      </c>
      <c r="S13" s="1"/>
      <c r="T13" s="1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27E38-4864-4095-8FB4-EDA3CB8FC298}">
  <dimension ref="A1:H61"/>
  <sheetViews>
    <sheetView zoomScale="62" zoomScaleNormal="62" workbookViewId="0"/>
  </sheetViews>
  <sheetFormatPr defaultRowHeight="14.5" x14ac:dyDescent="0.35"/>
  <cols>
    <col min="3" max="3" width="1.81640625" style="1" customWidth="1"/>
    <col min="8" max="8" width="11.36328125" bestFit="1" customWidth="1"/>
  </cols>
  <sheetData>
    <row r="1" spans="1:8" ht="26" x14ac:dyDescent="0.6">
      <c r="A1" s="158" t="s">
        <v>186</v>
      </c>
      <c r="B1" s="158"/>
    </row>
    <row r="2" spans="1:8" x14ac:dyDescent="0.35">
      <c r="H2" s="57"/>
    </row>
    <row r="3" spans="1:8" ht="69" x14ac:dyDescent="0.35">
      <c r="A3" s="57"/>
      <c r="B3" s="57"/>
      <c r="C3" s="54"/>
      <c r="D3" s="57" t="s">
        <v>69</v>
      </c>
      <c r="E3" s="58" t="s">
        <v>68</v>
      </c>
      <c r="F3" s="58" t="s">
        <v>67</v>
      </c>
      <c r="G3" s="57"/>
      <c r="H3" s="55"/>
    </row>
    <row r="4" spans="1:8" x14ac:dyDescent="0.35">
      <c r="A4" s="56">
        <v>40268</v>
      </c>
      <c r="B4" s="54">
        <f>YEAR(A4)</f>
        <v>2010</v>
      </c>
      <c r="C4" s="54" t="s">
        <v>66</v>
      </c>
      <c r="D4" s="53">
        <v>100</v>
      </c>
      <c r="E4" s="53">
        <v>100</v>
      </c>
      <c r="F4" s="53">
        <v>100</v>
      </c>
      <c r="G4" s="53"/>
      <c r="H4" s="55"/>
    </row>
    <row r="5" spans="1:8" x14ac:dyDescent="0.35">
      <c r="A5" s="56">
        <v>40359</v>
      </c>
      <c r="B5" s="56"/>
      <c r="C5" s="54" t="s">
        <v>66</v>
      </c>
      <c r="D5" s="53">
        <v>99.403989046444977</v>
      </c>
      <c r="E5" s="53">
        <v>99.472540678420629</v>
      </c>
      <c r="F5" s="53">
        <v>98.884470729273033</v>
      </c>
      <c r="G5" s="53"/>
      <c r="H5" s="55"/>
    </row>
    <row r="6" spans="1:8" x14ac:dyDescent="0.35">
      <c r="A6" s="56">
        <v>40451</v>
      </c>
      <c r="B6" s="56"/>
      <c r="C6" s="54" t="s">
        <v>66</v>
      </c>
      <c r="D6" s="53">
        <v>101.1650016196816</v>
      </c>
      <c r="E6" s="53">
        <v>98.863895608646004</v>
      </c>
      <c r="F6" s="53">
        <v>101.27177933437727</v>
      </c>
      <c r="G6" s="53"/>
      <c r="H6" s="55"/>
    </row>
    <row r="7" spans="1:8" x14ac:dyDescent="0.35">
      <c r="A7" s="56">
        <v>40543</v>
      </c>
      <c r="B7" s="56"/>
      <c r="C7" s="54" t="s">
        <v>66</v>
      </c>
      <c r="D7" s="53">
        <v>100.90184374582482</v>
      </c>
      <c r="E7" s="53">
        <v>103.97463139143829</v>
      </c>
      <c r="F7" s="53">
        <v>106.74908526172544</v>
      </c>
      <c r="G7" s="53"/>
      <c r="H7" s="55"/>
    </row>
    <row r="8" spans="1:8" x14ac:dyDescent="0.35">
      <c r="A8" s="56">
        <v>40633</v>
      </c>
      <c r="B8" s="54">
        <f>YEAR(A8)</f>
        <v>2011</v>
      </c>
      <c r="C8" s="54" t="s">
        <v>66</v>
      </c>
      <c r="D8" s="53">
        <v>98.971407287952147</v>
      </c>
      <c r="E8" s="53">
        <v>109.50743735813731</v>
      </c>
      <c r="F8" s="53">
        <v>105.88090573715778</v>
      </c>
      <c r="G8" s="53"/>
      <c r="H8" s="55"/>
    </row>
    <row r="9" spans="1:8" x14ac:dyDescent="0.35">
      <c r="A9" s="56">
        <v>40724</v>
      </c>
      <c r="B9" s="56"/>
      <c r="C9" s="54" t="s">
        <v>66</v>
      </c>
      <c r="D9" s="53">
        <v>99.416760084266116</v>
      </c>
      <c r="E9" s="53">
        <v>99.452271611026703</v>
      </c>
      <c r="F9" s="53">
        <v>101.31130672340261</v>
      </c>
      <c r="G9" s="53"/>
      <c r="H9" s="55"/>
    </row>
    <row r="10" spans="1:8" x14ac:dyDescent="0.35">
      <c r="A10" s="56">
        <v>40816</v>
      </c>
      <c r="B10" s="56"/>
      <c r="C10" s="54" t="s">
        <v>66</v>
      </c>
      <c r="D10" s="53">
        <v>102.94849794503284</v>
      </c>
      <c r="E10" s="53">
        <v>100.95061886637733</v>
      </c>
      <c r="F10" s="53">
        <v>98.383250666570916</v>
      </c>
      <c r="G10" s="53"/>
      <c r="H10" s="55"/>
    </row>
    <row r="11" spans="1:8" x14ac:dyDescent="0.35">
      <c r="A11" s="56">
        <v>40908</v>
      </c>
      <c r="B11" s="56"/>
      <c r="C11" s="54" t="s">
        <v>66</v>
      </c>
      <c r="D11" s="53">
        <v>100.03214406367209</v>
      </c>
      <c r="E11" s="53">
        <v>102.29252489468983</v>
      </c>
      <c r="F11" s="53">
        <v>99.316649363431424</v>
      </c>
      <c r="G11" s="53"/>
      <c r="H11" s="55"/>
    </row>
    <row r="12" spans="1:8" x14ac:dyDescent="0.35">
      <c r="A12" s="56">
        <v>40999</v>
      </c>
      <c r="B12" s="54">
        <f>YEAR(A12)</f>
        <v>2012</v>
      </c>
      <c r="C12" s="54" t="s">
        <v>66</v>
      </c>
      <c r="D12" s="53">
        <v>94.322635180757104</v>
      </c>
      <c r="E12" s="53">
        <v>105.18705842555518</v>
      </c>
      <c r="F12" s="53">
        <v>103.01794764921132</v>
      </c>
      <c r="G12" s="53"/>
      <c r="H12" s="55"/>
    </row>
    <row r="13" spans="1:8" x14ac:dyDescent="0.35">
      <c r="A13" s="56">
        <v>41090</v>
      </c>
      <c r="B13" s="56"/>
      <c r="C13" s="54" t="s">
        <v>66</v>
      </c>
      <c r="D13" s="53">
        <v>97.15854264646822</v>
      </c>
      <c r="E13" s="53">
        <v>101.96372962674386</v>
      </c>
      <c r="F13" s="53">
        <v>102.32161617057034</v>
      </c>
      <c r="G13" s="53"/>
      <c r="H13" s="55"/>
    </row>
    <row r="14" spans="1:8" x14ac:dyDescent="0.35">
      <c r="A14" s="56">
        <v>41182</v>
      </c>
      <c r="B14" s="56"/>
      <c r="C14" s="54" t="s">
        <v>66</v>
      </c>
      <c r="D14" s="53">
        <v>100.98687814100006</v>
      </c>
      <c r="E14" s="53">
        <v>107.2547499016957</v>
      </c>
      <c r="F14" s="53">
        <v>99.384474452690739</v>
      </c>
      <c r="G14" s="53"/>
      <c r="H14" s="55"/>
    </row>
    <row r="15" spans="1:8" x14ac:dyDescent="0.35">
      <c r="A15" s="56">
        <v>41274</v>
      </c>
      <c r="B15" s="56"/>
      <c r="C15" s="54" t="s">
        <v>66</v>
      </c>
      <c r="D15" s="53">
        <v>102.45952618236009</v>
      </c>
      <c r="E15" s="53">
        <v>112.58899933549185</v>
      </c>
      <c r="F15" s="53">
        <v>101.76632230167127</v>
      </c>
      <c r="G15" s="53"/>
      <c r="H15" s="55"/>
    </row>
    <row r="16" spans="1:8" x14ac:dyDescent="0.35">
      <c r="A16" s="56">
        <v>41364</v>
      </c>
      <c r="B16" s="54">
        <f>YEAR(A16)</f>
        <v>2013</v>
      </c>
      <c r="C16" s="54" t="s">
        <v>66</v>
      </c>
      <c r="D16" s="53">
        <v>98.070496429715277</v>
      </c>
      <c r="E16" s="53">
        <v>112.62301247718712</v>
      </c>
      <c r="F16" s="53">
        <v>101.40240491230009</v>
      </c>
      <c r="G16" s="53"/>
      <c r="H16" s="55"/>
    </row>
    <row r="17" spans="1:8" x14ac:dyDescent="0.35">
      <c r="A17" s="56">
        <v>41455</v>
      </c>
      <c r="B17" s="56"/>
      <c r="C17" s="54" t="s">
        <v>66</v>
      </c>
      <c r="D17" s="53">
        <v>104.02462289281785</v>
      </c>
      <c r="E17" s="53">
        <v>115.01912491223476</v>
      </c>
      <c r="F17" s="53">
        <v>103.62262973597069</v>
      </c>
      <c r="G17" s="53"/>
      <c r="H17" s="55"/>
    </row>
    <row r="18" spans="1:8" x14ac:dyDescent="0.35">
      <c r="A18" s="56">
        <v>41547</v>
      </c>
      <c r="B18" s="56"/>
      <c r="C18" s="54" t="s">
        <v>66</v>
      </c>
      <c r="D18" s="53">
        <v>103.64445553708148</v>
      </c>
      <c r="E18" s="53">
        <v>114.33465231066438</v>
      </c>
      <c r="F18" s="53">
        <v>105.46697582976579</v>
      </c>
      <c r="G18" s="53"/>
      <c r="H18" s="55"/>
    </row>
    <row r="19" spans="1:8" x14ac:dyDescent="0.35">
      <c r="A19" s="56">
        <v>41639</v>
      </c>
      <c r="B19" s="56"/>
      <c r="C19" s="54" t="s">
        <v>66</v>
      </c>
      <c r="D19" s="53">
        <v>108.97184628515697</v>
      </c>
      <c r="E19" s="53">
        <v>119.07775555968499</v>
      </c>
      <c r="F19" s="53">
        <v>106.8860479477046</v>
      </c>
      <c r="G19" s="53"/>
      <c r="H19" s="55"/>
    </row>
    <row r="20" spans="1:8" x14ac:dyDescent="0.35">
      <c r="A20" s="56">
        <v>41729</v>
      </c>
      <c r="B20" s="54">
        <f>YEAR(A20)</f>
        <v>2014</v>
      </c>
      <c r="C20" s="54" t="s">
        <v>66</v>
      </c>
      <c r="D20" s="53">
        <v>108.54879625793797</v>
      </c>
      <c r="E20" s="53">
        <v>114.15747233958429</v>
      </c>
      <c r="F20" s="53">
        <v>108.87403814261616</v>
      </c>
      <c r="G20" s="53"/>
      <c r="H20" s="55"/>
    </row>
    <row r="21" spans="1:8" x14ac:dyDescent="0.35">
      <c r="A21" s="56">
        <v>41820</v>
      </c>
      <c r="B21" s="56"/>
      <c r="C21" s="54" t="s">
        <v>66</v>
      </c>
      <c r="D21" s="53">
        <v>106.94417567765898</v>
      </c>
      <c r="E21" s="53">
        <v>110.72671489062009</v>
      </c>
      <c r="F21" s="53">
        <v>111.89670578609841</v>
      </c>
      <c r="G21" s="53"/>
      <c r="H21" s="55"/>
    </row>
    <row r="22" spans="1:8" x14ac:dyDescent="0.35">
      <c r="A22" s="56">
        <v>41912</v>
      </c>
      <c r="B22" s="56"/>
      <c r="C22" s="54" t="s">
        <v>66</v>
      </c>
      <c r="D22" s="53">
        <v>115.89154075555967</v>
      </c>
      <c r="E22" s="53">
        <v>109.83050453967103</v>
      </c>
      <c r="F22" s="53">
        <v>109.41067322624075</v>
      </c>
      <c r="G22" s="53"/>
      <c r="H22" s="55"/>
    </row>
    <row r="23" spans="1:8" x14ac:dyDescent="0.35">
      <c r="A23" s="56">
        <v>42004</v>
      </c>
      <c r="B23" s="56"/>
      <c r="C23" s="54" t="s">
        <v>66</v>
      </c>
      <c r="D23" s="53">
        <v>120.73205453804196</v>
      </c>
      <c r="E23" s="53">
        <v>111.5728718107699</v>
      </c>
      <c r="F23" s="53">
        <v>117.18646740635863</v>
      </c>
      <c r="G23" s="53"/>
      <c r="H23" s="55"/>
    </row>
    <row r="24" spans="1:8" x14ac:dyDescent="0.35">
      <c r="A24" s="56">
        <v>42094</v>
      </c>
      <c r="B24" s="54">
        <f>YEAR(A24)</f>
        <v>2015</v>
      </c>
      <c r="C24" s="54" t="s">
        <v>66</v>
      </c>
      <c r="D24" s="53">
        <v>119.61433209690935</v>
      </c>
      <c r="E24" s="53">
        <v>111.42108157890493</v>
      </c>
      <c r="F24" s="53">
        <v>114.76832216758828</v>
      </c>
      <c r="G24" s="53"/>
      <c r="H24" s="55"/>
    </row>
    <row r="25" spans="1:8" x14ac:dyDescent="0.35">
      <c r="A25" s="56">
        <v>42185</v>
      </c>
      <c r="B25" s="56"/>
      <c r="C25" s="54" t="s">
        <v>66</v>
      </c>
      <c r="D25" s="53">
        <v>126.76848620827361</v>
      </c>
      <c r="E25" s="53">
        <v>111.57244572577029</v>
      </c>
      <c r="F25" s="53">
        <v>112.31934925280504</v>
      </c>
      <c r="G25" s="53"/>
      <c r="H25" s="55"/>
    </row>
    <row r="26" spans="1:8" x14ac:dyDescent="0.35">
      <c r="A26" s="56">
        <v>42277</v>
      </c>
      <c r="B26" s="56"/>
      <c r="C26" s="54" t="s">
        <v>66</v>
      </c>
      <c r="D26" s="53">
        <v>132.14059691082483</v>
      </c>
      <c r="E26" s="53">
        <v>116.57866873424716</v>
      </c>
      <c r="F26" s="53">
        <v>113.28318965243756</v>
      </c>
      <c r="G26" s="53"/>
      <c r="H26" s="55"/>
    </row>
    <row r="27" spans="1:8" x14ac:dyDescent="0.35">
      <c r="A27" s="56">
        <v>42369</v>
      </c>
      <c r="B27" s="56"/>
      <c r="C27" s="54" t="s">
        <v>66</v>
      </c>
      <c r="D27" s="53">
        <v>130.19562173483575</v>
      </c>
      <c r="E27" s="53">
        <v>118.84618688140493</v>
      </c>
      <c r="F27" s="53">
        <v>112.12052922833826</v>
      </c>
      <c r="G27" s="53"/>
      <c r="H27" s="55"/>
    </row>
    <row r="28" spans="1:8" x14ac:dyDescent="0.35">
      <c r="A28" s="56">
        <v>42460</v>
      </c>
      <c r="B28" s="54">
        <f>YEAR(A28)</f>
        <v>2016</v>
      </c>
      <c r="C28" s="54" t="s">
        <v>66</v>
      </c>
      <c r="D28" s="53">
        <v>123.29823682197333</v>
      </c>
      <c r="E28" s="53">
        <v>117.52802231797008</v>
      </c>
      <c r="F28" s="53">
        <v>111.34271101057575</v>
      </c>
      <c r="G28" s="53"/>
      <c r="H28" s="55"/>
    </row>
    <row r="29" spans="1:8" x14ac:dyDescent="0.35">
      <c r="A29" s="56">
        <v>42551</v>
      </c>
      <c r="B29" s="56"/>
      <c r="C29" s="54" t="s">
        <v>66</v>
      </c>
      <c r="D29" s="53">
        <v>125.60466318087566</v>
      </c>
      <c r="E29" s="53">
        <v>116.92136698172698</v>
      </c>
      <c r="F29" s="53">
        <v>110.72184013677038</v>
      </c>
      <c r="G29" s="53"/>
      <c r="H29" s="55"/>
    </row>
    <row r="30" spans="1:8" x14ac:dyDescent="0.35">
      <c r="A30" s="56">
        <v>42643</v>
      </c>
      <c r="B30" s="56"/>
      <c r="C30" s="54" t="s">
        <v>66</v>
      </c>
      <c r="D30" s="53">
        <v>134.98124269467638</v>
      </c>
      <c r="E30" s="53">
        <v>109.95986640390525</v>
      </c>
      <c r="F30" s="53">
        <v>109.94497964809217</v>
      </c>
      <c r="G30" s="53"/>
      <c r="H30" s="55"/>
    </row>
    <row r="31" spans="1:8" x14ac:dyDescent="0.35">
      <c r="A31" s="56">
        <v>42735</v>
      </c>
      <c r="B31" s="56"/>
      <c r="C31" s="54" t="s">
        <v>66</v>
      </c>
      <c r="D31" s="53">
        <v>134.20284741297763</v>
      </c>
      <c r="E31" s="53">
        <v>105.82733018875183</v>
      </c>
      <c r="F31" s="53">
        <v>109.21340443451994</v>
      </c>
      <c r="G31" s="53"/>
      <c r="H31" s="55"/>
    </row>
    <row r="32" spans="1:8" x14ac:dyDescent="0.35">
      <c r="A32" s="56">
        <v>42825</v>
      </c>
      <c r="B32" s="54">
        <f>YEAR(A32)</f>
        <v>2017</v>
      </c>
      <c r="C32" s="54" t="s">
        <v>66</v>
      </c>
      <c r="D32" s="53">
        <v>136.26276270800244</v>
      </c>
      <c r="E32" s="53">
        <v>102.31710778729799</v>
      </c>
      <c r="F32" s="53">
        <v>114.11009322692136</v>
      </c>
      <c r="G32" s="53"/>
      <c r="H32" s="55"/>
    </row>
    <row r="33" spans="1:8" x14ac:dyDescent="0.35">
      <c r="A33" s="56">
        <v>42916</v>
      </c>
      <c r="B33" s="56"/>
      <c r="C33" s="54" t="s">
        <v>66</v>
      </c>
      <c r="D33" s="53">
        <v>126.2811690679636</v>
      </c>
      <c r="E33" s="53">
        <v>98.622225855918529</v>
      </c>
      <c r="F33" s="53">
        <v>106.46040527129668</v>
      </c>
      <c r="G33" s="53"/>
      <c r="H33" s="55"/>
    </row>
    <row r="34" spans="1:8" x14ac:dyDescent="0.35">
      <c r="A34" s="56">
        <v>42979</v>
      </c>
      <c r="B34" s="56"/>
      <c r="C34" s="54" t="s">
        <v>66</v>
      </c>
      <c r="D34" s="53">
        <v>123.52097726746342</v>
      </c>
      <c r="E34" s="53">
        <v>99.909719085613062</v>
      </c>
      <c r="F34" s="53">
        <v>112.95825820295033</v>
      </c>
      <c r="G34" s="53"/>
      <c r="H34" s="55"/>
    </row>
    <row r="35" spans="1:8" x14ac:dyDescent="0.35">
      <c r="A35" s="56">
        <v>43070</v>
      </c>
      <c r="B35" s="56"/>
      <c r="C35" s="54" t="s">
        <v>66</v>
      </c>
      <c r="D35" s="53">
        <v>125.83083840393896</v>
      </c>
      <c r="E35" s="53">
        <v>96.001202517886526</v>
      </c>
      <c r="F35" s="53">
        <v>114.37138636196926</v>
      </c>
      <c r="G35" s="53"/>
      <c r="H35" s="55"/>
    </row>
    <row r="36" spans="1:8" x14ac:dyDescent="0.35">
      <c r="A36" s="56">
        <v>43190</v>
      </c>
      <c r="B36" s="54">
        <f>YEAR(A36)</f>
        <v>2018</v>
      </c>
      <c r="C36" s="54" t="s">
        <v>66</v>
      </c>
      <c r="D36" s="53">
        <v>129.47649665869278</v>
      </c>
      <c r="E36" s="53">
        <v>95.716238980428741</v>
      </c>
      <c r="F36" s="53">
        <v>112.2835706667765</v>
      </c>
      <c r="G36" s="53"/>
      <c r="H36" s="55"/>
    </row>
    <row r="37" spans="1:8" x14ac:dyDescent="0.35">
      <c r="A37" s="56">
        <v>43281</v>
      </c>
      <c r="B37" s="56"/>
      <c r="C37" s="54" t="s">
        <v>66</v>
      </c>
      <c r="D37" s="53">
        <v>133.55001879908065</v>
      </c>
      <c r="E37" s="53">
        <v>96.625797561553455</v>
      </c>
      <c r="F37" s="53">
        <v>108.57633689936681</v>
      </c>
      <c r="G37" s="53"/>
      <c r="H37" s="55"/>
    </row>
    <row r="38" spans="1:8" x14ac:dyDescent="0.35">
      <c r="A38" s="56">
        <v>43344</v>
      </c>
      <c r="B38" s="56"/>
      <c r="C38" s="54" t="s">
        <v>66</v>
      </c>
      <c r="D38" s="53">
        <v>135.9589784790729</v>
      </c>
      <c r="E38" s="53">
        <v>95.700239912083589</v>
      </c>
      <c r="F38" s="53">
        <v>111.87500763390975</v>
      </c>
      <c r="G38" s="53"/>
      <c r="H38" s="55"/>
    </row>
    <row r="39" spans="1:8" x14ac:dyDescent="0.35">
      <c r="A39" s="56">
        <v>43435</v>
      </c>
      <c r="B39" s="56"/>
      <c r="C39" s="54" t="s">
        <v>66</v>
      </c>
      <c r="D39" s="53">
        <v>134.05921661529254</v>
      </c>
      <c r="E39" s="53">
        <v>92.999088799434531</v>
      </c>
      <c r="F39" s="53">
        <v>112.18179726228361</v>
      </c>
      <c r="G39" s="53"/>
      <c r="H39" s="55"/>
    </row>
    <row r="40" spans="1:8" x14ac:dyDescent="0.35">
      <c r="A40" s="56">
        <v>43555</v>
      </c>
      <c r="B40" s="54">
        <f>YEAR(A40)</f>
        <v>2019</v>
      </c>
      <c r="C40" s="54" t="s">
        <v>66</v>
      </c>
      <c r="D40" s="53">
        <v>121.16278904146375</v>
      </c>
      <c r="E40" s="53">
        <v>90.835331180479159</v>
      </c>
      <c r="F40" s="53">
        <v>114.12760588608685</v>
      </c>
      <c r="G40" s="53"/>
      <c r="H40" s="55"/>
    </row>
    <row r="41" spans="1:8" x14ac:dyDescent="0.35">
      <c r="A41" s="56">
        <v>43646</v>
      </c>
      <c r="B41" s="56"/>
      <c r="C41" s="54" t="s">
        <v>66</v>
      </c>
      <c r="D41" s="53">
        <v>123.34373052799606</v>
      </c>
      <c r="E41" s="53">
        <v>88.220317268716784</v>
      </c>
      <c r="F41" s="53">
        <v>115.54416516899877</v>
      </c>
      <c r="G41" s="53"/>
      <c r="H41" s="55"/>
    </row>
    <row r="42" spans="1:8" x14ac:dyDescent="0.35">
      <c r="A42" s="56">
        <v>43709</v>
      </c>
      <c r="B42" s="56"/>
      <c r="C42" s="54" t="s">
        <v>66</v>
      </c>
      <c r="D42" s="53">
        <v>121.17363378307699</v>
      </c>
      <c r="E42" s="53">
        <v>85.284700404600528</v>
      </c>
      <c r="F42" s="53">
        <v>111.42744196345757</v>
      </c>
      <c r="G42" s="53"/>
      <c r="H42" s="55"/>
    </row>
    <row r="43" spans="1:8" x14ac:dyDescent="0.35">
      <c r="A43" s="56">
        <v>43800</v>
      </c>
      <c r="B43" s="56"/>
      <c r="C43" s="54" t="s">
        <v>66</v>
      </c>
      <c r="D43" s="53">
        <v>122.22690473115708</v>
      </c>
      <c r="E43" s="53">
        <v>84.1400307817797</v>
      </c>
      <c r="F43" s="53">
        <v>108.96906415558965</v>
      </c>
      <c r="G43" s="53"/>
      <c r="H43" s="55"/>
    </row>
    <row r="44" spans="1:8" x14ac:dyDescent="0.35">
      <c r="A44" s="56">
        <v>43921</v>
      </c>
      <c r="B44" s="54">
        <f>YEAR(A44)</f>
        <v>2020</v>
      </c>
      <c r="C44" s="54" t="s">
        <v>66</v>
      </c>
      <c r="D44" s="53">
        <v>121.58503766313812</v>
      </c>
      <c r="E44" s="53">
        <v>83.54551721663438</v>
      </c>
      <c r="F44" s="53">
        <v>103.21462537807555</v>
      </c>
      <c r="G44" s="53"/>
      <c r="H44" s="55"/>
    </row>
    <row r="45" spans="1:8" x14ac:dyDescent="0.35">
      <c r="A45" s="56">
        <v>44012</v>
      </c>
      <c r="B45" s="56"/>
      <c r="C45" s="54" t="s">
        <v>66</v>
      </c>
      <c r="D45" s="53">
        <v>96.467717545013727</v>
      </c>
      <c r="E45" s="53">
        <v>66.365590091437355</v>
      </c>
      <c r="F45" s="53">
        <v>73.662383378134493</v>
      </c>
      <c r="G45" s="53"/>
      <c r="H45" s="55"/>
    </row>
    <row r="46" spans="1:8" x14ac:dyDescent="0.35">
      <c r="A46" s="56">
        <v>44075</v>
      </c>
      <c r="B46" s="56"/>
      <c r="C46" s="54" t="s">
        <v>66</v>
      </c>
      <c r="D46" s="53">
        <v>97.72079182349718</v>
      </c>
      <c r="E46" s="53">
        <v>73.176668407690087</v>
      </c>
      <c r="F46" s="53">
        <v>82.027467159969206</v>
      </c>
      <c r="G46" s="53"/>
      <c r="H46" s="55"/>
    </row>
    <row r="47" spans="1:8" x14ac:dyDescent="0.35">
      <c r="A47" s="56">
        <v>44167</v>
      </c>
      <c r="B47" s="56"/>
      <c r="C47" s="54" t="s">
        <v>66</v>
      </c>
      <c r="D47" s="53">
        <v>105.54231513402053</v>
      </c>
      <c r="E47" s="53">
        <v>73.97509855524828</v>
      </c>
      <c r="F47" s="53">
        <v>86.382259677434106</v>
      </c>
      <c r="G47" s="53"/>
      <c r="H47" s="55"/>
    </row>
    <row r="48" spans="1:8" x14ac:dyDescent="0.35">
      <c r="A48" s="56">
        <v>44286</v>
      </c>
      <c r="B48" s="54">
        <f>YEAR(A48)</f>
        <v>2021</v>
      </c>
      <c r="C48" s="54" t="s">
        <v>66</v>
      </c>
      <c r="D48" s="53">
        <v>97.638150834153137</v>
      </c>
      <c r="E48" s="53">
        <v>72.380905856273486</v>
      </c>
      <c r="F48" s="53">
        <v>89.371671809047314</v>
      </c>
      <c r="G48" s="53"/>
      <c r="H48" s="55"/>
    </row>
    <row r="49" spans="1:8" x14ac:dyDescent="0.35">
      <c r="A49" s="56">
        <v>44377</v>
      </c>
      <c r="B49" s="56"/>
      <c r="C49" s="54" t="s">
        <v>66</v>
      </c>
      <c r="D49" s="53">
        <v>110.61659273365356</v>
      </c>
      <c r="E49" s="53">
        <v>68.895125441218468</v>
      </c>
      <c r="F49" s="53">
        <v>92.10416127532234</v>
      </c>
      <c r="G49" s="53"/>
      <c r="H49" s="55"/>
    </row>
    <row r="50" spans="1:8" x14ac:dyDescent="0.35">
      <c r="A50" s="56">
        <v>44441</v>
      </c>
      <c r="B50" s="56"/>
      <c r="C50" s="54" t="s">
        <v>66</v>
      </c>
      <c r="D50" s="53">
        <v>104.76428630928605</v>
      </c>
      <c r="E50" s="53">
        <v>65.578236238768383</v>
      </c>
      <c r="F50" s="53">
        <v>94.225838471332864</v>
      </c>
      <c r="G50" s="53"/>
      <c r="H50" s="55"/>
    </row>
    <row r="51" spans="1:8" x14ac:dyDescent="0.35">
      <c r="A51" s="56">
        <v>44533</v>
      </c>
      <c r="B51" s="56"/>
      <c r="C51" s="54" t="s">
        <v>66</v>
      </c>
      <c r="D51" s="53">
        <v>102.53524503938631</v>
      </c>
      <c r="E51" s="53">
        <v>63.876258110159235</v>
      </c>
      <c r="F51" s="53">
        <v>94.904877966485145</v>
      </c>
      <c r="G51" s="53"/>
      <c r="H51" s="55"/>
    </row>
    <row r="52" spans="1:8" x14ac:dyDescent="0.35">
      <c r="A52" s="56">
        <v>44651</v>
      </c>
      <c r="B52" s="54">
        <f>YEAR(A52)</f>
        <v>2022</v>
      </c>
      <c r="C52" s="54" t="s">
        <v>66</v>
      </c>
      <c r="D52" s="53">
        <v>97.117495944222881</v>
      </c>
      <c r="E52" s="53">
        <v>64.246699687364412</v>
      </c>
      <c r="F52" s="53">
        <v>94.132375240485572</v>
      </c>
      <c r="G52" s="53"/>
    </row>
    <row r="53" spans="1:8" x14ac:dyDescent="0.35">
      <c r="A53" s="56">
        <v>44713</v>
      </c>
      <c r="B53" s="56"/>
      <c r="C53" s="54" t="s">
        <v>66</v>
      </c>
      <c r="D53" s="53">
        <v>106.51078794445665</v>
      </c>
      <c r="E53" s="53">
        <v>64.681168888859148</v>
      </c>
      <c r="F53" s="53">
        <v>92.524818288847953</v>
      </c>
      <c r="G53" s="53"/>
    </row>
    <row r="54" spans="1:8" x14ac:dyDescent="0.35">
      <c r="A54" s="56">
        <v>44806</v>
      </c>
      <c r="B54" s="56"/>
      <c r="C54" s="54" t="s">
        <v>66</v>
      </c>
      <c r="D54" s="53">
        <v>110.71698073390202</v>
      </c>
      <c r="E54" s="53">
        <v>66.760626365752813</v>
      </c>
      <c r="F54" s="53">
        <v>98.717514508793798</v>
      </c>
      <c r="G54" s="53"/>
    </row>
    <row r="55" spans="1:8" x14ac:dyDescent="0.35">
      <c r="A55" s="56">
        <v>44898</v>
      </c>
      <c r="B55" s="56"/>
      <c r="C55" s="54" t="s">
        <v>66</v>
      </c>
      <c r="D55" s="53">
        <v>109.66828068015546</v>
      </c>
      <c r="E55" s="53">
        <v>68.020935903475106</v>
      </c>
      <c r="F55" s="53">
        <v>97.580264231885536</v>
      </c>
      <c r="G55" s="53"/>
    </row>
    <row r="56" spans="1:8" x14ac:dyDescent="0.35">
      <c r="A56" s="56">
        <v>45016</v>
      </c>
      <c r="B56" s="54">
        <f>YEAR(A56)</f>
        <v>2023</v>
      </c>
      <c r="C56" s="54" t="s">
        <v>66</v>
      </c>
      <c r="D56" s="53">
        <v>108.66109181853427</v>
      </c>
      <c r="E56" s="53">
        <v>68.963912801446142</v>
      </c>
      <c r="F56" s="53">
        <v>97.592979259619796</v>
      </c>
      <c r="G56" s="53"/>
    </row>
    <row r="57" spans="1:8" x14ac:dyDescent="0.35">
      <c r="A57" s="56">
        <v>45078</v>
      </c>
      <c r="B57" s="56"/>
      <c r="C57" s="54" t="s">
        <v>66</v>
      </c>
      <c r="D57" s="53">
        <v>118.05739180494166</v>
      </c>
      <c r="E57" s="53">
        <v>68.878575782744804</v>
      </c>
      <c r="F57" s="53">
        <v>95.296945827849228</v>
      </c>
      <c r="G57" s="53"/>
    </row>
    <row r="58" spans="1:8" x14ac:dyDescent="0.35">
      <c r="A58" s="56">
        <v>45171</v>
      </c>
      <c r="B58" s="56"/>
      <c r="C58" s="54" t="s">
        <v>66</v>
      </c>
      <c r="D58" s="53">
        <v>122.84637912986389</v>
      </c>
      <c r="E58" s="53">
        <v>66.538110465319548</v>
      </c>
      <c r="F58" s="53">
        <v>92.676347390152898</v>
      </c>
      <c r="G58" s="53"/>
    </row>
    <row r="59" spans="1:8" x14ac:dyDescent="0.35">
      <c r="C59" s="54" t="s">
        <v>66</v>
      </c>
      <c r="D59" s="53">
        <v>119.62600275147832</v>
      </c>
      <c r="E59" s="53">
        <v>66.262435260947356</v>
      </c>
      <c r="F59" s="53">
        <v>89.073028677412708</v>
      </c>
    </row>
    <row r="61" spans="1:8" x14ac:dyDescent="0.35">
      <c r="A61" t="s">
        <v>185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3A7F-F512-4766-B436-AE50D9BC0C0A}">
  <dimension ref="A1:I18"/>
  <sheetViews>
    <sheetView zoomScale="59" zoomScaleNormal="59" workbookViewId="0">
      <pane xSplit="1" ySplit="5" topLeftCell="B10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RowHeight="14.5" x14ac:dyDescent="0.35"/>
  <cols>
    <col min="1" max="1" width="32.81640625" customWidth="1"/>
    <col min="2" max="2" width="7.81640625" customWidth="1"/>
    <col min="3" max="3" width="9.453125" customWidth="1"/>
    <col min="6" max="6" width="16.90625" bestFit="1" customWidth="1"/>
    <col min="7" max="7" width="23.453125" bestFit="1" customWidth="1"/>
  </cols>
  <sheetData>
    <row r="1" spans="1:9" ht="26" x14ac:dyDescent="0.6">
      <c r="A1" s="158" t="s">
        <v>60</v>
      </c>
    </row>
    <row r="2" spans="1:9" x14ac:dyDescent="0.35">
      <c r="A2" t="s">
        <v>25</v>
      </c>
    </row>
    <row r="3" spans="1:9" x14ac:dyDescent="0.35">
      <c r="A3" t="s">
        <v>184</v>
      </c>
    </row>
    <row r="5" spans="1:9" s="43" customFormat="1" x14ac:dyDescent="0.35">
      <c r="B5" s="8" t="s">
        <v>50</v>
      </c>
      <c r="C5" s="8" t="s">
        <v>18</v>
      </c>
      <c r="D5" s="45" t="s">
        <v>19</v>
      </c>
      <c r="E5" s="45" t="s">
        <v>17</v>
      </c>
      <c r="F5" s="45" t="s">
        <v>16</v>
      </c>
      <c r="G5" s="44"/>
    </row>
    <row r="6" spans="1:9" ht="29" x14ac:dyDescent="0.35">
      <c r="A6" s="41" t="s">
        <v>51</v>
      </c>
      <c r="B6" s="33">
        <v>366.05200000000002</v>
      </c>
      <c r="C6" s="40">
        <v>358.81742276894983</v>
      </c>
      <c r="D6" s="39">
        <v>359.74764217524319</v>
      </c>
      <c r="E6" s="38">
        <v>320.66038820306903</v>
      </c>
      <c r="F6" s="37">
        <v>331.69098113397479</v>
      </c>
      <c r="G6" s="23"/>
    </row>
    <row r="7" spans="1:9" x14ac:dyDescent="0.35">
      <c r="A7" t="s">
        <v>52</v>
      </c>
      <c r="B7" s="33">
        <v>244.578</v>
      </c>
      <c r="C7" s="40">
        <v>205.55878200124994</v>
      </c>
      <c r="D7" s="39">
        <v>242.86608753501994</v>
      </c>
      <c r="E7" s="38">
        <v>289.77949479765186</v>
      </c>
      <c r="F7" s="37">
        <v>267.49995250445011</v>
      </c>
      <c r="G7" s="23"/>
      <c r="H7" s="4"/>
    </row>
    <row r="8" spans="1:9" x14ac:dyDescent="0.35">
      <c r="A8" t="s">
        <v>53</v>
      </c>
      <c r="B8" s="33">
        <v>241.37700000000001</v>
      </c>
      <c r="C8" s="40">
        <v>219.64426167574715</v>
      </c>
      <c r="D8" s="39">
        <v>237.90498142431792</v>
      </c>
      <c r="E8" s="38">
        <v>247.2498382481001</v>
      </c>
      <c r="F8" s="37">
        <v>251.3543683321702</v>
      </c>
      <c r="G8" s="23"/>
    </row>
    <row r="9" spans="1:9" ht="29" x14ac:dyDescent="0.35">
      <c r="A9" s="42" t="s">
        <v>72</v>
      </c>
      <c r="B9" s="33">
        <v>224.86099999999999</v>
      </c>
      <c r="C9" s="40">
        <v>235.366463012135</v>
      </c>
      <c r="D9" s="39">
        <v>234.36488076725601</v>
      </c>
      <c r="E9" s="38">
        <v>192.78382499600002</v>
      </c>
      <c r="F9" s="37">
        <v>191.85670193166001</v>
      </c>
      <c r="G9" s="23"/>
    </row>
    <row r="10" spans="1:9" x14ac:dyDescent="0.35">
      <c r="A10" t="s">
        <v>55</v>
      </c>
      <c r="B10" s="33">
        <v>103.16</v>
      </c>
      <c r="C10" s="40">
        <v>82.208356691140011</v>
      </c>
      <c r="D10" s="39">
        <v>111.5662438503</v>
      </c>
      <c r="E10" s="38">
        <v>78.872469894300025</v>
      </c>
      <c r="F10" s="37">
        <v>108.76805215714997</v>
      </c>
      <c r="G10" s="23"/>
    </row>
    <row r="11" spans="1:9" ht="29" x14ac:dyDescent="0.35">
      <c r="A11" s="41" t="s">
        <v>54</v>
      </c>
      <c r="B11" s="33">
        <v>139.83199999999999</v>
      </c>
      <c r="C11" s="40">
        <v>122.56274671994002</v>
      </c>
      <c r="D11" s="39">
        <v>127.64497440403001</v>
      </c>
      <c r="E11" s="38">
        <v>99.880067191460029</v>
      </c>
      <c r="F11" s="37">
        <v>104.14043347117001</v>
      </c>
      <c r="G11" s="23"/>
    </row>
    <row r="12" spans="1:9" x14ac:dyDescent="0.35">
      <c r="A12" t="s">
        <v>57</v>
      </c>
      <c r="B12" s="33">
        <v>127.631</v>
      </c>
      <c r="C12" s="40">
        <v>75.353441659809974</v>
      </c>
      <c r="D12" s="39">
        <v>90.20491789771998</v>
      </c>
      <c r="E12" s="38">
        <v>83.936681490399977</v>
      </c>
      <c r="F12" s="37">
        <v>70.842720637520003</v>
      </c>
      <c r="G12" s="23"/>
    </row>
    <row r="13" spans="1:9" x14ac:dyDescent="0.35">
      <c r="A13" t="s">
        <v>56</v>
      </c>
      <c r="B13" s="33">
        <v>117.991</v>
      </c>
      <c r="C13" s="40">
        <v>80.558616647539992</v>
      </c>
      <c r="D13" s="39">
        <v>95.200165627570044</v>
      </c>
      <c r="E13" s="38">
        <v>91.345950361480035</v>
      </c>
      <c r="F13" s="37">
        <v>67.298357910099995</v>
      </c>
      <c r="G13" s="23"/>
    </row>
    <row r="14" spans="1:9" x14ac:dyDescent="0.35">
      <c r="A14" t="s">
        <v>58</v>
      </c>
      <c r="B14" s="33">
        <v>53.244</v>
      </c>
      <c r="C14" s="40">
        <v>48.17813297882001</v>
      </c>
      <c r="D14" s="39">
        <v>62.12637940818999</v>
      </c>
      <c r="E14" s="38">
        <v>44.353348902070003</v>
      </c>
      <c r="F14" s="37">
        <v>51.454544358280003</v>
      </c>
      <c r="G14" s="23"/>
    </row>
    <row r="15" spans="1:9" x14ac:dyDescent="0.35">
      <c r="A15" t="s">
        <v>59</v>
      </c>
      <c r="B15" s="33">
        <v>76.700999999999993</v>
      </c>
      <c r="C15" s="40">
        <v>85.724552013100009</v>
      </c>
      <c r="D15" s="39">
        <v>43.878139921550002</v>
      </c>
      <c r="E15" s="38">
        <v>33.068227532200005</v>
      </c>
      <c r="F15" s="37">
        <v>33.781298830250002</v>
      </c>
      <c r="G15" s="23"/>
      <c r="I15" s="4"/>
    </row>
    <row r="16" spans="1:9" x14ac:dyDescent="0.35">
      <c r="B16" s="36"/>
      <c r="C16" s="36"/>
      <c r="D16" s="35"/>
      <c r="E16" s="35"/>
      <c r="F16" s="35"/>
      <c r="G16" s="23"/>
    </row>
    <row r="17" spans="1:7" x14ac:dyDescent="0.35">
      <c r="G17" s="34"/>
    </row>
    <row r="18" spans="1:7" x14ac:dyDescent="0.35">
      <c r="A18" s="17" t="s">
        <v>183</v>
      </c>
      <c r="B18" s="8"/>
    </row>
  </sheetData>
  <sortState xmlns:xlrd2="http://schemas.microsoft.com/office/spreadsheetml/2017/richdata2" ref="A6:I15">
    <sortCondition descending="1" ref="F6:F15"/>
  </sortState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8211C-2CD0-4477-AD7D-FFD0239FB9D7}">
  <dimension ref="A1:M79"/>
  <sheetViews>
    <sheetView zoomScale="64" zoomScaleNormal="64" workbookViewId="0">
      <pane xSplit="1" ySplit="3" topLeftCell="B28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9.08984375" defaultRowHeight="14.5" x14ac:dyDescent="0.35"/>
  <cols>
    <col min="2" max="2" width="11.1796875" style="17" bestFit="1" customWidth="1"/>
  </cols>
  <sheetData>
    <row r="1" spans="1:4" ht="26" x14ac:dyDescent="0.6">
      <c r="A1" s="158" t="s">
        <v>62</v>
      </c>
    </row>
    <row r="2" spans="1:4" x14ac:dyDescent="0.35">
      <c r="C2" s="49"/>
      <c r="D2" s="17"/>
    </row>
    <row r="3" spans="1:4" x14ac:dyDescent="0.35">
      <c r="B3" s="17" t="s">
        <v>61</v>
      </c>
      <c r="C3" s="49"/>
      <c r="D3" s="48"/>
    </row>
    <row r="4" spans="1:4" x14ac:dyDescent="0.35">
      <c r="A4">
        <v>2010</v>
      </c>
      <c r="B4" s="17">
        <v>491000</v>
      </c>
      <c r="C4" s="49"/>
      <c r="D4" s="17"/>
    </row>
    <row r="5" spans="1:4" x14ac:dyDescent="0.35">
      <c r="B5" s="17">
        <v>497000</v>
      </c>
      <c r="C5" s="49"/>
      <c r="D5" s="17"/>
    </row>
    <row r="6" spans="1:4" x14ac:dyDescent="0.35">
      <c r="B6" s="17">
        <v>505000</v>
      </c>
      <c r="C6" s="49"/>
      <c r="D6" s="17"/>
    </row>
    <row r="7" spans="1:4" x14ac:dyDescent="0.35">
      <c r="B7" s="17">
        <v>504000</v>
      </c>
      <c r="C7" s="49"/>
      <c r="D7" s="17"/>
    </row>
    <row r="8" spans="1:4" x14ac:dyDescent="0.35">
      <c r="A8">
        <v>2011</v>
      </c>
      <c r="B8" s="17">
        <v>511000</v>
      </c>
      <c r="C8" s="49"/>
      <c r="D8" s="17"/>
    </row>
    <row r="9" spans="1:4" x14ac:dyDescent="0.35">
      <c r="B9" s="17">
        <v>517000</v>
      </c>
      <c r="C9" s="49"/>
      <c r="D9" s="17"/>
    </row>
    <row r="10" spans="1:4" x14ac:dyDescent="0.35">
      <c r="B10" s="17">
        <v>519000</v>
      </c>
      <c r="C10" s="49"/>
      <c r="D10" s="17"/>
    </row>
    <row r="11" spans="1:4" x14ac:dyDescent="0.35">
      <c r="B11" s="17">
        <v>518000</v>
      </c>
      <c r="C11" s="49"/>
      <c r="D11" s="17"/>
    </row>
    <row r="12" spans="1:4" x14ac:dyDescent="0.35">
      <c r="A12">
        <v>2012</v>
      </c>
      <c r="B12" s="17">
        <v>523000</v>
      </c>
      <c r="C12" s="49"/>
      <c r="D12" s="17"/>
    </row>
    <row r="13" spans="1:4" x14ac:dyDescent="0.35">
      <c r="B13" s="17">
        <v>534000</v>
      </c>
      <c r="C13" s="49"/>
      <c r="D13" s="17"/>
    </row>
    <row r="14" spans="1:4" x14ac:dyDescent="0.35">
      <c r="B14" s="17">
        <v>518000</v>
      </c>
      <c r="C14" s="49"/>
      <c r="D14" s="17"/>
    </row>
    <row r="15" spans="1:4" x14ac:dyDescent="0.35">
      <c r="B15" s="17">
        <v>515000</v>
      </c>
      <c r="C15" s="49"/>
      <c r="D15" s="17"/>
    </row>
    <row r="16" spans="1:4" x14ac:dyDescent="0.35">
      <c r="A16">
        <v>2013</v>
      </c>
      <c r="B16" s="17">
        <v>515000</v>
      </c>
      <c r="C16" s="49"/>
      <c r="D16" s="17"/>
    </row>
    <row r="17" spans="1:13" x14ac:dyDescent="0.35">
      <c r="B17" s="17">
        <v>511000</v>
      </c>
      <c r="C17" s="49"/>
      <c r="D17" s="17"/>
    </row>
    <row r="18" spans="1:13" x14ac:dyDescent="0.35">
      <c r="B18" s="17">
        <v>507000</v>
      </c>
      <c r="C18" s="52"/>
      <c r="D18" s="17"/>
    </row>
    <row r="19" spans="1:13" x14ac:dyDescent="0.35">
      <c r="B19" s="17">
        <v>499000</v>
      </c>
      <c r="C19" s="52"/>
      <c r="D19" s="17"/>
    </row>
    <row r="20" spans="1:13" x14ac:dyDescent="0.35">
      <c r="A20">
        <v>2014</v>
      </c>
      <c r="B20" s="17">
        <v>491000</v>
      </c>
      <c r="C20" s="49"/>
      <c r="D20" s="17"/>
    </row>
    <row r="21" spans="1:13" x14ac:dyDescent="0.35">
      <c r="B21" s="17">
        <v>491000</v>
      </c>
      <c r="C21" s="52"/>
      <c r="D21" s="17"/>
    </row>
    <row r="22" spans="1:13" x14ac:dyDescent="0.35">
      <c r="B22" s="17">
        <v>498000</v>
      </c>
      <c r="C22" s="52"/>
      <c r="D22" s="17"/>
    </row>
    <row r="23" spans="1:13" x14ac:dyDescent="0.35">
      <c r="B23" s="17">
        <v>491000</v>
      </c>
      <c r="C23" s="52"/>
      <c r="D23" s="17"/>
    </row>
    <row r="24" spans="1:13" x14ac:dyDescent="0.35">
      <c r="A24">
        <v>2015</v>
      </c>
      <c r="B24" s="17">
        <v>490000</v>
      </c>
      <c r="C24" s="49"/>
      <c r="D24" s="17"/>
      <c r="E24" s="17"/>
    </row>
    <row r="25" spans="1:13" x14ac:dyDescent="0.35">
      <c r="B25" s="17">
        <v>489000</v>
      </c>
      <c r="C25" s="52"/>
      <c r="D25" s="17"/>
      <c r="E25" s="17"/>
    </row>
    <row r="26" spans="1:13" x14ac:dyDescent="0.35">
      <c r="B26" s="17">
        <v>476000</v>
      </c>
      <c r="C26" s="52"/>
      <c r="D26" s="17"/>
      <c r="E26" s="17"/>
    </row>
    <row r="27" spans="1:13" x14ac:dyDescent="0.35">
      <c r="B27" s="17">
        <v>459000</v>
      </c>
      <c r="C27" s="52"/>
      <c r="D27" s="17"/>
      <c r="E27" s="17"/>
      <c r="M27" s="50"/>
    </row>
    <row r="28" spans="1:13" x14ac:dyDescent="0.35">
      <c r="A28">
        <v>2016</v>
      </c>
      <c r="B28" s="16">
        <v>458000</v>
      </c>
      <c r="C28" s="49"/>
      <c r="D28" s="17"/>
      <c r="E28" s="17"/>
    </row>
    <row r="29" spans="1:13" x14ac:dyDescent="0.35">
      <c r="B29" s="16">
        <v>458000</v>
      </c>
      <c r="E29" s="17"/>
    </row>
    <row r="30" spans="1:13" x14ac:dyDescent="0.35">
      <c r="B30" s="16">
        <v>458000</v>
      </c>
      <c r="E30" s="17"/>
    </row>
    <row r="31" spans="1:13" x14ac:dyDescent="0.35">
      <c r="B31" s="16">
        <v>456000</v>
      </c>
      <c r="E31" s="17"/>
    </row>
    <row r="32" spans="1:13" x14ac:dyDescent="0.35">
      <c r="A32">
        <v>2017</v>
      </c>
      <c r="B32" s="17">
        <v>464000</v>
      </c>
    </row>
    <row r="33" spans="1:13" x14ac:dyDescent="0.35">
      <c r="B33" s="17">
        <v>471000</v>
      </c>
      <c r="C33" s="50"/>
      <c r="D33" s="50"/>
      <c r="E33" s="50"/>
      <c r="F33" s="50"/>
      <c r="G33" s="50"/>
      <c r="H33" s="50"/>
      <c r="I33" s="50"/>
      <c r="J33" s="50"/>
    </row>
    <row r="34" spans="1:13" x14ac:dyDescent="0.35">
      <c r="B34" s="17">
        <v>460000</v>
      </c>
    </row>
    <row r="35" spans="1:13" x14ac:dyDescent="0.35">
      <c r="B35" s="17">
        <v>457000</v>
      </c>
    </row>
    <row r="36" spans="1:13" x14ac:dyDescent="0.35">
      <c r="A36">
        <v>2018</v>
      </c>
      <c r="B36" s="17">
        <v>454000</v>
      </c>
    </row>
    <row r="37" spans="1:13" x14ac:dyDescent="0.35">
      <c r="B37" s="17">
        <v>459000</v>
      </c>
    </row>
    <row r="38" spans="1:13" x14ac:dyDescent="0.35">
      <c r="B38" s="17">
        <v>456000</v>
      </c>
    </row>
    <row r="39" spans="1:13" x14ac:dyDescent="0.35">
      <c r="B39" s="17">
        <v>453000</v>
      </c>
    </row>
    <row r="40" spans="1:13" x14ac:dyDescent="0.35">
      <c r="A40">
        <v>2019</v>
      </c>
      <c r="B40" s="17">
        <v>455000</v>
      </c>
    </row>
    <row r="41" spans="1:13" s="8" customFormat="1" x14ac:dyDescent="0.35">
      <c r="A41"/>
      <c r="B41" s="17">
        <v>462000</v>
      </c>
      <c r="M41" s="51"/>
    </row>
    <row r="42" spans="1:13" x14ac:dyDescent="0.35">
      <c r="B42" s="17">
        <v>463000</v>
      </c>
      <c r="M42" s="50"/>
    </row>
    <row r="43" spans="1:13" x14ac:dyDescent="0.35">
      <c r="B43" s="17">
        <v>452000</v>
      </c>
    </row>
    <row r="44" spans="1:13" x14ac:dyDescent="0.35">
      <c r="A44">
        <v>2020</v>
      </c>
      <c r="B44" s="17">
        <v>456000</v>
      </c>
    </row>
    <row r="45" spans="1:13" x14ac:dyDescent="0.35">
      <c r="B45" s="17">
        <v>452000</v>
      </c>
    </row>
    <row r="46" spans="1:13" x14ac:dyDescent="0.35">
      <c r="B46" s="17">
        <v>453000</v>
      </c>
      <c r="C46" s="17"/>
    </row>
    <row r="47" spans="1:13" x14ac:dyDescent="0.35">
      <c r="B47" s="17">
        <v>452000</v>
      </c>
      <c r="M47" s="50"/>
    </row>
    <row r="48" spans="1:13" x14ac:dyDescent="0.35">
      <c r="A48" s="8">
        <v>2021</v>
      </c>
      <c r="B48" s="17">
        <v>459000</v>
      </c>
      <c r="M48" s="50"/>
    </row>
    <row r="49" spans="1:13" x14ac:dyDescent="0.35">
      <c r="B49" s="50">
        <v>457000</v>
      </c>
    </row>
    <row r="50" spans="1:13" x14ac:dyDescent="0.35">
      <c r="B50" s="50">
        <v>465000</v>
      </c>
    </row>
    <row r="51" spans="1:13" x14ac:dyDescent="0.35">
      <c r="B51" s="50">
        <v>458000</v>
      </c>
      <c r="C51" s="17"/>
    </row>
    <row r="52" spans="1:13" x14ac:dyDescent="0.35">
      <c r="A52">
        <v>2022</v>
      </c>
      <c r="B52" s="17">
        <v>458000</v>
      </c>
    </row>
    <row r="53" spans="1:13" x14ac:dyDescent="0.35">
      <c r="B53" s="17">
        <v>478000</v>
      </c>
    </row>
    <row r="54" spans="1:13" x14ac:dyDescent="0.35">
      <c r="B54" s="16">
        <v>469000</v>
      </c>
      <c r="M54" s="50"/>
    </row>
    <row r="55" spans="1:13" x14ac:dyDescent="0.35">
      <c r="B55" s="17">
        <v>472000</v>
      </c>
      <c r="M55" s="50"/>
    </row>
    <row r="56" spans="1:13" x14ac:dyDescent="0.35">
      <c r="A56">
        <v>2023</v>
      </c>
      <c r="B56" s="17">
        <v>476000</v>
      </c>
    </row>
    <row r="57" spans="1:13" x14ac:dyDescent="0.35">
      <c r="B57" s="17">
        <v>479000</v>
      </c>
    </row>
    <row r="58" spans="1:13" x14ac:dyDescent="0.35">
      <c r="B58" s="17">
        <v>481000</v>
      </c>
    </row>
    <row r="60" spans="1:13" x14ac:dyDescent="0.35">
      <c r="M60" s="50"/>
    </row>
    <row r="61" spans="1:13" x14ac:dyDescent="0.35">
      <c r="A61" t="s">
        <v>187</v>
      </c>
    </row>
    <row r="63" spans="1:13" x14ac:dyDescent="0.35">
      <c r="M63" s="50"/>
    </row>
    <row r="66" spans="13:13" x14ac:dyDescent="0.35">
      <c r="M66" s="50"/>
    </row>
    <row r="69" spans="13:13" x14ac:dyDescent="0.35">
      <c r="M69" s="50"/>
    </row>
    <row r="72" spans="13:13" x14ac:dyDescent="0.35">
      <c r="M72" s="50"/>
    </row>
    <row r="73" spans="13:13" x14ac:dyDescent="0.35">
      <c r="M73" s="50"/>
    </row>
    <row r="75" spans="13:13" x14ac:dyDescent="0.35">
      <c r="M75" s="50"/>
    </row>
    <row r="79" spans="13:13" x14ac:dyDescent="0.35">
      <c r="M79" s="50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F9432-15B3-41F1-9D34-1BD8D54E4E48}">
  <dimension ref="A1:V202"/>
  <sheetViews>
    <sheetView zoomScale="80" zoomScaleNormal="80" zoomScalePageLayoutView="39" workbookViewId="0">
      <pane xSplit="2" ySplit="3" topLeftCell="C4" activePane="bottomRight" state="frozen"/>
      <selection activeCell="J4" sqref="J4:J59"/>
      <selection pane="topRight" activeCell="J4" sqref="J4:J59"/>
      <selection pane="bottomLeft" activeCell="J4" sqref="J4:J59"/>
      <selection pane="bottomRight"/>
    </sheetView>
  </sheetViews>
  <sheetFormatPr defaultColWidth="8.90625" defaultRowHeight="14.5" x14ac:dyDescent="0.35"/>
  <cols>
    <col min="4" max="5" width="11" bestFit="1" customWidth="1"/>
    <col min="6" max="6" width="9.90625" bestFit="1" customWidth="1"/>
  </cols>
  <sheetData>
    <row r="1" spans="1:22" ht="26" x14ac:dyDescent="0.6">
      <c r="A1" s="158" t="s">
        <v>84</v>
      </c>
      <c r="B1" s="64"/>
      <c r="C1" s="62"/>
      <c r="D1" s="62"/>
      <c r="E1" s="62"/>
      <c r="F1" s="62"/>
      <c r="G1" s="62"/>
      <c r="H1" s="62"/>
      <c r="I1" s="73"/>
      <c r="J1" s="64"/>
      <c r="K1" s="62"/>
      <c r="L1" s="62"/>
      <c r="M1" s="62"/>
      <c r="N1" s="62"/>
      <c r="O1" s="73"/>
      <c r="P1" s="64"/>
      <c r="Q1" s="62"/>
      <c r="R1" s="62"/>
      <c r="S1" s="62"/>
      <c r="T1" s="62"/>
      <c r="U1" s="62"/>
      <c r="V1" s="62"/>
    </row>
    <row r="2" spans="1:22" x14ac:dyDescent="0.35">
      <c r="A2" s="73"/>
      <c r="B2" s="64"/>
      <c r="C2" s="62" t="s">
        <v>83</v>
      </c>
      <c r="D2" s="62"/>
      <c r="E2" s="62"/>
      <c r="F2" s="62"/>
      <c r="G2" s="62"/>
      <c r="H2" s="62"/>
      <c r="I2" s="73"/>
      <c r="J2" s="64"/>
      <c r="K2" s="62" t="s">
        <v>82</v>
      </c>
      <c r="L2" s="62"/>
      <c r="M2" s="62"/>
      <c r="N2" s="62"/>
      <c r="O2" s="73"/>
      <c r="P2" s="64"/>
      <c r="Q2" s="62" t="s">
        <v>81</v>
      </c>
      <c r="R2" s="62"/>
      <c r="S2" s="62"/>
      <c r="T2" s="62"/>
      <c r="U2" s="62"/>
      <c r="V2" s="62"/>
    </row>
    <row r="3" spans="1:22" x14ac:dyDescent="0.35">
      <c r="A3" s="62"/>
      <c r="B3" s="64"/>
      <c r="C3" s="64" t="s">
        <v>78</v>
      </c>
      <c r="D3" s="64" t="s">
        <v>77</v>
      </c>
      <c r="E3" s="64" t="s">
        <v>80</v>
      </c>
      <c r="F3" s="64" t="s">
        <v>79</v>
      </c>
      <c r="G3" s="64"/>
      <c r="H3" s="62"/>
      <c r="I3" s="62"/>
      <c r="J3" s="64"/>
      <c r="K3" s="62" t="s">
        <v>78</v>
      </c>
      <c r="L3" s="62" t="s">
        <v>77</v>
      </c>
      <c r="M3" s="62" t="s">
        <v>76</v>
      </c>
      <c r="N3" s="62"/>
      <c r="O3" s="62"/>
      <c r="P3" s="64"/>
      <c r="Q3" s="62" t="s">
        <v>78</v>
      </c>
      <c r="R3" s="62" t="s">
        <v>77</v>
      </c>
      <c r="S3" s="62" t="s">
        <v>76</v>
      </c>
      <c r="T3" s="62"/>
      <c r="U3" s="62"/>
      <c r="V3" s="62"/>
    </row>
    <row r="4" spans="1:22" x14ac:dyDescent="0.35">
      <c r="A4" s="62">
        <v>2010</v>
      </c>
      <c r="B4" s="64" t="s">
        <v>75</v>
      </c>
      <c r="C4" s="67">
        <v>128.52685</v>
      </c>
      <c r="D4" s="67">
        <v>136.98899</v>
      </c>
      <c r="E4" s="2">
        <v>0.49852158486102893</v>
      </c>
      <c r="F4" s="72">
        <v>7.4</v>
      </c>
      <c r="G4" s="64"/>
      <c r="H4" s="62"/>
      <c r="I4" s="62">
        <v>2010</v>
      </c>
      <c r="J4" s="64" t="s">
        <v>66</v>
      </c>
      <c r="K4" s="68">
        <f t="shared" ref="K4:K39" si="0">C4/E4</f>
        <v>257.81601820877819</v>
      </c>
      <c r="L4" s="68">
        <f t="shared" ref="L4:L39" si="1">D4/E4</f>
        <v>274.79048883748521</v>
      </c>
      <c r="M4" s="65">
        <f t="shared" ref="M4:M35" si="2">K4-L4</f>
        <v>-16.974470628707024</v>
      </c>
      <c r="N4" s="62"/>
      <c r="O4" s="62">
        <v>2010</v>
      </c>
      <c r="P4" s="64" t="s">
        <v>75</v>
      </c>
      <c r="Q4" s="64">
        <f t="shared" ref="Q4:Q35" si="3">C4/F4</f>
        <v>17.368493243243243</v>
      </c>
      <c r="R4" s="64">
        <f t="shared" ref="R4:R35" si="4">D4/F4</f>
        <v>18.512025675675677</v>
      </c>
      <c r="S4" s="63">
        <f t="shared" ref="S4:S35" si="5">Q4-R4</f>
        <v>-1.1435324324324334</v>
      </c>
      <c r="T4" s="62"/>
      <c r="U4" s="62"/>
      <c r="V4" s="62"/>
    </row>
    <row r="5" spans="1:22" x14ac:dyDescent="0.35">
      <c r="A5" s="62"/>
      <c r="B5" s="64" t="s">
        <v>74</v>
      </c>
      <c r="C5" s="67">
        <v>146.90540000000001</v>
      </c>
      <c r="D5" s="67">
        <v>143.46820000000002</v>
      </c>
      <c r="E5" s="2">
        <v>0.50354819633353054</v>
      </c>
      <c r="F5" s="72">
        <v>7.6</v>
      </c>
      <c r="G5" s="64"/>
      <c r="H5" s="62"/>
      <c r="I5" s="62"/>
      <c r="J5" s="64" t="s">
        <v>66</v>
      </c>
      <c r="K5" s="68">
        <f t="shared" si="0"/>
        <v>291.74049489136814</v>
      </c>
      <c r="L5" s="68">
        <f t="shared" si="1"/>
        <v>284.91453458602467</v>
      </c>
      <c r="M5" s="65">
        <f t="shared" si="2"/>
        <v>6.8259603053434716</v>
      </c>
      <c r="N5" s="62"/>
      <c r="O5" s="62"/>
      <c r="P5" s="64" t="s">
        <v>74</v>
      </c>
      <c r="Q5" s="64">
        <f t="shared" si="3"/>
        <v>19.329657894736844</v>
      </c>
      <c r="R5" s="64">
        <f t="shared" si="4"/>
        <v>18.87739473684211</v>
      </c>
      <c r="S5" s="63">
        <f t="shared" si="5"/>
        <v>0.45226315789473404</v>
      </c>
      <c r="T5" s="62"/>
      <c r="U5" s="62"/>
      <c r="V5" s="62"/>
    </row>
    <row r="6" spans="1:22" x14ac:dyDescent="0.35">
      <c r="A6" s="62"/>
      <c r="B6" s="64" t="s">
        <v>64</v>
      </c>
      <c r="C6" s="67">
        <v>157.69399999999999</v>
      </c>
      <c r="D6" s="67">
        <v>156.72220000000002</v>
      </c>
      <c r="E6" s="2">
        <v>0.50768775872264926</v>
      </c>
      <c r="F6" s="72">
        <v>7.1</v>
      </c>
      <c r="G6" s="64"/>
      <c r="H6" s="62"/>
      <c r="I6" s="62"/>
      <c r="J6" s="64" t="s">
        <v>66</v>
      </c>
      <c r="K6" s="68">
        <f t="shared" si="0"/>
        <v>310.61217705299941</v>
      </c>
      <c r="L6" s="68">
        <f t="shared" si="1"/>
        <v>308.69800838672109</v>
      </c>
      <c r="M6" s="65">
        <f t="shared" si="2"/>
        <v>1.9141686662783286</v>
      </c>
      <c r="N6" s="62"/>
      <c r="O6" s="62"/>
      <c r="P6" s="64" t="s">
        <v>64</v>
      </c>
      <c r="Q6" s="64">
        <f t="shared" si="3"/>
        <v>22.210422535211269</v>
      </c>
      <c r="R6" s="64">
        <f t="shared" si="4"/>
        <v>22.073549295774651</v>
      </c>
      <c r="S6" s="63">
        <f t="shared" si="5"/>
        <v>0.13687323943661767</v>
      </c>
      <c r="T6" s="62"/>
      <c r="U6" s="62"/>
      <c r="V6" s="62"/>
    </row>
    <row r="7" spans="1:22" x14ac:dyDescent="0.35">
      <c r="A7" s="62"/>
      <c r="B7" s="64" t="s">
        <v>65</v>
      </c>
      <c r="C7" s="67">
        <v>163.9127</v>
      </c>
      <c r="D7" s="67">
        <v>148.39349999999999</v>
      </c>
      <c r="E7" s="2">
        <v>0.51005322294500299</v>
      </c>
      <c r="F7" s="72">
        <v>6.8</v>
      </c>
      <c r="G7" s="64"/>
      <c r="H7" s="62"/>
      <c r="I7" s="62"/>
      <c r="J7" s="64" t="s">
        <v>66</v>
      </c>
      <c r="K7" s="68">
        <f t="shared" si="0"/>
        <v>321.36391385507244</v>
      </c>
      <c r="L7" s="68">
        <f t="shared" si="1"/>
        <v>290.93728521739126</v>
      </c>
      <c r="M7" s="65">
        <f t="shared" si="2"/>
        <v>30.426628637681176</v>
      </c>
      <c r="N7" s="62"/>
      <c r="O7" s="62"/>
      <c r="P7" s="64" t="s">
        <v>65</v>
      </c>
      <c r="Q7" s="64">
        <f t="shared" si="3"/>
        <v>24.104808823529414</v>
      </c>
      <c r="R7" s="64">
        <f t="shared" si="4"/>
        <v>21.822573529411763</v>
      </c>
      <c r="S7" s="63">
        <f t="shared" si="5"/>
        <v>2.2822352941176511</v>
      </c>
      <c r="T7" s="62"/>
      <c r="U7" s="62"/>
      <c r="V7" s="62"/>
    </row>
    <row r="8" spans="1:22" x14ac:dyDescent="0.35">
      <c r="A8" s="62">
        <v>2011</v>
      </c>
      <c r="B8" s="64" t="s">
        <v>75</v>
      </c>
      <c r="C8" s="67">
        <v>157.23270000000002</v>
      </c>
      <c r="D8" s="67">
        <v>161.5386</v>
      </c>
      <c r="E8" s="2">
        <v>0.51744529863985811</v>
      </c>
      <c r="F8" s="72">
        <v>6.9</v>
      </c>
      <c r="G8" s="64"/>
      <c r="H8" s="62"/>
      <c r="I8" s="62">
        <v>2011</v>
      </c>
      <c r="J8" s="64" t="s">
        <v>66</v>
      </c>
      <c r="K8" s="68">
        <f t="shared" si="0"/>
        <v>303.8634236571429</v>
      </c>
      <c r="L8" s="68">
        <f t="shared" si="1"/>
        <v>312.18488297142858</v>
      </c>
      <c r="M8" s="65">
        <f t="shared" si="2"/>
        <v>-8.3214593142856756</v>
      </c>
      <c r="N8" s="62"/>
      <c r="O8" s="62">
        <v>2011</v>
      </c>
      <c r="P8" s="64" t="s">
        <v>75</v>
      </c>
      <c r="Q8" s="64">
        <f t="shared" si="3"/>
        <v>22.787347826086958</v>
      </c>
      <c r="R8" s="64">
        <f t="shared" si="4"/>
        <v>23.411391304347827</v>
      </c>
      <c r="S8" s="63">
        <f t="shared" si="5"/>
        <v>-0.62404347826086948</v>
      </c>
      <c r="T8" s="62"/>
      <c r="U8" s="62"/>
      <c r="V8" s="62"/>
    </row>
    <row r="9" spans="1:22" x14ac:dyDescent="0.35">
      <c r="A9" s="62"/>
      <c r="B9" s="64" t="s">
        <v>74</v>
      </c>
      <c r="C9" s="67">
        <v>168.53639999999999</v>
      </c>
      <c r="D9" s="67">
        <v>167.143</v>
      </c>
      <c r="E9" s="2">
        <v>0.52690715552927259</v>
      </c>
      <c r="F9" s="72">
        <v>6.8</v>
      </c>
      <c r="G9" s="64"/>
      <c r="H9" s="62"/>
      <c r="I9" s="62"/>
      <c r="J9" s="64" t="s">
        <v>66</v>
      </c>
      <c r="K9" s="68">
        <f t="shared" si="0"/>
        <v>319.85976700336698</v>
      </c>
      <c r="L9" s="68">
        <f t="shared" si="1"/>
        <v>317.21527833894504</v>
      </c>
      <c r="M9" s="65">
        <f t="shared" si="2"/>
        <v>2.6444886644219423</v>
      </c>
      <c r="N9" s="62"/>
      <c r="O9" s="62"/>
      <c r="P9" s="64" t="s">
        <v>74</v>
      </c>
      <c r="Q9" s="64">
        <f t="shared" si="3"/>
        <v>24.784764705882353</v>
      </c>
      <c r="R9" s="64">
        <f t="shared" si="4"/>
        <v>24.579852941176473</v>
      </c>
      <c r="S9" s="63">
        <f t="shared" si="5"/>
        <v>0.20491176470588002</v>
      </c>
      <c r="T9" s="62"/>
      <c r="U9" s="62"/>
      <c r="V9" s="62"/>
    </row>
    <row r="10" spans="1:22" x14ac:dyDescent="0.35">
      <c r="A10" s="62"/>
      <c r="B10" s="64" t="s">
        <v>64</v>
      </c>
      <c r="C10" s="67">
        <v>185.27029999999999</v>
      </c>
      <c r="D10" s="67">
        <v>190.39609999999999</v>
      </c>
      <c r="E10" s="2">
        <v>0.53548196333530451</v>
      </c>
      <c r="F10" s="71">
        <v>7.5</v>
      </c>
      <c r="G10" s="64"/>
      <c r="H10" s="62"/>
      <c r="I10" s="62"/>
      <c r="J10" s="64" t="s">
        <v>66</v>
      </c>
      <c r="K10" s="68">
        <f t="shared" si="0"/>
        <v>345.98793738266153</v>
      </c>
      <c r="L10" s="68">
        <f t="shared" si="1"/>
        <v>355.56024859193815</v>
      </c>
      <c r="M10" s="65">
        <f t="shared" si="2"/>
        <v>-9.57231120927662</v>
      </c>
      <c r="N10" s="62"/>
      <c r="O10" s="62"/>
      <c r="P10" s="64" t="s">
        <v>64</v>
      </c>
      <c r="Q10" s="64">
        <f t="shared" si="3"/>
        <v>24.702706666666664</v>
      </c>
      <c r="R10" s="64">
        <f t="shared" si="4"/>
        <v>25.386146666666665</v>
      </c>
      <c r="S10" s="63">
        <f t="shared" si="5"/>
        <v>-0.68344000000000094</v>
      </c>
      <c r="T10" s="62"/>
      <c r="U10" s="62"/>
      <c r="V10" s="62"/>
    </row>
    <row r="11" spans="1:22" x14ac:dyDescent="0.35">
      <c r="A11" s="62"/>
      <c r="B11" s="64" t="s">
        <v>65</v>
      </c>
      <c r="C11" s="67">
        <v>192.62980000000002</v>
      </c>
      <c r="D11" s="67">
        <v>205.52189999999999</v>
      </c>
      <c r="E11" s="2">
        <v>0.54080425783560027</v>
      </c>
      <c r="F11" s="71">
        <v>8.1999999999999993</v>
      </c>
      <c r="G11" s="64"/>
      <c r="H11" s="62"/>
      <c r="I11" s="62"/>
      <c r="J11" s="64" t="s">
        <v>66</v>
      </c>
      <c r="K11" s="68">
        <f t="shared" si="0"/>
        <v>356.1913524330235</v>
      </c>
      <c r="L11" s="68">
        <f t="shared" si="1"/>
        <v>380.03010705303438</v>
      </c>
      <c r="M11" s="65">
        <f t="shared" si="2"/>
        <v>-23.838754620010889</v>
      </c>
      <c r="N11" s="62"/>
      <c r="O11" s="62"/>
      <c r="P11" s="64" t="s">
        <v>65</v>
      </c>
      <c r="Q11" s="64">
        <f t="shared" si="3"/>
        <v>23.49143902439025</v>
      </c>
      <c r="R11" s="64">
        <f t="shared" si="4"/>
        <v>25.063646341463414</v>
      </c>
      <c r="S11" s="63">
        <f t="shared" si="5"/>
        <v>-1.5722073170731647</v>
      </c>
      <c r="T11" s="62"/>
      <c r="U11" s="62"/>
      <c r="V11" s="62"/>
    </row>
    <row r="12" spans="1:22" x14ac:dyDescent="0.35">
      <c r="A12" s="62">
        <v>2012</v>
      </c>
      <c r="B12" s="64" t="s">
        <v>75</v>
      </c>
      <c r="C12" s="67">
        <v>171.57160000000002</v>
      </c>
      <c r="D12" s="67">
        <v>198.06680000000003</v>
      </c>
      <c r="E12" s="2">
        <v>0.54937906564163219</v>
      </c>
      <c r="F12" s="71">
        <v>7.6</v>
      </c>
      <c r="G12" s="64"/>
      <c r="H12" s="62"/>
      <c r="I12" s="62">
        <v>2012</v>
      </c>
      <c r="J12" s="64" t="s">
        <v>66</v>
      </c>
      <c r="K12" s="68">
        <f t="shared" si="0"/>
        <v>312.30094251883747</v>
      </c>
      <c r="L12" s="68">
        <f t="shared" si="1"/>
        <v>360.52848094725516</v>
      </c>
      <c r="M12" s="65">
        <f t="shared" si="2"/>
        <v>-48.227538428417688</v>
      </c>
      <c r="N12" s="62"/>
      <c r="O12" s="62">
        <v>2012</v>
      </c>
      <c r="P12" s="64" t="s">
        <v>75</v>
      </c>
      <c r="Q12" s="64">
        <f t="shared" si="3"/>
        <v>22.575210526315793</v>
      </c>
      <c r="R12" s="64">
        <f t="shared" si="4"/>
        <v>26.061421052631584</v>
      </c>
      <c r="S12" s="63">
        <f t="shared" si="5"/>
        <v>-3.4862105263157908</v>
      </c>
      <c r="T12" s="62"/>
      <c r="U12" s="62"/>
      <c r="V12" s="62"/>
    </row>
    <row r="13" spans="1:22" x14ac:dyDescent="0.35">
      <c r="A13" s="62"/>
      <c r="B13" s="64" t="s">
        <v>74</v>
      </c>
      <c r="C13" s="67">
        <v>176.64229999999998</v>
      </c>
      <c r="D13" s="67">
        <v>201.17069999999998</v>
      </c>
      <c r="E13" s="2">
        <v>0.55765819041986986</v>
      </c>
      <c r="F13" s="71">
        <v>8.4</v>
      </c>
      <c r="G13" s="64"/>
      <c r="H13" s="62"/>
      <c r="I13" s="62"/>
      <c r="J13" s="64" t="s">
        <v>66</v>
      </c>
      <c r="K13" s="68">
        <f t="shared" si="0"/>
        <v>316.75729512195119</v>
      </c>
      <c r="L13" s="68">
        <f t="shared" si="1"/>
        <v>360.74194453870626</v>
      </c>
      <c r="M13" s="65">
        <f t="shared" si="2"/>
        <v>-43.984649416755076</v>
      </c>
      <c r="N13" s="62"/>
      <c r="O13" s="62"/>
      <c r="P13" s="64" t="s">
        <v>74</v>
      </c>
      <c r="Q13" s="64">
        <f t="shared" si="3"/>
        <v>21.028845238095233</v>
      </c>
      <c r="R13" s="64">
        <f t="shared" si="4"/>
        <v>23.948892857142855</v>
      </c>
      <c r="S13" s="63">
        <f t="shared" si="5"/>
        <v>-2.9200476190476223</v>
      </c>
      <c r="T13" s="62"/>
      <c r="U13" s="62"/>
      <c r="V13" s="62"/>
    </row>
    <row r="14" spans="1:22" x14ac:dyDescent="0.35">
      <c r="A14" s="62"/>
      <c r="B14" s="64" t="s">
        <v>64</v>
      </c>
      <c r="C14" s="67">
        <v>181.62620000000001</v>
      </c>
      <c r="D14" s="67">
        <v>214.29840000000002</v>
      </c>
      <c r="E14" s="2">
        <v>0.56268480189237136</v>
      </c>
      <c r="F14" s="71">
        <v>8.3000000000000007</v>
      </c>
      <c r="G14" s="64"/>
      <c r="H14" s="62"/>
      <c r="I14" s="62"/>
      <c r="J14" s="64" t="s">
        <v>66</v>
      </c>
      <c r="K14" s="68">
        <f t="shared" si="0"/>
        <v>322.78497551234898</v>
      </c>
      <c r="L14" s="68">
        <f t="shared" si="1"/>
        <v>380.84981019442989</v>
      </c>
      <c r="M14" s="65">
        <f t="shared" si="2"/>
        <v>-58.064834682080914</v>
      </c>
      <c r="N14" s="62"/>
      <c r="O14" s="62"/>
      <c r="P14" s="64" t="s">
        <v>64</v>
      </c>
      <c r="Q14" s="64">
        <f t="shared" si="3"/>
        <v>21.882674698795181</v>
      </c>
      <c r="R14" s="64">
        <f t="shared" si="4"/>
        <v>25.819084337349398</v>
      </c>
      <c r="S14" s="63">
        <f t="shared" si="5"/>
        <v>-3.9364096385542169</v>
      </c>
      <c r="T14" s="62"/>
      <c r="U14" s="62"/>
      <c r="V14" s="62"/>
    </row>
    <row r="15" spans="1:22" x14ac:dyDescent="0.35">
      <c r="A15" s="62"/>
      <c r="B15" s="64" t="s">
        <v>65</v>
      </c>
      <c r="C15" s="67">
        <v>186.66560000000001</v>
      </c>
      <c r="D15" s="67">
        <v>219.001</v>
      </c>
      <c r="E15" s="2">
        <v>0.57125960969840339</v>
      </c>
      <c r="F15" s="71">
        <v>8.6</v>
      </c>
      <c r="G15" s="64"/>
      <c r="H15" s="62"/>
      <c r="I15" s="62"/>
      <c r="J15" s="64" t="s">
        <v>66</v>
      </c>
      <c r="K15" s="68">
        <f t="shared" si="0"/>
        <v>326.76141780538302</v>
      </c>
      <c r="L15" s="68">
        <f t="shared" si="1"/>
        <v>383.36510455486535</v>
      </c>
      <c r="M15" s="65">
        <f t="shared" si="2"/>
        <v>-56.603686749482335</v>
      </c>
      <c r="N15" s="62"/>
      <c r="O15" s="62"/>
      <c r="P15" s="64" t="s">
        <v>65</v>
      </c>
      <c r="Q15" s="64">
        <f t="shared" si="3"/>
        <v>21.705302325581396</v>
      </c>
      <c r="R15" s="64">
        <f t="shared" si="4"/>
        <v>25.465232558139537</v>
      </c>
      <c r="S15" s="63">
        <f t="shared" si="5"/>
        <v>-3.7599302325581405</v>
      </c>
      <c r="T15" s="62"/>
      <c r="U15" s="62"/>
      <c r="V15" s="62"/>
    </row>
    <row r="16" spans="1:22" x14ac:dyDescent="0.35">
      <c r="A16" s="62">
        <v>2013</v>
      </c>
      <c r="B16" s="64" t="s">
        <v>75</v>
      </c>
      <c r="C16" s="67">
        <v>178.93490000000003</v>
      </c>
      <c r="D16" s="67">
        <v>221.49449999999999</v>
      </c>
      <c r="E16" s="2">
        <v>0.58072146658781776</v>
      </c>
      <c r="F16" s="71">
        <v>9.1999999999999993</v>
      </c>
      <c r="G16" s="64"/>
      <c r="H16" s="62"/>
      <c r="I16" s="62">
        <v>2013</v>
      </c>
      <c r="J16" s="64" t="s">
        <v>66</v>
      </c>
      <c r="K16" s="68">
        <f t="shared" si="0"/>
        <v>308.12516894093699</v>
      </c>
      <c r="L16" s="68">
        <f t="shared" si="1"/>
        <v>381.41262678207744</v>
      </c>
      <c r="M16" s="65">
        <f t="shared" si="2"/>
        <v>-73.287457841140451</v>
      </c>
      <c r="N16" s="62"/>
      <c r="O16" s="62">
        <v>2013</v>
      </c>
      <c r="P16" s="64" t="s">
        <v>75</v>
      </c>
      <c r="Q16" s="64">
        <f t="shared" si="3"/>
        <v>19.449445652173917</v>
      </c>
      <c r="R16" s="64">
        <f t="shared" si="4"/>
        <v>24.075489130434782</v>
      </c>
      <c r="S16" s="63">
        <f t="shared" si="5"/>
        <v>-4.6260434782608648</v>
      </c>
      <c r="T16" s="62"/>
      <c r="U16" s="62"/>
      <c r="V16" s="62"/>
    </row>
    <row r="17" spans="1:22" x14ac:dyDescent="0.35">
      <c r="A17" s="62"/>
      <c r="B17" s="64" t="s">
        <v>74</v>
      </c>
      <c r="C17" s="67">
        <v>200.6173</v>
      </c>
      <c r="D17" s="67">
        <v>235.74379999999999</v>
      </c>
      <c r="E17" s="2">
        <v>0.58840922531046724</v>
      </c>
      <c r="F17" s="71">
        <v>10</v>
      </c>
      <c r="G17" s="64"/>
      <c r="H17" s="62"/>
      <c r="I17" s="62"/>
      <c r="J17" s="64" t="s">
        <v>66</v>
      </c>
      <c r="K17" s="68">
        <f t="shared" si="0"/>
        <v>340.94859728643212</v>
      </c>
      <c r="L17" s="68">
        <f t="shared" si="1"/>
        <v>400.64599577889442</v>
      </c>
      <c r="M17" s="65">
        <f t="shared" si="2"/>
        <v>-59.697398492462298</v>
      </c>
      <c r="N17" s="62"/>
      <c r="O17" s="62"/>
      <c r="P17" s="64" t="s">
        <v>74</v>
      </c>
      <c r="Q17" s="64">
        <f t="shared" si="3"/>
        <v>20.061730000000001</v>
      </c>
      <c r="R17" s="64">
        <f t="shared" si="4"/>
        <v>23.574379999999998</v>
      </c>
      <c r="S17" s="63">
        <f t="shared" si="5"/>
        <v>-3.5126499999999972</v>
      </c>
      <c r="T17" s="62"/>
      <c r="U17" s="62"/>
      <c r="V17" s="62"/>
    </row>
    <row r="18" spans="1:22" x14ac:dyDescent="0.35">
      <c r="A18" s="62"/>
      <c r="B18" s="64" t="s">
        <v>64</v>
      </c>
      <c r="C18" s="67">
        <v>223.13239999999996</v>
      </c>
      <c r="D18" s="67">
        <v>267.51590000000004</v>
      </c>
      <c r="E18" s="2">
        <v>0.59757539917208746</v>
      </c>
      <c r="F18" s="71">
        <v>10</v>
      </c>
      <c r="G18" s="64"/>
      <c r="H18" s="62"/>
      <c r="I18" s="62"/>
      <c r="J18" s="64" t="s">
        <v>66</v>
      </c>
      <c r="K18" s="68">
        <f t="shared" si="0"/>
        <v>373.39622800593764</v>
      </c>
      <c r="L18" s="68">
        <f t="shared" si="1"/>
        <v>447.66886382978737</v>
      </c>
      <c r="M18" s="65">
        <f t="shared" si="2"/>
        <v>-74.272635823849726</v>
      </c>
      <c r="N18" s="62"/>
      <c r="O18" s="62"/>
      <c r="P18" s="64" t="s">
        <v>64</v>
      </c>
      <c r="Q18" s="64">
        <f t="shared" si="3"/>
        <v>22.313239999999997</v>
      </c>
      <c r="R18" s="64">
        <f t="shared" si="4"/>
        <v>26.751590000000004</v>
      </c>
      <c r="S18" s="63">
        <f t="shared" si="5"/>
        <v>-4.4383500000000069</v>
      </c>
      <c r="T18" s="62"/>
      <c r="U18" s="62"/>
      <c r="V18" s="62"/>
    </row>
    <row r="19" spans="1:22" x14ac:dyDescent="0.35">
      <c r="A19" s="62"/>
      <c r="B19" s="64" t="s">
        <v>65</v>
      </c>
      <c r="C19" s="67">
        <v>246.34179999999998</v>
      </c>
      <c r="D19" s="67">
        <v>254.8818</v>
      </c>
      <c r="E19" s="2">
        <v>0.60260201064458885</v>
      </c>
      <c r="F19" s="71">
        <v>10.4</v>
      </c>
      <c r="G19" s="64"/>
      <c r="H19" s="62"/>
      <c r="I19" s="62"/>
      <c r="J19" s="64" t="s">
        <v>66</v>
      </c>
      <c r="K19" s="68">
        <f t="shared" si="0"/>
        <v>408.79684376840044</v>
      </c>
      <c r="L19" s="68">
        <f t="shared" si="1"/>
        <v>422.96871815505409</v>
      </c>
      <c r="M19" s="65">
        <f t="shared" si="2"/>
        <v>-14.171874386653656</v>
      </c>
      <c r="N19" s="62"/>
      <c r="O19" s="62"/>
      <c r="P19" s="64" t="s">
        <v>65</v>
      </c>
      <c r="Q19" s="64">
        <f t="shared" si="3"/>
        <v>23.686711538461534</v>
      </c>
      <c r="R19" s="64">
        <f t="shared" si="4"/>
        <v>24.507865384615382</v>
      </c>
      <c r="S19" s="63">
        <f t="shared" si="5"/>
        <v>-0.82115384615384812</v>
      </c>
      <c r="T19" s="62"/>
      <c r="U19" s="62"/>
      <c r="V19" s="62"/>
    </row>
    <row r="20" spans="1:22" x14ac:dyDescent="0.35">
      <c r="A20" s="62">
        <v>2014</v>
      </c>
      <c r="B20" s="64" t="s">
        <v>75</v>
      </c>
      <c r="C20" s="67">
        <v>240.03999999999996</v>
      </c>
      <c r="D20" s="67">
        <v>268.20590000000004</v>
      </c>
      <c r="E20" s="2">
        <v>0.61502069781194557</v>
      </c>
      <c r="F20" s="71">
        <v>10.7</v>
      </c>
      <c r="G20" s="64"/>
      <c r="H20" s="62"/>
      <c r="I20" s="62">
        <v>2014</v>
      </c>
      <c r="J20" s="64" t="s">
        <v>66</v>
      </c>
      <c r="K20" s="68">
        <f t="shared" si="0"/>
        <v>390.29580769230768</v>
      </c>
      <c r="L20" s="68">
        <f t="shared" si="1"/>
        <v>436.09247778846162</v>
      </c>
      <c r="M20" s="65">
        <f t="shared" si="2"/>
        <v>-45.796670096153946</v>
      </c>
      <c r="N20" s="62"/>
      <c r="O20" s="62">
        <v>2014</v>
      </c>
      <c r="P20" s="64" t="s">
        <v>75</v>
      </c>
      <c r="Q20" s="64">
        <f t="shared" si="3"/>
        <v>22.433644859813082</v>
      </c>
      <c r="R20" s="64">
        <f t="shared" si="4"/>
        <v>25.065971962616828</v>
      </c>
      <c r="S20" s="63">
        <f t="shared" si="5"/>
        <v>-2.632327102803746</v>
      </c>
      <c r="T20" s="62"/>
      <c r="U20" s="62"/>
      <c r="V20" s="62"/>
    </row>
    <row r="21" spans="1:22" x14ac:dyDescent="0.35">
      <c r="A21" s="62"/>
      <c r="B21" s="64" t="s">
        <v>74</v>
      </c>
      <c r="C21" s="67">
        <v>235.26420000000002</v>
      </c>
      <c r="D21" s="67">
        <v>255.5685</v>
      </c>
      <c r="E21" s="2">
        <v>0.62655233589591952</v>
      </c>
      <c r="F21" s="71">
        <v>10.7</v>
      </c>
      <c r="G21" s="64"/>
      <c r="H21" s="62"/>
      <c r="I21" s="62"/>
      <c r="J21" s="64" t="s">
        <v>66</v>
      </c>
      <c r="K21" s="68">
        <f t="shared" si="0"/>
        <v>375.49010117980185</v>
      </c>
      <c r="L21" s="68">
        <f t="shared" si="1"/>
        <v>407.89649221330819</v>
      </c>
      <c r="M21" s="65">
        <f t="shared" si="2"/>
        <v>-32.406391033506338</v>
      </c>
      <c r="N21" s="62"/>
      <c r="O21" s="62"/>
      <c r="P21" s="64" t="s">
        <v>74</v>
      </c>
      <c r="Q21" s="64">
        <f t="shared" si="3"/>
        <v>21.987308411214958</v>
      </c>
      <c r="R21" s="64">
        <f t="shared" si="4"/>
        <v>23.884906542056076</v>
      </c>
      <c r="S21" s="63">
        <f t="shared" si="5"/>
        <v>-1.8975981308411178</v>
      </c>
      <c r="T21" s="62"/>
      <c r="U21" s="62"/>
      <c r="V21" s="62"/>
    </row>
    <row r="22" spans="1:22" x14ac:dyDescent="0.35">
      <c r="A22" s="62"/>
      <c r="B22" s="64" t="s">
        <v>64</v>
      </c>
      <c r="C22" s="67">
        <v>244.65470000000005</v>
      </c>
      <c r="D22" s="67">
        <v>279.45949999999999</v>
      </c>
      <c r="E22" s="2">
        <v>0.63512714370195156</v>
      </c>
      <c r="F22" s="71">
        <v>11</v>
      </c>
      <c r="G22" s="64"/>
      <c r="H22" s="62"/>
      <c r="I22" s="62"/>
      <c r="J22" s="64" t="s">
        <v>66</v>
      </c>
      <c r="K22" s="68">
        <f t="shared" si="0"/>
        <v>385.20586378026076</v>
      </c>
      <c r="L22" s="68">
        <f t="shared" si="1"/>
        <v>440.00560009310982</v>
      </c>
      <c r="M22" s="65">
        <f t="shared" si="2"/>
        <v>-54.799736312849063</v>
      </c>
      <c r="N22" s="62"/>
      <c r="O22" s="62"/>
      <c r="P22" s="64" t="s">
        <v>64</v>
      </c>
      <c r="Q22" s="64">
        <f t="shared" si="3"/>
        <v>22.241336363636368</v>
      </c>
      <c r="R22" s="64">
        <f t="shared" si="4"/>
        <v>25.405409090909089</v>
      </c>
      <c r="S22" s="63">
        <f t="shared" si="5"/>
        <v>-3.1640727272727212</v>
      </c>
      <c r="T22" s="62"/>
      <c r="U22" s="62"/>
      <c r="V22" s="62"/>
    </row>
    <row r="23" spans="1:22" x14ac:dyDescent="0.35">
      <c r="A23" s="62"/>
      <c r="B23" s="64" t="s">
        <v>65</v>
      </c>
      <c r="C23" s="67">
        <v>260.21949999999998</v>
      </c>
      <c r="D23" s="67">
        <v>280.45539999999994</v>
      </c>
      <c r="E23" s="2">
        <v>0.63660555884092251</v>
      </c>
      <c r="F23" s="71">
        <v>11.5</v>
      </c>
      <c r="G23" s="64"/>
      <c r="H23" s="62"/>
      <c r="I23" s="62"/>
      <c r="J23" s="64" t="s">
        <v>66</v>
      </c>
      <c r="K23" s="68">
        <f t="shared" si="0"/>
        <v>408.76096098467252</v>
      </c>
      <c r="L23" s="68">
        <f t="shared" si="1"/>
        <v>440.54814807245697</v>
      </c>
      <c r="M23" s="65">
        <f t="shared" si="2"/>
        <v>-31.787187087784446</v>
      </c>
      <c r="N23" s="62"/>
      <c r="O23" s="62"/>
      <c r="P23" s="64" t="s">
        <v>65</v>
      </c>
      <c r="Q23" s="64">
        <f t="shared" si="3"/>
        <v>22.62778260869565</v>
      </c>
      <c r="R23" s="64">
        <f t="shared" si="4"/>
        <v>24.387426086956516</v>
      </c>
      <c r="S23" s="63">
        <f t="shared" si="5"/>
        <v>-1.7596434782608661</v>
      </c>
      <c r="T23" s="62"/>
      <c r="U23" s="62"/>
      <c r="V23" s="62"/>
    </row>
    <row r="24" spans="1:22" x14ac:dyDescent="0.35">
      <c r="A24" s="62">
        <v>2015</v>
      </c>
      <c r="B24" s="64" t="s">
        <v>75</v>
      </c>
      <c r="C24" s="67">
        <v>234.50819999999999</v>
      </c>
      <c r="D24" s="67">
        <v>267.46060000000006</v>
      </c>
      <c r="E24" s="2">
        <v>0.64015375517445305</v>
      </c>
      <c r="F24" s="71">
        <v>12.1</v>
      </c>
      <c r="G24" s="64"/>
      <c r="H24" s="62"/>
      <c r="I24" s="62">
        <v>2015</v>
      </c>
      <c r="J24" s="64" t="s">
        <v>66</v>
      </c>
      <c r="K24" s="68">
        <f t="shared" si="0"/>
        <v>366.33105422632786</v>
      </c>
      <c r="L24" s="68">
        <f t="shared" si="1"/>
        <v>417.80681256351045</v>
      </c>
      <c r="M24" s="65">
        <f t="shared" si="2"/>
        <v>-51.475758337182583</v>
      </c>
      <c r="N24" s="62"/>
      <c r="O24" s="62">
        <v>2015</v>
      </c>
      <c r="P24" s="64" t="s">
        <v>75</v>
      </c>
      <c r="Q24" s="64">
        <f t="shared" si="3"/>
        <v>19.380842975206612</v>
      </c>
      <c r="R24" s="64">
        <f t="shared" si="4"/>
        <v>22.104181818181825</v>
      </c>
      <c r="S24" s="63">
        <f t="shared" si="5"/>
        <v>-2.7233388429752132</v>
      </c>
      <c r="T24" s="62"/>
      <c r="U24" s="62"/>
      <c r="V24" s="62"/>
    </row>
    <row r="25" spans="1:22" x14ac:dyDescent="0.35">
      <c r="A25" s="62"/>
      <c r="B25" s="64" t="s">
        <v>74</v>
      </c>
      <c r="C25" s="67">
        <v>263.77029999999996</v>
      </c>
      <c r="D25" s="67">
        <v>254.7902</v>
      </c>
      <c r="E25" s="2">
        <v>0.65582495564754584</v>
      </c>
      <c r="F25" s="71">
        <v>12.3</v>
      </c>
      <c r="G25" s="64"/>
      <c r="H25" s="62"/>
      <c r="I25" s="62"/>
      <c r="J25" s="64" t="s">
        <v>66</v>
      </c>
      <c r="K25" s="68">
        <f t="shared" si="0"/>
        <v>402.19619233543727</v>
      </c>
      <c r="L25" s="68">
        <f t="shared" si="1"/>
        <v>388.503361767358</v>
      </c>
      <c r="M25" s="65">
        <f t="shared" si="2"/>
        <v>13.692830568079273</v>
      </c>
      <c r="N25" s="62"/>
      <c r="O25" s="62"/>
      <c r="P25" s="64" t="s">
        <v>74</v>
      </c>
      <c r="Q25" s="64">
        <f t="shared" si="3"/>
        <v>21.44473983739837</v>
      </c>
      <c r="R25" s="64">
        <f t="shared" si="4"/>
        <v>20.714650406504063</v>
      </c>
      <c r="S25" s="63">
        <f t="shared" si="5"/>
        <v>0.73008943089430645</v>
      </c>
      <c r="T25" s="62"/>
      <c r="U25" s="62"/>
      <c r="V25" s="62"/>
    </row>
    <row r="26" spans="1:22" x14ac:dyDescent="0.35">
      <c r="A26" s="62"/>
      <c r="B26" s="64" t="s">
        <v>64</v>
      </c>
      <c r="C26" s="67">
        <v>272.79109999999997</v>
      </c>
      <c r="D26" s="67">
        <v>284.92629999999997</v>
      </c>
      <c r="E26" s="2">
        <v>0.66528681253696043</v>
      </c>
      <c r="F26" s="71">
        <v>13.6</v>
      </c>
      <c r="G26" s="64"/>
      <c r="H26" s="62"/>
      <c r="I26" s="62"/>
      <c r="J26" s="64" t="s">
        <v>66</v>
      </c>
      <c r="K26" s="68">
        <f t="shared" si="0"/>
        <v>410.03533342222215</v>
      </c>
      <c r="L26" s="68">
        <f t="shared" si="1"/>
        <v>428.27588737777768</v>
      </c>
      <c r="M26" s="65">
        <f t="shared" si="2"/>
        <v>-18.240553955555526</v>
      </c>
      <c r="N26" s="62"/>
      <c r="O26" s="62"/>
      <c r="P26" s="64" t="s">
        <v>64</v>
      </c>
      <c r="Q26" s="64">
        <f t="shared" si="3"/>
        <v>20.058169117647058</v>
      </c>
      <c r="R26" s="64">
        <f t="shared" si="4"/>
        <v>20.950463235294116</v>
      </c>
      <c r="S26" s="63">
        <f t="shared" si="5"/>
        <v>-0.89229411764705802</v>
      </c>
      <c r="T26" s="62"/>
      <c r="U26" s="62"/>
      <c r="V26" s="62"/>
    </row>
    <row r="27" spans="1:22" x14ac:dyDescent="0.35">
      <c r="A27" s="62"/>
      <c r="B27" s="64" t="s">
        <v>65</v>
      </c>
      <c r="C27" s="67">
        <v>268.1377</v>
      </c>
      <c r="D27" s="67">
        <v>280.83350000000002</v>
      </c>
      <c r="E27" s="2">
        <v>0.66765227675931405</v>
      </c>
      <c r="F27" s="69">
        <v>15.1</v>
      </c>
      <c r="G27" s="64"/>
      <c r="H27" s="62"/>
      <c r="I27" s="62"/>
      <c r="J27" s="64" t="s">
        <v>66</v>
      </c>
      <c r="K27" s="68">
        <f t="shared" si="0"/>
        <v>401.61279955713019</v>
      </c>
      <c r="L27" s="68">
        <f t="shared" si="1"/>
        <v>420.62838662533215</v>
      </c>
      <c r="M27" s="65">
        <f t="shared" si="2"/>
        <v>-19.015587068201967</v>
      </c>
      <c r="N27" s="62"/>
      <c r="O27" s="62"/>
      <c r="P27" s="64" t="s">
        <v>65</v>
      </c>
      <c r="Q27" s="64">
        <f t="shared" si="3"/>
        <v>17.757463576158941</v>
      </c>
      <c r="R27" s="64">
        <f t="shared" si="4"/>
        <v>18.598245033112583</v>
      </c>
      <c r="S27" s="63">
        <f t="shared" si="5"/>
        <v>-0.8407814569536427</v>
      </c>
      <c r="T27" s="62"/>
      <c r="U27" s="62"/>
      <c r="V27" s="62"/>
    </row>
    <row r="28" spans="1:22" x14ac:dyDescent="0.35">
      <c r="A28" s="62">
        <v>2016</v>
      </c>
      <c r="B28" s="64" t="s">
        <v>75</v>
      </c>
      <c r="C28" s="67">
        <v>257.99959999999999</v>
      </c>
      <c r="D28" s="67">
        <v>274.31479999999999</v>
      </c>
      <c r="E28" s="2">
        <v>0.68184506209343576</v>
      </c>
      <c r="F28" s="71">
        <v>15.4</v>
      </c>
      <c r="G28" s="64"/>
      <c r="H28" s="62"/>
      <c r="I28" s="62">
        <v>2016</v>
      </c>
      <c r="J28" s="64" t="s">
        <v>66</v>
      </c>
      <c r="K28" s="68">
        <f t="shared" si="0"/>
        <v>378.38449575021684</v>
      </c>
      <c r="L28" s="68">
        <f t="shared" si="1"/>
        <v>402.31251240242847</v>
      </c>
      <c r="M28" s="65">
        <f t="shared" si="2"/>
        <v>-23.928016652211625</v>
      </c>
      <c r="N28" s="62"/>
      <c r="O28" s="62">
        <v>2016</v>
      </c>
      <c r="P28" s="64" t="s">
        <v>75</v>
      </c>
      <c r="Q28" s="64">
        <f t="shared" si="3"/>
        <v>16.753220779220779</v>
      </c>
      <c r="R28" s="64">
        <f t="shared" si="4"/>
        <v>17.812649350649348</v>
      </c>
      <c r="S28" s="63">
        <f t="shared" si="5"/>
        <v>-1.0594285714285689</v>
      </c>
      <c r="T28" s="62"/>
      <c r="U28" s="62"/>
      <c r="V28" s="62"/>
    </row>
    <row r="29" spans="1:22" x14ac:dyDescent="0.35">
      <c r="A29" s="62"/>
      <c r="B29" s="64" t="s">
        <v>74</v>
      </c>
      <c r="C29" s="67">
        <v>301.59190000000001</v>
      </c>
      <c r="D29" s="67">
        <v>270.82360000000006</v>
      </c>
      <c r="E29" s="2">
        <v>0.69633353045535185</v>
      </c>
      <c r="F29" s="71">
        <v>15.1</v>
      </c>
      <c r="G29" s="64"/>
      <c r="H29" s="62"/>
      <c r="I29" s="62"/>
      <c r="J29" s="64" t="s">
        <v>66</v>
      </c>
      <c r="K29" s="68">
        <f t="shared" si="0"/>
        <v>433.1141425902336</v>
      </c>
      <c r="L29" s="68">
        <f t="shared" si="1"/>
        <v>388.92798946921454</v>
      </c>
      <c r="M29" s="65">
        <f t="shared" si="2"/>
        <v>44.186153121019061</v>
      </c>
      <c r="N29" s="62"/>
      <c r="O29" s="62"/>
      <c r="P29" s="64" t="s">
        <v>74</v>
      </c>
      <c r="Q29" s="64">
        <f t="shared" si="3"/>
        <v>19.972973509933777</v>
      </c>
      <c r="R29" s="64">
        <f t="shared" si="4"/>
        <v>17.935337748344374</v>
      </c>
      <c r="S29" s="63">
        <f t="shared" si="5"/>
        <v>2.037635761589403</v>
      </c>
      <c r="T29" s="62"/>
      <c r="U29" s="62"/>
      <c r="V29" s="62"/>
    </row>
    <row r="30" spans="1:22" x14ac:dyDescent="0.35">
      <c r="A30" s="62"/>
      <c r="B30" s="64" t="s">
        <v>64</v>
      </c>
      <c r="C30" s="67">
        <v>284.87779999999998</v>
      </c>
      <c r="D30" s="67">
        <v>281.46580000000006</v>
      </c>
      <c r="E30" s="2">
        <v>0.70490833826138377</v>
      </c>
      <c r="F30" s="70">
        <v>14</v>
      </c>
      <c r="G30" s="64"/>
      <c r="H30" s="62"/>
      <c r="I30" s="62"/>
      <c r="J30" s="64" t="s">
        <v>66</v>
      </c>
      <c r="K30" s="68">
        <f t="shared" si="0"/>
        <v>404.13453003355704</v>
      </c>
      <c r="L30" s="68">
        <f t="shared" si="1"/>
        <v>399.29418439597328</v>
      </c>
      <c r="M30" s="65">
        <f t="shared" si="2"/>
        <v>4.8403456375837663</v>
      </c>
      <c r="N30" s="62"/>
      <c r="O30" s="62"/>
      <c r="P30" s="64" t="s">
        <v>64</v>
      </c>
      <c r="Q30" s="64">
        <f t="shared" si="3"/>
        <v>20.348414285714284</v>
      </c>
      <c r="R30" s="64">
        <f t="shared" si="4"/>
        <v>20.104700000000005</v>
      </c>
      <c r="S30" s="63">
        <f t="shared" si="5"/>
        <v>0.24371428571427955</v>
      </c>
      <c r="T30" s="62"/>
      <c r="U30" s="62"/>
      <c r="V30" s="62"/>
    </row>
    <row r="31" spans="1:22" x14ac:dyDescent="0.35">
      <c r="A31" s="62"/>
      <c r="B31" s="64" t="s">
        <v>65</v>
      </c>
      <c r="C31" s="67">
        <v>280.40889999999996</v>
      </c>
      <c r="D31" s="67">
        <v>273.96949999999998</v>
      </c>
      <c r="E31" s="2">
        <v>0.71141336487285634</v>
      </c>
      <c r="F31" s="69">
        <v>13.9</v>
      </c>
      <c r="G31" s="64"/>
      <c r="H31" s="62"/>
      <c r="I31" s="62"/>
      <c r="J31" s="64" t="s">
        <v>66</v>
      </c>
      <c r="K31" s="68">
        <f t="shared" si="0"/>
        <v>394.15748121363254</v>
      </c>
      <c r="L31" s="68">
        <f t="shared" si="1"/>
        <v>385.10592227763919</v>
      </c>
      <c r="M31" s="65">
        <f t="shared" si="2"/>
        <v>9.0515589359933415</v>
      </c>
      <c r="N31" s="62"/>
      <c r="O31" s="62"/>
      <c r="P31" s="64" t="s">
        <v>65</v>
      </c>
      <c r="Q31" s="64">
        <f t="shared" si="3"/>
        <v>20.173302158273376</v>
      </c>
      <c r="R31" s="64">
        <f t="shared" si="4"/>
        <v>19.710035971223022</v>
      </c>
      <c r="S31" s="63">
        <f t="shared" si="5"/>
        <v>0.46326618705035472</v>
      </c>
      <c r="T31" s="62"/>
      <c r="U31" s="62"/>
      <c r="V31" s="62"/>
    </row>
    <row r="32" spans="1:22" x14ac:dyDescent="0.35">
      <c r="A32" s="67">
        <v>2017</v>
      </c>
      <c r="B32" s="67" t="s">
        <v>75</v>
      </c>
      <c r="C32" s="67">
        <v>268.72060000000005</v>
      </c>
      <c r="D32" s="67">
        <v>263.7127999999999</v>
      </c>
      <c r="E32" s="2">
        <v>0.7253104671791839</v>
      </c>
      <c r="F32" s="66">
        <v>13.232200000000001</v>
      </c>
      <c r="G32" s="67"/>
      <c r="H32" s="67"/>
      <c r="I32" s="67">
        <v>2017</v>
      </c>
      <c r="J32" s="64" t="s">
        <v>66</v>
      </c>
      <c r="K32" s="68">
        <f t="shared" si="0"/>
        <v>370.49044810436209</v>
      </c>
      <c r="L32" s="68">
        <f t="shared" si="1"/>
        <v>363.58609441500192</v>
      </c>
      <c r="M32" s="65">
        <f t="shared" si="2"/>
        <v>6.904353689360164</v>
      </c>
      <c r="N32" s="67"/>
      <c r="O32" s="67">
        <v>2017</v>
      </c>
      <c r="P32" s="67" t="s">
        <v>75</v>
      </c>
      <c r="Q32" s="64">
        <f t="shared" si="3"/>
        <v>20.308081800456463</v>
      </c>
      <c r="R32" s="64">
        <f t="shared" si="4"/>
        <v>19.929626214839551</v>
      </c>
      <c r="S32" s="63">
        <f t="shared" si="5"/>
        <v>0.37845558561691206</v>
      </c>
      <c r="T32" s="62"/>
      <c r="U32" s="62"/>
      <c r="V32" s="62"/>
    </row>
    <row r="33" spans="1:22" x14ac:dyDescent="0.35">
      <c r="A33" s="62"/>
      <c r="B33" s="62" t="s">
        <v>74</v>
      </c>
      <c r="C33" s="67">
        <v>298.06640000000004</v>
      </c>
      <c r="D33" s="67">
        <v>273.04000000000002</v>
      </c>
      <c r="E33" s="2">
        <v>0.73329390892962742</v>
      </c>
      <c r="F33" s="66">
        <v>13.210266669999999</v>
      </c>
      <c r="G33" s="62"/>
      <c r="H33" s="62"/>
      <c r="I33" s="62"/>
      <c r="J33" s="64" t="s">
        <v>66</v>
      </c>
      <c r="K33" s="68">
        <f t="shared" si="0"/>
        <v>406.47603419354846</v>
      </c>
      <c r="L33" s="68">
        <f t="shared" si="1"/>
        <v>372.3472903225807</v>
      </c>
      <c r="M33" s="65">
        <f t="shared" si="2"/>
        <v>34.128743870967753</v>
      </c>
      <c r="N33" s="62"/>
      <c r="O33" s="62"/>
      <c r="P33" s="62" t="s">
        <v>74</v>
      </c>
      <c r="Q33" s="64">
        <f t="shared" si="3"/>
        <v>22.563238687444304</v>
      </c>
      <c r="R33" s="64">
        <f t="shared" si="4"/>
        <v>20.668772767476618</v>
      </c>
      <c r="S33" s="63">
        <f t="shared" si="5"/>
        <v>1.8944659199676863</v>
      </c>
      <c r="T33" s="62"/>
      <c r="U33" s="62"/>
      <c r="V33" s="62"/>
    </row>
    <row r="34" spans="1:22" x14ac:dyDescent="0.35">
      <c r="B34" s="62" t="s">
        <v>64</v>
      </c>
      <c r="C34" s="67">
        <v>298.68549999999999</v>
      </c>
      <c r="D34" s="67">
        <v>278.89699999999999</v>
      </c>
      <c r="E34" s="2">
        <v>0.73891188645771733</v>
      </c>
      <c r="F34" s="66">
        <v>13.167766666666665</v>
      </c>
      <c r="G34" s="62"/>
      <c r="H34" s="62"/>
      <c r="I34" s="62"/>
      <c r="J34" s="64" t="s">
        <v>66</v>
      </c>
      <c r="K34" s="68">
        <f t="shared" si="0"/>
        <v>404.22343377350938</v>
      </c>
      <c r="L34" s="68">
        <f t="shared" si="1"/>
        <v>377.44283873549421</v>
      </c>
      <c r="M34" s="65">
        <f t="shared" si="2"/>
        <v>26.780595038015178</v>
      </c>
      <c r="N34" s="62"/>
      <c r="O34" s="62"/>
      <c r="P34" s="62" t="s">
        <v>64</v>
      </c>
      <c r="Q34" s="64">
        <f t="shared" si="3"/>
        <v>22.683079641447677</v>
      </c>
      <c r="R34" s="64">
        <f t="shared" si="4"/>
        <v>21.18028114106923</v>
      </c>
      <c r="S34" s="63">
        <f t="shared" si="5"/>
        <v>1.5027985003784465</v>
      </c>
      <c r="T34" s="62"/>
      <c r="U34" s="62"/>
      <c r="V34" s="62"/>
    </row>
    <row r="35" spans="1:22" x14ac:dyDescent="0.35">
      <c r="B35" s="62" t="s">
        <v>65</v>
      </c>
      <c r="C35" s="67">
        <v>324.68040000000002</v>
      </c>
      <c r="D35" s="67">
        <v>291.56420000000003</v>
      </c>
      <c r="E35" s="2">
        <v>0.74512123004139563</v>
      </c>
      <c r="F35" s="66">
        <v>13.641366666666665</v>
      </c>
      <c r="G35" s="62"/>
      <c r="H35" s="62"/>
      <c r="I35" s="62"/>
      <c r="J35" s="64" t="s">
        <v>66</v>
      </c>
      <c r="K35" s="68">
        <f t="shared" si="0"/>
        <v>435.74171142857148</v>
      </c>
      <c r="L35" s="68">
        <f t="shared" si="1"/>
        <v>391.29766841269844</v>
      </c>
      <c r="M35" s="65">
        <f t="shared" si="2"/>
        <v>44.444043015873035</v>
      </c>
      <c r="N35" s="62"/>
      <c r="O35" s="62"/>
      <c r="P35" s="62" t="s">
        <v>65</v>
      </c>
      <c r="Q35" s="64">
        <f t="shared" si="3"/>
        <v>23.801163617526107</v>
      </c>
      <c r="R35" s="64">
        <f t="shared" si="4"/>
        <v>21.373532954909216</v>
      </c>
      <c r="S35" s="63">
        <f t="shared" si="5"/>
        <v>2.4276306626168918</v>
      </c>
      <c r="T35" s="62"/>
      <c r="U35" s="62"/>
      <c r="V35" s="62"/>
    </row>
    <row r="36" spans="1:22" x14ac:dyDescent="0.35">
      <c r="A36">
        <v>2018</v>
      </c>
      <c r="B36" s="62" t="s">
        <v>75</v>
      </c>
      <c r="C36" s="67">
        <v>269.1558</v>
      </c>
      <c r="D36" s="67">
        <v>287.40730000000002</v>
      </c>
      <c r="E36" s="2">
        <v>0.75458308693081011</v>
      </c>
      <c r="F36" s="66">
        <v>11.953899999999999</v>
      </c>
      <c r="G36" s="62"/>
      <c r="H36" s="62"/>
      <c r="I36" s="62">
        <v>2018</v>
      </c>
      <c r="J36" s="64" t="s">
        <v>66</v>
      </c>
      <c r="K36" s="68">
        <f t="shared" si="0"/>
        <v>356.69471614420064</v>
      </c>
      <c r="L36" s="68">
        <f t="shared" si="1"/>
        <v>380.88224474921634</v>
      </c>
      <c r="M36" s="65">
        <f t="shared" ref="M36:M59" si="6">K36-L36</f>
        <v>-24.1875286050157</v>
      </c>
      <c r="N36" s="62"/>
      <c r="O36" s="62">
        <v>2018</v>
      </c>
      <c r="P36" s="62" t="s">
        <v>75</v>
      </c>
      <c r="Q36" s="64">
        <f t="shared" ref="Q36:Q59" si="7">C36/F36</f>
        <v>22.516149541153936</v>
      </c>
      <c r="R36" s="64">
        <f t="shared" ref="R36:R59" si="8">D36/F36</f>
        <v>24.042973422899642</v>
      </c>
      <c r="S36" s="63">
        <f t="shared" ref="S36:S59" si="9">Q36-R36</f>
        <v>-1.526823881745706</v>
      </c>
      <c r="T36" s="62"/>
      <c r="U36" s="62"/>
      <c r="V36" s="62"/>
    </row>
    <row r="37" spans="1:22" x14ac:dyDescent="0.35">
      <c r="B37" s="62" t="s">
        <v>74</v>
      </c>
      <c r="C37" s="67">
        <v>301.4821</v>
      </c>
      <c r="D37" s="67">
        <v>284.47190000000001</v>
      </c>
      <c r="E37" s="2">
        <v>0.76611472501478417</v>
      </c>
      <c r="F37" s="66">
        <v>12.63</v>
      </c>
      <c r="G37" s="62"/>
      <c r="H37" s="62"/>
      <c r="I37" s="62"/>
      <c r="J37" s="64" t="s">
        <v>66</v>
      </c>
      <c r="K37" s="68">
        <f t="shared" si="0"/>
        <v>393.52082678502506</v>
      </c>
      <c r="L37" s="68">
        <f t="shared" si="1"/>
        <v>371.31762477807797</v>
      </c>
      <c r="M37" s="65">
        <f t="shared" si="6"/>
        <v>22.203202006947095</v>
      </c>
      <c r="N37" s="62"/>
      <c r="O37" s="62"/>
      <c r="P37" s="62" t="s">
        <v>74</v>
      </c>
      <c r="Q37" s="64">
        <f t="shared" si="7"/>
        <v>23.870316706254947</v>
      </c>
      <c r="R37" s="64">
        <f t="shared" si="8"/>
        <v>22.523507521773553</v>
      </c>
      <c r="S37" s="63">
        <f t="shared" si="9"/>
        <v>1.3468091844813941</v>
      </c>
      <c r="T37" s="62"/>
      <c r="U37" s="62"/>
      <c r="V37" s="62"/>
    </row>
    <row r="38" spans="1:22" x14ac:dyDescent="0.35">
      <c r="B38" s="62" t="s">
        <v>64</v>
      </c>
      <c r="C38" s="67">
        <v>337.30500000000001</v>
      </c>
      <c r="D38" s="67">
        <v>336.78199999999998</v>
      </c>
      <c r="E38" s="2">
        <v>0.77587226493199279</v>
      </c>
      <c r="F38" s="66">
        <v>14.0944</v>
      </c>
      <c r="G38" s="62"/>
      <c r="H38" s="62"/>
      <c r="I38" s="62"/>
      <c r="J38" s="64" t="s">
        <v>66</v>
      </c>
      <c r="K38" s="68">
        <f t="shared" si="0"/>
        <v>434.74295350609765</v>
      </c>
      <c r="L38" s="68">
        <f t="shared" si="1"/>
        <v>434.06887347560979</v>
      </c>
      <c r="M38" s="65">
        <f t="shared" si="6"/>
        <v>0.67408003048785758</v>
      </c>
      <c r="N38" s="62"/>
      <c r="O38" s="62"/>
      <c r="P38" s="62" t="s">
        <v>64</v>
      </c>
      <c r="Q38" s="64">
        <f t="shared" si="7"/>
        <v>23.931845271881031</v>
      </c>
      <c r="R38" s="64">
        <f t="shared" si="8"/>
        <v>23.894738335792937</v>
      </c>
      <c r="S38" s="63">
        <f t="shared" si="9"/>
        <v>3.7106936088093789E-2</v>
      </c>
      <c r="T38" s="62"/>
      <c r="U38" s="62"/>
      <c r="V38" s="62"/>
    </row>
    <row r="39" spans="1:22" x14ac:dyDescent="0.35">
      <c r="B39" s="62" t="s">
        <v>65</v>
      </c>
      <c r="C39" s="67">
        <v>343.05200000000002</v>
      </c>
      <c r="D39" s="67">
        <v>326.88400000000001</v>
      </c>
      <c r="E39" s="2">
        <v>0.78178592548787695</v>
      </c>
      <c r="F39" s="66">
        <v>14.26</v>
      </c>
      <c r="G39" s="62"/>
      <c r="H39" s="62"/>
      <c r="I39" s="62"/>
      <c r="J39" s="64" t="s">
        <v>66</v>
      </c>
      <c r="K39" s="68">
        <f t="shared" si="0"/>
        <v>438.80554614220881</v>
      </c>
      <c r="L39" s="68">
        <f t="shared" si="1"/>
        <v>418.12469288956129</v>
      </c>
      <c r="M39" s="65">
        <f t="shared" si="6"/>
        <v>20.680853252647523</v>
      </c>
      <c r="N39" s="62"/>
      <c r="O39" s="62"/>
      <c r="P39" s="62" t="s">
        <v>65</v>
      </c>
      <c r="Q39" s="64">
        <f t="shared" si="7"/>
        <v>24.05694249649369</v>
      </c>
      <c r="R39" s="64">
        <f t="shared" si="8"/>
        <v>22.923141654978963</v>
      </c>
      <c r="S39" s="63">
        <f t="shared" si="9"/>
        <v>1.1338008415147272</v>
      </c>
      <c r="T39" s="62"/>
      <c r="U39" s="62"/>
      <c r="V39" s="62"/>
    </row>
    <row r="40" spans="1:22" x14ac:dyDescent="0.35">
      <c r="A40" s="62">
        <v>2019</v>
      </c>
      <c r="B40" s="62" t="s">
        <v>75</v>
      </c>
      <c r="C40" s="67">
        <v>292.12299999999999</v>
      </c>
      <c r="D40" s="67">
        <v>296.31799999999998</v>
      </c>
      <c r="E40" s="2">
        <v>0.78622117090479005</v>
      </c>
      <c r="F40" s="66">
        <v>14.01</v>
      </c>
      <c r="G40" s="62"/>
      <c r="H40" s="62"/>
      <c r="I40" s="62">
        <v>2019</v>
      </c>
      <c r="J40" s="64" t="s">
        <v>66</v>
      </c>
      <c r="K40" s="68">
        <f t="shared" ref="K40:K59" si="10">+C40/E40</f>
        <v>371.55321022940956</v>
      </c>
      <c r="L40" s="68">
        <f t="shared" ref="L40:L59" si="11">+D40/E40</f>
        <v>376.88885896953741</v>
      </c>
      <c r="M40" s="65">
        <f t="shared" si="6"/>
        <v>-5.3356487401278514</v>
      </c>
      <c r="N40" s="62"/>
      <c r="O40" s="62">
        <v>2019</v>
      </c>
      <c r="P40" s="62" t="s">
        <v>75</v>
      </c>
      <c r="Q40" s="64">
        <f t="shared" si="7"/>
        <v>20.851034975017843</v>
      </c>
      <c r="R40" s="64">
        <f t="shared" si="8"/>
        <v>21.150463954318344</v>
      </c>
      <c r="S40" s="63">
        <f t="shared" si="9"/>
        <v>-0.29942897930050094</v>
      </c>
      <c r="T40" s="62"/>
      <c r="U40" s="62"/>
      <c r="V40" s="62"/>
    </row>
    <row r="41" spans="1:22" x14ac:dyDescent="0.35">
      <c r="A41" s="62"/>
      <c r="B41" s="62" t="s">
        <v>74</v>
      </c>
      <c r="C41" s="67">
        <f>+(103640+111785+109196)/1000</f>
        <v>324.62099999999998</v>
      </c>
      <c r="D41" s="67">
        <f>+(107165+110089+103655)/1000</f>
        <v>320.90899999999999</v>
      </c>
      <c r="E41" s="2">
        <v>0.80011827321111773</v>
      </c>
      <c r="F41" s="66">
        <v>14.386666666666665</v>
      </c>
      <c r="G41" s="1"/>
      <c r="H41" s="62"/>
      <c r="I41" s="62"/>
      <c r="J41" s="64" t="s">
        <v>66</v>
      </c>
      <c r="K41" s="68">
        <f t="shared" si="10"/>
        <v>405.71626829268286</v>
      </c>
      <c r="L41" s="68">
        <f t="shared" si="11"/>
        <v>401.07695417590537</v>
      </c>
      <c r="M41" s="65">
        <f t="shared" si="6"/>
        <v>4.6393141167774843</v>
      </c>
      <c r="N41" s="62"/>
      <c r="O41" s="62"/>
      <c r="P41" s="62" t="s">
        <v>74</v>
      </c>
      <c r="Q41" s="64">
        <f t="shared" si="7"/>
        <v>22.564017608897128</v>
      </c>
      <c r="R41" s="64">
        <f t="shared" si="8"/>
        <v>22.306000926784062</v>
      </c>
      <c r="S41" s="63">
        <f t="shared" si="9"/>
        <v>0.25801668211306605</v>
      </c>
      <c r="T41" s="62"/>
      <c r="U41" s="62"/>
      <c r="V41" s="62"/>
    </row>
    <row r="42" spans="1:22" x14ac:dyDescent="0.35">
      <c r="B42" s="62" t="s">
        <v>64</v>
      </c>
      <c r="C42" s="67">
        <f>+(112561+119746+110439)/1000</f>
        <v>342.74599999999998</v>
      </c>
      <c r="D42" s="67">
        <f>+(116286+115204+105275)/1000</f>
        <v>336.76499999999999</v>
      </c>
      <c r="E42" s="2">
        <v>0.80780603193376699</v>
      </c>
      <c r="F42" s="66">
        <v>14.68</v>
      </c>
      <c r="G42" s="1"/>
      <c r="I42" s="8"/>
      <c r="J42" s="64" t="s">
        <v>66</v>
      </c>
      <c r="K42" s="68">
        <f t="shared" si="10"/>
        <v>424.2924494875549</v>
      </c>
      <c r="L42" s="68">
        <f t="shared" si="11"/>
        <v>416.88844436310393</v>
      </c>
      <c r="M42" s="65">
        <f t="shared" si="6"/>
        <v>7.4040051244509755</v>
      </c>
      <c r="P42" s="62" t="s">
        <v>64</v>
      </c>
      <c r="Q42" s="64">
        <f t="shared" si="7"/>
        <v>23.347820163487736</v>
      </c>
      <c r="R42" s="64">
        <f t="shared" si="8"/>
        <v>22.940395095367847</v>
      </c>
      <c r="S42" s="63">
        <f t="shared" si="9"/>
        <v>0.40742506811988832</v>
      </c>
    </row>
    <row r="43" spans="1:22" x14ac:dyDescent="0.35">
      <c r="B43" s="62" t="s">
        <v>65</v>
      </c>
      <c r="C43" s="67">
        <f>+(122843+116330+103313)/1000</f>
        <v>342.48599999999999</v>
      </c>
      <c r="D43" s="67">
        <f>+(120091+110686+88467)/1000</f>
        <v>319.24400000000003</v>
      </c>
      <c r="E43" s="2">
        <v>0.81105854523950316</v>
      </c>
      <c r="F43" s="66">
        <v>14.72</v>
      </c>
      <c r="G43" s="1"/>
      <c r="I43" s="8"/>
      <c r="J43" s="64" t="s">
        <v>66</v>
      </c>
      <c r="K43" s="68">
        <f t="shared" si="10"/>
        <v>422.27037987604814</v>
      </c>
      <c r="L43" s="68">
        <f t="shared" si="11"/>
        <v>393.61400218738618</v>
      </c>
      <c r="M43" s="65">
        <f t="shared" si="6"/>
        <v>28.656377688661962</v>
      </c>
      <c r="P43" s="62" t="s">
        <v>65</v>
      </c>
      <c r="Q43" s="64">
        <f t="shared" si="7"/>
        <v>23.266711956521739</v>
      </c>
      <c r="R43" s="64">
        <f t="shared" si="8"/>
        <v>21.687771739130437</v>
      </c>
      <c r="S43" s="63">
        <f t="shared" si="9"/>
        <v>1.5789402173913025</v>
      </c>
    </row>
    <row r="44" spans="1:22" x14ac:dyDescent="0.35">
      <c r="A44">
        <v>2020</v>
      </c>
      <c r="B44" s="62" t="s">
        <v>75</v>
      </c>
      <c r="C44" s="67">
        <v>328.13400000000001</v>
      </c>
      <c r="D44" s="67">
        <v>293.20499999999998</v>
      </c>
      <c r="E44" s="2">
        <v>0.82140745121230019</v>
      </c>
      <c r="F44" s="66">
        <v>15.34</v>
      </c>
      <c r="G44" s="1"/>
      <c r="I44">
        <v>2020</v>
      </c>
      <c r="J44" s="64" t="s">
        <v>66</v>
      </c>
      <c r="K44" s="68">
        <f t="shared" si="10"/>
        <v>399.4777494600433</v>
      </c>
      <c r="L44" s="68">
        <f t="shared" si="11"/>
        <v>356.95439524838019</v>
      </c>
      <c r="M44" s="65">
        <f t="shared" si="6"/>
        <v>42.523354211663104</v>
      </c>
      <c r="O44">
        <v>2020</v>
      </c>
      <c r="P44" s="62" t="s">
        <v>75</v>
      </c>
      <c r="Q44" s="64">
        <f t="shared" si="7"/>
        <v>21.390743155149934</v>
      </c>
      <c r="R44" s="64">
        <f t="shared" si="8"/>
        <v>19.113754889178619</v>
      </c>
      <c r="S44" s="63">
        <f t="shared" si="9"/>
        <v>2.2769882659713154</v>
      </c>
    </row>
    <row r="45" spans="1:22" x14ac:dyDescent="0.35">
      <c r="B45" s="62" t="s">
        <v>74</v>
      </c>
      <c r="C45" s="67">
        <v>272.976</v>
      </c>
      <c r="D45" s="67">
        <v>243.499</v>
      </c>
      <c r="E45" s="2">
        <v>0.81933767001774105</v>
      </c>
      <c r="F45" s="66">
        <v>17.95</v>
      </c>
      <c r="G45" s="1"/>
      <c r="J45" s="64" t="s">
        <v>66</v>
      </c>
      <c r="K45" s="68">
        <f t="shared" si="10"/>
        <v>333.1666661854926</v>
      </c>
      <c r="L45" s="68">
        <f t="shared" si="11"/>
        <v>297.19004619271016</v>
      </c>
      <c r="M45" s="65">
        <f t="shared" si="6"/>
        <v>35.976619992782446</v>
      </c>
      <c r="P45" s="62" t="s">
        <v>74</v>
      </c>
      <c r="Q45" s="64">
        <f t="shared" si="7"/>
        <v>15.20757660167131</v>
      </c>
      <c r="R45" s="64">
        <f t="shared" si="8"/>
        <v>13.565403899721449</v>
      </c>
      <c r="S45" s="63">
        <f t="shared" si="9"/>
        <v>1.6421727019498604</v>
      </c>
    </row>
    <row r="46" spans="1:22" x14ac:dyDescent="0.35">
      <c r="B46" s="62" t="s">
        <v>64</v>
      </c>
      <c r="C46" s="67">
        <v>387.74200000000002</v>
      </c>
      <c r="D46" s="67">
        <v>278.5</v>
      </c>
      <c r="E46" s="2">
        <v>0.83264340626848021</v>
      </c>
      <c r="F46" s="66">
        <v>16.91</v>
      </c>
      <c r="J46" s="64" t="s">
        <v>66</v>
      </c>
      <c r="K46" s="68">
        <f t="shared" si="10"/>
        <v>465.67593892045454</v>
      </c>
      <c r="L46" s="68">
        <f t="shared" si="11"/>
        <v>334.47691761363637</v>
      </c>
      <c r="M46" s="65">
        <f t="shared" si="6"/>
        <v>131.19902130681817</v>
      </c>
      <c r="P46" s="62" t="s">
        <v>64</v>
      </c>
      <c r="Q46" s="64">
        <f t="shared" si="7"/>
        <v>22.929745712596098</v>
      </c>
      <c r="R46" s="64">
        <f t="shared" si="8"/>
        <v>16.469544648137198</v>
      </c>
      <c r="S46" s="63">
        <f t="shared" si="9"/>
        <v>6.4602010644589001</v>
      </c>
    </row>
    <row r="47" spans="1:22" x14ac:dyDescent="0.35">
      <c r="B47" s="62" t="s">
        <v>65</v>
      </c>
      <c r="C47" s="67">
        <v>412.05200000000002</v>
      </c>
      <c r="D47" s="67">
        <v>308.78199999999998</v>
      </c>
      <c r="E47" s="2">
        <v>0.83678296865759905</v>
      </c>
      <c r="F47" s="66">
        <v>15.66</v>
      </c>
      <c r="J47" s="64" t="s">
        <v>66</v>
      </c>
      <c r="K47" s="68">
        <f t="shared" si="10"/>
        <v>492.42398021201416</v>
      </c>
      <c r="L47" s="68">
        <f t="shared" si="11"/>
        <v>369.01085653710248</v>
      </c>
      <c r="M47" s="65">
        <f t="shared" si="6"/>
        <v>123.41312367491167</v>
      </c>
      <c r="P47" s="62" t="s">
        <v>65</v>
      </c>
      <c r="Q47" s="64">
        <f t="shared" si="7"/>
        <v>26.312388250319287</v>
      </c>
      <c r="R47" s="64">
        <f t="shared" si="8"/>
        <v>19.71787994891443</v>
      </c>
      <c r="S47" s="63">
        <f t="shared" si="9"/>
        <v>6.5945083014048578</v>
      </c>
    </row>
    <row r="48" spans="1:22" x14ac:dyDescent="0.35">
      <c r="A48">
        <v>2021</v>
      </c>
      <c r="B48" s="62" t="s">
        <v>75</v>
      </c>
      <c r="C48" s="67">
        <v>408.71699999999998</v>
      </c>
      <c r="D48" s="67">
        <v>312.49900000000002</v>
      </c>
      <c r="E48" s="2">
        <v>0.84654050857480767</v>
      </c>
      <c r="F48" s="66">
        <v>14.96</v>
      </c>
      <c r="I48">
        <v>2021</v>
      </c>
      <c r="J48" s="64" t="s">
        <v>66</v>
      </c>
      <c r="K48" s="68">
        <f t="shared" si="10"/>
        <v>482.80855536150898</v>
      </c>
      <c r="L48" s="68">
        <f t="shared" si="11"/>
        <v>369.14831225986734</v>
      </c>
      <c r="M48" s="65">
        <f t="shared" si="6"/>
        <v>113.66024310164164</v>
      </c>
      <c r="O48">
        <v>2021</v>
      </c>
      <c r="P48" s="62" t="s">
        <v>75</v>
      </c>
      <c r="Q48" s="64">
        <f t="shared" si="7"/>
        <v>27.3206550802139</v>
      </c>
      <c r="R48" s="64">
        <f t="shared" si="8"/>
        <v>20.888970588235296</v>
      </c>
      <c r="S48" s="63">
        <f t="shared" si="9"/>
        <v>6.4316844919786043</v>
      </c>
    </row>
    <row r="49" spans="1:19" x14ac:dyDescent="0.35">
      <c r="B49" s="62" t="s">
        <v>74</v>
      </c>
      <c r="C49" s="67">
        <v>487.71699999999998</v>
      </c>
      <c r="D49" s="67">
        <v>327.60599999999999</v>
      </c>
      <c r="E49" s="2">
        <v>0.85895919574216439</v>
      </c>
      <c r="F49" s="66">
        <v>14.14</v>
      </c>
      <c r="J49" s="64" t="s">
        <v>66</v>
      </c>
      <c r="K49" s="17">
        <f t="shared" si="10"/>
        <v>567.79996351118757</v>
      </c>
      <c r="L49" s="17">
        <f t="shared" si="11"/>
        <v>381.39879242685026</v>
      </c>
      <c r="M49" s="25">
        <f t="shared" si="6"/>
        <v>186.40117108433731</v>
      </c>
      <c r="P49" s="62" t="s">
        <v>74</v>
      </c>
      <c r="Q49" s="64">
        <f t="shared" si="7"/>
        <v>34.492008486562938</v>
      </c>
      <c r="R49" s="64">
        <f t="shared" si="8"/>
        <v>23.168741159830269</v>
      </c>
      <c r="S49" s="63">
        <f t="shared" si="9"/>
        <v>11.323267326732669</v>
      </c>
    </row>
    <row r="50" spans="1:19" x14ac:dyDescent="0.35">
      <c r="B50" s="62" t="s">
        <v>64</v>
      </c>
      <c r="C50" s="67">
        <v>460.47699999999998</v>
      </c>
      <c r="D50" s="67">
        <v>358.96</v>
      </c>
      <c r="E50" s="2">
        <v>0.87315198107628622</v>
      </c>
      <c r="F50" s="66">
        <v>14.632199999999999</v>
      </c>
      <c r="J50" s="64" t="s">
        <v>66</v>
      </c>
      <c r="K50" s="17">
        <f t="shared" si="10"/>
        <v>527.37325228581096</v>
      </c>
      <c r="L50" s="17">
        <f t="shared" si="11"/>
        <v>411.10826955638333</v>
      </c>
      <c r="M50" s="65">
        <f t="shared" si="6"/>
        <v>116.26498272942763</v>
      </c>
      <c r="P50" s="62" t="s">
        <v>64</v>
      </c>
      <c r="Q50" s="64">
        <f t="shared" si="7"/>
        <v>31.470113858476509</v>
      </c>
      <c r="R50" s="64">
        <f t="shared" si="8"/>
        <v>24.532196115416685</v>
      </c>
      <c r="S50" s="63">
        <f t="shared" si="9"/>
        <v>6.937917743059824</v>
      </c>
    </row>
    <row r="51" spans="1:19" x14ac:dyDescent="0.35">
      <c r="B51" s="62" t="s">
        <v>65</v>
      </c>
      <c r="C51" s="67">
        <v>474.92204128499998</v>
      </c>
      <c r="D51" s="67">
        <v>381.26128601200003</v>
      </c>
      <c r="E51" s="2">
        <v>0.88231815493790644</v>
      </c>
      <c r="F51" s="66">
        <v>15.41</v>
      </c>
      <c r="J51" s="64" t="s">
        <v>66</v>
      </c>
      <c r="K51" s="17">
        <f t="shared" si="10"/>
        <v>538.26620094700741</v>
      </c>
      <c r="L51" s="17">
        <f t="shared" si="11"/>
        <v>432.11315995059795</v>
      </c>
      <c r="M51" s="65">
        <f t="shared" si="6"/>
        <v>106.15304099640946</v>
      </c>
      <c r="P51" s="62" t="s">
        <v>65</v>
      </c>
      <c r="Q51" s="64">
        <f t="shared" si="7"/>
        <v>30.819081199545749</v>
      </c>
      <c r="R51" s="64">
        <f t="shared" si="8"/>
        <v>24.741160675665153</v>
      </c>
      <c r="S51" s="63">
        <f t="shared" si="9"/>
        <v>6.0779205238805964</v>
      </c>
    </row>
    <row r="52" spans="1:19" x14ac:dyDescent="0.35">
      <c r="A52">
        <v>2022</v>
      </c>
      <c r="B52" s="62" t="s">
        <v>75</v>
      </c>
      <c r="C52" s="67">
        <v>458.402445962</v>
      </c>
      <c r="D52" s="67">
        <v>396.97819123400001</v>
      </c>
      <c r="E52" s="2">
        <v>0.89532820816085157</v>
      </c>
      <c r="F52" s="66">
        <v>15.2317</v>
      </c>
      <c r="I52">
        <v>2022</v>
      </c>
      <c r="J52" s="64" t="s">
        <v>66</v>
      </c>
      <c r="K52" s="17">
        <f t="shared" si="10"/>
        <v>511.99374908965785</v>
      </c>
      <c r="L52" s="17">
        <f t="shared" si="11"/>
        <v>443.38845533467241</v>
      </c>
      <c r="M52" s="65">
        <f t="shared" si="6"/>
        <v>68.605293754985439</v>
      </c>
      <c r="O52">
        <v>2022</v>
      </c>
      <c r="P52" s="62" t="s">
        <v>75</v>
      </c>
      <c r="Q52" s="64">
        <f t="shared" si="7"/>
        <v>30.095291133753946</v>
      </c>
      <c r="R52" s="64">
        <f t="shared" si="8"/>
        <v>26.062631960582209</v>
      </c>
      <c r="S52" s="63">
        <f t="shared" si="9"/>
        <v>4.0326591731717372</v>
      </c>
    </row>
    <row r="53" spans="1:19" x14ac:dyDescent="0.35">
      <c r="B53" s="62" t="s">
        <v>74</v>
      </c>
      <c r="C53" s="67">
        <v>518.66164887100001</v>
      </c>
      <c r="D53" s="67">
        <v>447.57358449600002</v>
      </c>
      <c r="E53" s="2">
        <v>0.9157303370786517</v>
      </c>
      <c r="F53" s="66">
        <v>15.554905291005291</v>
      </c>
      <c r="J53" s="64" t="s">
        <v>66</v>
      </c>
      <c r="K53" s="17">
        <f t="shared" si="10"/>
        <v>566.39124846035588</v>
      </c>
      <c r="L53" s="17">
        <f t="shared" si="11"/>
        <v>488.76133767047855</v>
      </c>
      <c r="M53" s="65">
        <f t="shared" si="6"/>
        <v>77.629910789877329</v>
      </c>
      <c r="P53" s="62" t="s">
        <v>74</v>
      </c>
      <c r="Q53" s="64">
        <f t="shared" si="7"/>
        <v>33.343928437219027</v>
      </c>
      <c r="R53" s="64">
        <f t="shared" si="8"/>
        <v>28.773790397477502</v>
      </c>
      <c r="S53" s="63">
        <f t="shared" si="9"/>
        <v>4.5701380397415257</v>
      </c>
    </row>
    <row r="54" spans="1:19" x14ac:dyDescent="0.35">
      <c r="B54" s="62" t="s">
        <v>64</v>
      </c>
      <c r="C54" s="67">
        <v>542.95641304699996</v>
      </c>
      <c r="D54" s="67">
        <v>492.24173810399998</v>
      </c>
      <c r="E54" s="2">
        <v>0.9399763453577763</v>
      </c>
      <c r="F54" s="66">
        <v>17.030725829725831</v>
      </c>
      <c r="J54" s="64" t="s">
        <v>66</v>
      </c>
      <c r="K54" s="17">
        <f t="shared" si="10"/>
        <v>577.62774108995097</v>
      </c>
      <c r="L54" s="17">
        <f t="shared" si="11"/>
        <v>523.67460153121363</v>
      </c>
      <c r="M54" s="65">
        <f t="shared" si="6"/>
        <v>53.953139558737348</v>
      </c>
      <c r="P54" s="62" t="s">
        <v>64</v>
      </c>
      <c r="Q54" s="64">
        <f t="shared" si="7"/>
        <v>31.880990773705662</v>
      </c>
      <c r="R54" s="64">
        <f t="shared" si="8"/>
        <v>28.903156743022052</v>
      </c>
      <c r="S54" s="63">
        <f t="shared" si="9"/>
        <v>2.97783403068361</v>
      </c>
    </row>
    <row r="55" spans="1:19" x14ac:dyDescent="0.35">
      <c r="B55" s="62" t="s">
        <v>65</v>
      </c>
      <c r="C55" s="67">
        <v>494.80158773400001</v>
      </c>
      <c r="D55" s="67">
        <v>487.38166213099998</v>
      </c>
      <c r="E55" s="2">
        <v>0.94766410408042578</v>
      </c>
      <c r="F55" s="66">
        <v>17.63</v>
      </c>
      <c r="J55" s="64" t="s">
        <v>66</v>
      </c>
      <c r="K55" s="17">
        <f t="shared" si="10"/>
        <v>522.1276036556593</v>
      </c>
      <c r="L55" s="17">
        <f t="shared" si="11"/>
        <v>514.29790369018474</v>
      </c>
      <c r="M55" s="65">
        <f t="shared" si="6"/>
        <v>7.8296999654745605</v>
      </c>
      <c r="P55" s="62" t="s">
        <v>65</v>
      </c>
      <c r="Q55" s="64">
        <f t="shared" si="7"/>
        <v>28.065886995689169</v>
      </c>
      <c r="R55" s="64">
        <f t="shared" si="8"/>
        <v>27.645017704537722</v>
      </c>
      <c r="S55" s="63">
        <f t="shared" si="9"/>
        <v>0.42086929115144756</v>
      </c>
    </row>
    <row r="56" spans="1:19" x14ac:dyDescent="0.35">
      <c r="A56">
        <v>2023</v>
      </c>
      <c r="B56" s="62" t="s">
        <v>75</v>
      </c>
      <c r="C56" s="67">
        <v>483.00147962900002</v>
      </c>
      <c r="D56" s="67">
        <v>488.11064542999998</v>
      </c>
      <c r="E56" s="2">
        <v>0.95801301005322292</v>
      </c>
      <c r="F56" s="66">
        <v>17.751849083694083</v>
      </c>
      <c r="I56">
        <v>2023</v>
      </c>
      <c r="J56" s="64" t="s">
        <v>66</v>
      </c>
      <c r="K56" s="17">
        <f t="shared" si="10"/>
        <v>504.17006299545619</v>
      </c>
      <c r="L56" s="17">
        <f t="shared" si="11"/>
        <v>509.50314902600616</v>
      </c>
      <c r="M56" s="65">
        <f t="shared" si="6"/>
        <v>-5.3330860305499641</v>
      </c>
      <c r="O56">
        <v>2023</v>
      </c>
      <c r="P56" s="62" t="s">
        <v>75</v>
      </c>
      <c r="Q56" s="64">
        <f t="shared" si="7"/>
        <v>27.208516552377624</v>
      </c>
      <c r="R56" s="64">
        <f t="shared" si="8"/>
        <v>27.496326896917619</v>
      </c>
      <c r="S56" s="63">
        <f t="shared" si="9"/>
        <v>-0.2878103445399951</v>
      </c>
    </row>
    <row r="57" spans="1:19" x14ac:dyDescent="0.35">
      <c r="B57" s="62" t="s">
        <v>74</v>
      </c>
      <c r="C57" s="67">
        <v>513.74900000000002</v>
      </c>
      <c r="D57" s="67">
        <v>504.95400000000001</v>
      </c>
      <c r="E57" s="2">
        <v>0.97220579538734486</v>
      </c>
      <c r="F57" s="66">
        <v>18.670020359052714</v>
      </c>
      <c r="J57" s="64" t="s">
        <v>66</v>
      </c>
      <c r="K57" s="17">
        <f t="shared" si="10"/>
        <v>528.4364714111922</v>
      </c>
      <c r="L57" s="17">
        <f t="shared" si="11"/>
        <v>519.39003284671526</v>
      </c>
      <c r="M57" s="65">
        <f t="shared" si="6"/>
        <v>9.0464385644769436</v>
      </c>
      <c r="P57" s="62" t="s">
        <v>74</v>
      </c>
      <c r="Q57" s="64">
        <f t="shared" si="7"/>
        <v>27.517324037137087</v>
      </c>
      <c r="R57" s="64">
        <f t="shared" si="8"/>
        <v>27.046247957365406</v>
      </c>
      <c r="S57" s="63">
        <f t="shared" si="9"/>
        <v>0.47107607977168087</v>
      </c>
    </row>
    <row r="58" spans="1:19" x14ac:dyDescent="0.35">
      <c r="B58" s="62" t="s">
        <v>64</v>
      </c>
      <c r="C58" s="67">
        <v>528.60599999999999</v>
      </c>
      <c r="D58" s="67">
        <v>487.44200000000001</v>
      </c>
      <c r="E58" s="2">
        <v>0.98669426374926084</v>
      </c>
      <c r="F58" s="66">
        <v>18.643814797979797</v>
      </c>
      <c r="J58" s="64" t="s">
        <v>66</v>
      </c>
      <c r="K58" s="17">
        <f t="shared" si="10"/>
        <v>535.73433982619122</v>
      </c>
      <c r="L58" s="17">
        <f t="shared" si="11"/>
        <v>494.01523643991607</v>
      </c>
      <c r="M58" s="65">
        <f t="shared" si="6"/>
        <v>41.719103386275151</v>
      </c>
      <c r="P58" s="62" t="s">
        <v>64</v>
      </c>
      <c r="Q58" s="64">
        <f t="shared" si="7"/>
        <v>28.35288838297614</v>
      </c>
      <c r="R58" s="64">
        <f t="shared" si="8"/>
        <v>26.144971148974196</v>
      </c>
      <c r="S58" s="63">
        <f t="shared" si="9"/>
        <v>2.2079172340019433</v>
      </c>
    </row>
    <row r="59" spans="1:19" x14ac:dyDescent="0.35">
      <c r="B59" s="62" t="s">
        <v>65</v>
      </c>
      <c r="C59" s="67">
        <v>519.45100000000002</v>
      </c>
      <c r="D59" s="67">
        <v>497.70499999999998</v>
      </c>
      <c r="E59" s="2">
        <v>1</v>
      </c>
      <c r="F59" s="66">
        <v>18.755894949494948</v>
      </c>
      <c r="J59" s="64" t="s">
        <v>66</v>
      </c>
      <c r="K59" s="17">
        <f t="shared" si="10"/>
        <v>519.45100000000002</v>
      </c>
      <c r="L59" s="17">
        <f t="shared" si="11"/>
        <v>497.70499999999998</v>
      </c>
      <c r="M59" s="65">
        <f t="shared" si="6"/>
        <v>21.746000000000038</v>
      </c>
      <c r="P59" s="62" t="s">
        <v>65</v>
      </c>
      <c r="Q59" s="64">
        <f t="shared" si="7"/>
        <v>27.695345991153978</v>
      </c>
      <c r="R59" s="64">
        <f t="shared" si="8"/>
        <v>26.535923843687449</v>
      </c>
      <c r="S59" s="63">
        <f t="shared" si="9"/>
        <v>1.1594221474665289</v>
      </c>
    </row>
    <row r="60" spans="1:19" x14ac:dyDescent="0.35">
      <c r="B60" s="62"/>
      <c r="E60" s="2"/>
      <c r="K60" s="2">
        <f>K59/K58-1</f>
        <v>-3.0394429880067131E-2</v>
      </c>
    </row>
    <row r="61" spans="1:19" x14ac:dyDescent="0.35">
      <c r="B61" s="62"/>
      <c r="E61" s="2"/>
    </row>
    <row r="63" spans="1:19" x14ac:dyDescent="0.35">
      <c r="A63" s="62" t="s">
        <v>73</v>
      </c>
    </row>
    <row r="89" spans="3:3" x14ac:dyDescent="0.35">
      <c r="C89" s="2"/>
    </row>
    <row r="90" spans="3:3" x14ac:dyDescent="0.35">
      <c r="C90" s="2"/>
    </row>
    <row r="91" spans="3:3" x14ac:dyDescent="0.35">
      <c r="C91" s="2"/>
    </row>
    <row r="92" spans="3:3" x14ac:dyDescent="0.35">
      <c r="C92" s="2"/>
    </row>
    <row r="93" spans="3:3" x14ac:dyDescent="0.35">
      <c r="C93" s="2"/>
    </row>
    <row r="94" spans="3:3" x14ac:dyDescent="0.35">
      <c r="C94" s="2"/>
    </row>
    <row r="95" spans="3:3" x14ac:dyDescent="0.35">
      <c r="C95" s="2"/>
    </row>
    <row r="96" spans="3:3" x14ac:dyDescent="0.35">
      <c r="C96" s="2"/>
    </row>
    <row r="97" spans="3:5" x14ac:dyDescent="0.35">
      <c r="C97" s="2"/>
    </row>
    <row r="98" spans="3:5" x14ac:dyDescent="0.35">
      <c r="C98" s="2"/>
    </row>
    <row r="99" spans="3:5" x14ac:dyDescent="0.35">
      <c r="C99" s="2"/>
    </row>
    <row r="100" spans="3:5" x14ac:dyDescent="0.35">
      <c r="C100" s="2"/>
    </row>
    <row r="101" spans="3:5" x14ac:dyDescent="0.35">
      <c r="C101" s="2"/>
    </row>
    <row r="102" spans="3:5" x14ac:dyDescent="0.35">
      <c r="C102" s="2"/>
    </row>
    <row r="103" spans="3:5" x14ac:dyDescent="0.35">
      <c r="C103" s="2"/>
    </row>
    <row r="104" spans="3:5" x14ac:dyDescent="0.35">
      <c r="C104" s="2"/>
    </row>
    <row r="105" spans="3:5" x14ac:dyDescent="0.35">
      <c r="C105" s="61"/>
      <c r="D105" s="61"/>
      <c r="E105" s="61"/>
    </row>
    <row r="106" spans="3:5" x14ac:dyDescent="0.35">
      <c r="C106" s="61"/>
      <c r="D106" s="61"/>
      <c r="E106" s="61"/>
    </row>
    <row r="107" spans="3:5" x14ac:dyDescent="0.35">
      <c r="C107" s="61"/>
      <c r="D107" s="61"/>
      <c r="E107" s="61"/>
    </row>
    <row r="108" spans="3:5" x14ac:dyDescent="0.35">
      <c r="C108" s="61"/>
      <c r="D108" s="61"/>
      <c r="E108" s="61"/>
    </row>
    <row r="109" spans="3:5" x14ac:dyDescent="0.35">
      <c r="C109" s="61"/>
      <c r="D109" s="61"/>
      <c r="E109" s="61"/>
    </row>
    <row r="110" spans="3:5" x14ac:dyDescent="0.35">
      <c r="C110" s="61"/>
      <c r="D110" s="61"/>
      <c r="E110" s="61"/>
    </row>
    <row r="111" spans="3:5" x14ac:dyDescent="0.35">
      <c r="C111" s="61"/>
      <c r="D111" s="61"/>
      <c r="E111" s="61"/>
    </row>
    <row r="112" spans="3:5" x14ac:dyDescent="0.35">
      <c r="C112" s="61"/>
      <c r="D112" s="61"/>
      <c r="E112" s="61"/>
    </row>
    <row r="113" spans="3:5" x14ac:dyDescent="0.35">
      <c r="C113" s="61"/>
      <c r="D113" s="61"/>
      <c r="E113" s="61"/>
    </row>
    <row r="114" spans="3:5" x14ac:dyDescent="0.35">
      <c r="C114" s="61"/>
      <c r="D114" s="61"/>
      <c r="E114" s="61"/>
    </row>
    <row r="115" spans="3:5" x14ac:dyDescent="0.35">
      <c r="C115" s="61"/>
      <c r="D115" s="61"/>
      <c r="E115" s="61"/>
    </row>
    <row r="116" spans="3:5" x14ac:dyDescent="0.35">
      <c r="C116" s="61"/>
      <c r="D116" s="61"/>
      <c r="E116" s="61"/>
    </row>
    <row r="117" spans="3:5" x14ac:dyDescent="0.35">
      <c r="C117" s="61"/>
      <c r="D117" s="61"/>
      <c r="E117" s="61"/>
    </row>
    <row r="118" spans="3:5" x14ac:dyDescent="0.35">
      <c r="C118" s="61"/>
      <c r="D118" s="61"/>
      <c r="E118" s="61"/>
    </row>
    <row r="119" spans="3:5" x14ac:dyDescent="0.35">
      <c r="C119" s="61"/>
      <c r="D119" s="61"/>
      <c r="E119" s="61"/>
    </row>
    <row r="120" spans="3:5" x14ac:dyDescent="0.35">
      <c r="C120" s="61"/>
      <c r="D120" s="61"/>
      <c r="E120" s="61"/>
    </row>
    <row r="121" spans="3:5" x14ac:dyDescent="0.35">
      <c r="C121" s="61"/>
      <c r="D121" s="61"/>
      <c r="E121" s="61"/>
    </row>
    <row r="122" spans="3:5" x14ac:dyDescent="0.35">
      <c r="C122" s="61"/>
      <c r="D122" s="61"/>
      <c r="E122" s="61"/>
    </row>
    <row r="123" spans="3:5" x14ac:dyDescent="0.35">
      <c r="C123" s="61"/>
      <c r="D123" s="61"/>
      <c r="E123" s="61"/>
    </row>
    <row r="124" spans="3:5" x14ac:dyDescent="0.35">
      <c r="C124" s="61"/>
      <c r="D124" s="61"/>
      <c r="E124" s="61"/>
    </row>
    <row r="125" spans="3:5" x14ac:dyDescent="0.35">
      <c r="C125" s="61"/>
      <c r="D125" s="61"/>
      <c r="E125" s="61"/>
    </row>
    <row r="126" spans="3:5" x14ac:dyDescent="0.35">
      <c r="C126" s="61"/>
      <c r="D126" s="61"/>
      <c r="E126" s="61"/>
    </row>
    <row r="127" spans="3:5" x14ac:dyDescent="0.35">
      <c r="C127" s="61"/>
      <c r="D127" s="61"/>
      <c r="E127" s="61"/>
    </row>
    <row r="128" spans="3:5" x14ac:dyDescent="0.35">
      <c r="C128" s="61"/>
      <c r="D128" s="61"/>
      <c r="E128" s="61"/>
    </row>
    <row r="129" spans="3:5" x14ac:dyDescent="0.35">
      <c r="C129" s="61"/>
      <c r="D129" s="61"/>
      <c r="E129" s="61"/>
    </row>
    <row r="130" spans="3:5" x14ac:dyDescent="0.35">
      <c r="C130" s="61"/>
      <c r="D130" s="61"/>
      <c r="E130" s="61"/>
    </row>
    <row r="131" spans="3:5" x14ac:dyDescent="0.35">
      <c r="C131" s="61"/>
      <c r="D131" s="61"/>
      <c r="E131" s="61"/>
    </row>
    <row r="132" spans="3:5" x14ac:dyDescent="0.35">
      <c r="C132" s="61"/>
      <c r="D132" s="61"/>
      <c r="E132" s="61"/>
    </row>
    <row r="133" spans="3:5" x14ac:dyDescent="0.35">
      <c r="C133" s="61"/>
      <c r="D133" s="61"/>
      <c r="E133" s="61"/>
    </row>
    <row r="134" spans="3:5" x14ac:dyDescent="0.35">
      <c r="C134" s="61"/>
      <c r="D134" s="61"/>
      <c r="E134" s="61"/>
    </row>
    <row r="135" spans="3:5" x14ac:dyDescent="0.35">
      <c r="C135" s="61"/>
      <c r="D135" s="61"/>
      <c r="E135" s="61"/>
    </row>
    <row r="136" spans="3:5" x14ac:dyDescent="0.35">
      <c r="C136" s="61"/>
      <c r="D136" s="61"/>
      <c r="E136" s="61"/>
    </row>
    <row r="137" spans="3:5" x14ac:dyDescent="0.35">
      <c r="C137" s="61"/>
      <c r="D137" s="61"/>
      <c r="E137" s="61"/>
    </row>
    <row r="138" spans="3:5" x14ac:dyDescent="0.35">
      <c r="C138" s="61"/>
      <c r="D138" s="61"/>
      <c r="E138" s="61"/>
    </row>
    <row r="139" spans="3:5" x14ac:dyDescent="0.35">
      <c r="C139" s="61"/>
      <c r="D139" s="61"/>
      <c r="E139" s="61"/>
    </row>
    <row r="140" spans="3:5" x14ac:dyDescent="0.35">
      <c r="C140" s="61"/>
      <c r="D140" s="61"/>
      <c r="E140" s="61"/>
    </row>
    <row r="141" spans="3:5" x14ac:dyDescent="0.35">
      <c r="C141" s="61"/>
      <c r="D141" s="61"/>
      <c r="E141" s="61"/>
    </row>
    <row r="142" spans="3:5" x14ac:dyDescent="0.35">
      <c r="C142" s="61"/>
      <c r="D142" s="61"/>
      <c r="E142" s="61"/>
    </row>
    <row r="143" spans="3:5" x14ac:dyDescent="0.35">
      <c r="C143" s="61"/>
      <c r="D143" s="61"/>
      <c r="E143" s="61"/>
    </row>
    <row r="144" spans="3:5" x14ac:dyDescent="0.35">
      <c r="C144" s="61"/>
      <c r="D144" s="61"/>
      <c r="E144" s="61"/>
    </row>
    <row r="145" spans="3:5" x14ac:dyDescent="0.35">
      <c r="C145" s="61"/>
      <c r="D145" s="61"/>
      <c r="E145" s="61"/>
    </row>
    <row r="146" spans="3:5" x14ac:dyDescent="0.35">
      <c r="C146" s="61"/>
      <c r="D146" s="61"/>
      <c r="E146" s="61"/>
    </row>
    <row r="147" spans="3:5" x14ac:dyDescent="0.35">
      <c r="C147" s="61"/>
      <c r="D147" s="61"/>
      <c r="E147" s="61"/>
    </row>
    <row r="148" spans="3:5" x14ac:dyDescent="0.35">
      <c r="C148" s="61"/>
      <c r="D148" s="61"/>
      <c r="E148" s="61"/>
    </row>
    <row r="149" spans="3:5" x14ac:dyDescent="0.35">
      <c r="C149" s="61"/>
      <c r="D149" s="61"/>
      <c r="E149" s="61"/>
    </row>
    <row r="150" spans="3:5" x14ac:dyDescent="0.35">
      <c r="C150" s="61"/>
      <c r="D150" s="61"/>
      <c r="E150" s="61"/>
    </row>
    <row r="151" spans="3:5" x14ac:dyDescent="0.35">
      <c r="C151" s="61"/>
      <c r="D151" s="61"/>
      <c r="E151" s="61"/>
    </row>
    <row r="152" spans="3:5" x14ac:dyDescent="0.35">
      <c r="C152" s="61"/>
      <c r="D152" s="61"/>
      <c r="E152" s="61"/>
    </row>
    <row r="153" spans="3:5" x14ac:dyDescent="0.35">
      <c r="C153" s="61"/>
      <c r="D153" s="61"/>
      <c r="E153" s="61"/>
    </row>
    <row r="154" spans="3:5" x14ac:dyDescent="0.35">
      <c r="C154" s="61"/>
      <c r="D154" s="61"/>
      <c r="E154" s="61"/>
    </row>
    <row r="155" spans="3:5" x14ac:dyDescent="0.35">
      <c r="C155" s="61"/>
      <c r="D155" s="61"/>
      <c r="E155" s="61"/>
    </row>
    <row r="156" spans="3:5" x14ac:dyDescent="0.35">
      <c r="C156" s="61"/>
      <c r="D156" s="61"/>
      <c r="E156" s="61"/>
    </row>
    <row r="157" spans="3:5" x14ac:dyDescent="0.35">
      <c r="C157" s="61"/>
      <c r="D157" s="61"/>
      <c r="E157" s="61"/>
    </row>
    <row r="158" spans="3:5" x14ac:dyDescent="0.35">
      <c r="C158" s="61"/>
      <c r="D158" s="61"/>
      <c r="E158" s="61"/>
    </row>
    <row r="159" spans="3:5" x14ac:dyDescent="0.35">
      <c r="C159" s="61"/>
      <c r="D159" s="61"/>
      <c r="E159" s="61"/>
    </row>
    <row r="160" spans="3:5" x14ac:dyDescent="0.35">
      <c r="C160" s="61"/>
      <c r="D160" s="61"/>
      <c r="E160" s="61"/>
    </row>
    <row r="161" spans="3:5" x14ac:dyDescent="0.35">
      <c r="C161" s="61"/>
      <c r="D161" s="61"/>
      <c r="E161" s="61"/>
    </row>
    <row r="162" spans="3:5" x14ac:dyDescent="0.35">
      <c r="C162" s="61"/>
      <c r="D162" s="61"/>
      <c r="E162" s="61"/>
    </row>
    <row r="163" spans="3:5" x14ac:dyDescent="0.35">
      <c r="C163" s="61"/>
      <c r="D163" s="61"/>
      <c r="E163" s="61"/>
    </row>
    <row r="164" spans="3:5" x14ac:dyDescent="0.35">
      <c r="C164" s="61"/>
      <c r="D164" s="61"/>
      <c r="E164" s="61"/>
    </row>
    <row r="165" spans="3:5" x14ac:dyDescent="0.35">
      <c r="C165" s="61"/>
      <c r="D165" s="61"/>
      <c r="E165" s="61"/>
    </row>
    <row r="166" spans="3:5" x14ac:dyDescent="0.35">
      <c r="C166" s="61"/>
      <c r="D166" s="61"/>
      <c r="E166" s="61"/>
    </row>
    <row r="167" spans="3:5" x14ac:dyDescent="0.35">
      <c r="C167" s="61"/>
      <c r="D167" s="61"/>
      <c r="E167" s="61"/>
    </row>
    <row r="168" spans="3:5" x14ac:dyDescent="0.35">
      <c r="C168" s="61"/>
      <c r="D168" s="61"/>
      <c r="E168" s="61"/>
    </row>
    <row r="169" spans="3:5" x14ac:dyDescent="0.35">
      <c r="C169" s="61"/>
      <c r="D169" s="61"/>
      <c r="E169" s="61"/>
    </row>
    <row r="170" spans="3:5" x14ac:dyDescent="0.35">
      <c r="C170" s="61"/>
      <c r="D170" s="61"/>
      <c r="E170" s="61"/>
    </row>
    <row r="171" spans="3:5" x14ac:dyDescent="0.35">
      <c r="C171" s="61"/>
      <c r="D171" s="61"/>
      <c r="E171" s="61"/>
    </row>
    <row r="172" spans="3:5" x14ac:dyDescent="0.35">
      <c r="C172" s="61"/>
      <c r="D172" s="61"/>
      <c r="E172" s="61"/>
    </row>
    <row r="173" spans="3:5" x14ac:dyDescent="0.35">
      <c r="C173" s="61"/>
      <c r="D173" s="61"/>
      <c r="E173" s="61"/>
    </row>
    <row r="174" spans="3:5" x14ac:dyDescent="0.35">
      <c r="C174" s="61"/>
      <c r="D174" s="61"/>
      <c r="E174" s="61"/>
    </row>
    <row r="175" spans="3:5" x14ac:dyDescent="0.35">
      <c r="C175" s="61"/>
      <c r="D175" s="61"/>
      <c r="E175" s="61"/>
    </row>
    <row r="176" spans="3:5" x14ac:dyDescent="0.35">
      <c r="C176" s="61"/>
      <c r="D176" s="61"/>
      <c r="E176" s="61"/>
    </row>
    <row r="177" spans="3:5" x14ac:dyDescent="0.35">
      <c r="C177" s="61"/>
      <c r="D177" s="61"/>
      <c r="E177" s="61"/>
    </row>
    <row r="178" spans="3:5" x14ac:dyDescent="0.35">
      <c r="C178" s="61"/>
      <c r="D178" s="61"/>
      <c r="E178" s="61"/>
    </row>
    <row r="179" spans="3:5" x14ac:dyDescent="0.35">
      <c r="C179" s="61"/>
      <c r="D179" s="61"/>
      <c r="E179" s="61"/>
    </row>
    <row r="180" spans="3:5" x14ac:dyDescent="0.35">
      <c r="C180" s="61"/>
      <c r="D180" s="61"/>
      <c r="E180" s="61"/>
    </row>
    <row r="181" spans="3:5" x14ac:dyDescent="0.35">
      <c r="C181" s="61"/>
      <c r="D181" s="61"/>
      <c r="E181" s="61"/>
    </row>
    <row r="182" spans="3:5" x14ac:dyDescent="0.35">
      <c r="C182" s="61"/>
      <c r="D182" s="61"/>
      <c r="E182" s="61"/>
    </row>
    <row r="183" spans="3:5" x14ac:dyDescent="0.35">
      <c r="C183" s="61"/>
      <c r="D183" s="61"/>
      <c r="E183" s="61"/>
    </row>
    <row r="184" spans="3:5" x14ac:dyDescent="0.35">
      <c r="C184" s="61"/>
      <c r="D184" s="61"/>
      <c r="E184" s="61"/>
    </row>
    <row r="185" spans="3:5" x14ac:dyDescent="0.35">
      <c r="C185" s="61"/>
      <c r="D185" s="61"/>
      <c r="E185" s="61"/>
    </row>
    <row r="186" spans="3:5" x14ac:dyDescent="0.35">
      <c r="C186" s="61"/>
      <c r="D186" s="61"/>
      <c r="E186" s="61"/>
    </row>
    <row r="187" spans="3:5" x14ac:dyDescent="0.35">
      <c r="C187" s="61"/>
      <c r="D187" s="61"/>
      <c r="E187" s="61"/>
    </row>
    <row r="188" spans="3:5" x14ac:dyDescent="0.35">
      <c r="C188" s="61"/>
      <c r="D188" s="61"/>
      <c r="E188" s="61"/>
    </row>
    <row r="189" spans="3:5" x14ac:dyDescent="0.35">
      <c r="C189" s="61"/>
      <c r="D189" s="61"/>
      <c r="E189" s="61"/>
    </row>
    <row r="190" spans="3:5" x14ac:dyDescent="0.35">
      <c r="C190" s="61"/>
      <c r="D190" s="61"/>
      <c r="E190" s="61"/>
    </row>
    <row r="191" spans="3:5" x14ac:dyDescent="0.35">
      <c r="C191" s="61"/>
      <c r="D191" s="61"/>
      <c r="E191" s="61"/>
    </row>
    <row r="192" spans="3:5" x14ac:dyDescent="0.35">
      <c r="C192" s="61"/>
      <c r="D192" s="61"/>
      <c r="E192" s="61"/>
    </row>
    <row r="193" spans="3:5" x14ac:dyDescent="0.35">
      <c r="C193" s="61"/>
      <c r="D193" s="61"/>
      <c r="E193" s="61"/>
    </row>
    <row r="194" spans="3:5" x14ac:dyDescent="0.35">
      <c r="C194" s="61"/>
      <c r="D194" s="61"/>
      <c r="E194" s="61"/>
    </row>
    <row r="195" spans="3:5" x14ac:dyDescent="0.35">
      <c r="C195" s="61"/>
      <c r="D195" s="61"/>
      <c r="E195" s="61"/>
    </row>
    <row r="196" spans="3:5" x14ac:dyDescent="0.35">
      <c r="C196" s="61"/>
      <c r="D196" s="61"/>
      <c r="E196" s="61"/>
    </row>
    <row r="197" spans="3:5" x14ac:dyDescent="0.35">
      <c r="C197" s="61"/>
      <c r="D197" s="61"/>
      <c r="E197" s="61"/>
    </row>
    <row r="198" spans="3:5" x14ac:dyDescent="0.35">
      <c r="C198" s="61"/>
      <c r="D198" s="61"/>
      <c r="E198" s="61"/>
    </row>
    <row r="199" spans="3:5" x14ac:dyDescent="0.35">
      <c r="C199" s="61"/>
      <c r="D199" s="61"/>
      <c r="E199" s="61"/>
    </row>
    <row r="200" spans="3:5" x14ac:dyDescent="0.35">
      <c r="C200" s="61"/>
      <c r="D200" s="61"/>
      <c r="E200" s="61"/>
    </row>
    <row r="201" spans="3:5" x14ac:dyDescent="0.35">
      <c r="C201" s="61"/>
      <c r="D201" s="61"/>
      <c r="E201" s="61"/>
    </row>
    <row r="202" spans="3:5" x14ac:dyDescent="0.35">
      <c r="C202" s="61"/>
      <c r="D202" s="61"/>
      <c r="E202" s="61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A8DEE-49E1-447B-A3CA-BB47BAE74E35}">
  <dimension ref="A1:AW38"/>
  <sheetViews>
    <sheetView zoomScale="57" zoomScaleNormal="57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8.90625" defaultRowHeight="14.5" x14ac:dyDescent="0.35"/>
  <cols>
    <col min="2" max="2" width="19.54296875" bestFit="1" customWidth="1"/>
  </cols>
  <sheetData>
    <row r="1" spans="1:49" ht="26" x14ac:dyDescent="0.6">
      <c r="A1" s="158" t="s">
        <v>188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9" x14ac:dyDescent="0.35">
      <c r="A2" s="74" t="s">
        <v>78</v>
      </c>
      <c r="B2" s="74"/>
      <c r="C2" s="8" t="s">
        <v>23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46"/>
      <c r="Q2" s="8"/>
      <c r="R2" s="8"/>
      <c r="S2" s="8" t="s">
        <v>87</v>
      </c>
      <c r="T2" s="8"/>
      <c r="U2" s="8"/>
      <c r="V2" s="8"/>
      <c r="W2" s="8"/>
      <c r="X2" s="8"/>
      <c r="Y2" s="8"/>
      <c r="Z2" s="8"/>
      <c r="AA2" s="8"/>
      <c r="AB2" s="8"/>
      <c r="AC2" s="8"/>
      <c r="AF2" s="2"/>
      <c r="AH2" s="8"/>
      <c r="AI2" s="8" t="s">
        <v>22</v>
      </c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2"/>
    </row>
    <row r="3" spans="1:49" x14ac:dyDescent="0.35">
      <c r="A3" s="74"/>
      <c r="B3" s="74"/>
      <c r="C3" s="8">
        <v>2010</v>
      </c>
      <c r="D3" s="8">
        <v>2011</v>
      </c>
      <c r="E3" s="8">
        <v>2012</v>
      </c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8">
        <v>2019</v>
      </c>
      <c r="M3" s="8">
        <v>2020</v>
      </c>
      <c r="N3" s="8">
        <v>2021</v>
      </c>
      <c r="O3" s="8">
        <v>2022</v>
      </c>
      <c r="P3" s="8">
        <v>2023</v>
      </c>
      <c r="Q3" s="8"/>
      <c r="R3" s="8"/>
      <c r="S3" s="8">
        <v>2010</v>
      </c>
      <c r="T3" s="8">
        <v>2011</v>
      </c>
      <c r="U3" s="8">
        <v>2012</v>
      </c>
      <c r="V3" s="8">
        <v>2013</v>
      </c>
      <c r="W3" s="8">
        <v>2014</v>
      </c>
      <c r="X3" s="8">
        <v>2015</v>
      </c>
      <c r="Y3" s="8">
        <v>2016</v>
      </c>
      <c r="Z3" s="8">
        <v>2017</v>
      </c>
      <c r="AA3" s="8">
        <v>2018</v>
      </c>
      <c r="AB3" s="8">
        <v>2019</v>
      </c>
      <c r="AC3" s="8">
        <v>2020</v>
      </c>
      <c r="AD3" s="8">
        <v>2021</v>
      </c>
      <c r="AE3" s="8">
        <v>2022</v>
      </c>
      <c r="AF3" s="8">
        <v>2023</v>
      </c>
      <c r="AG3" s="8"/>
      <c r="AH3" s="8"/>
      <c r="AI3" s="8">
        <v>2010</v>
      </c>
      <c r="AJ3" s="8">
        <v>2011</v>
      </c>
      <c r="AK3" s="8">
        <v>2012</v>
      </c>
      <c r="AL3" s="8">
        <v>2013</v>
      </c>
      <c r="AM3" s="8">
        <v>2014</v>
      </c>
      <c r="AN3" s="8">
        <v>2015</v>
      </c>
      <c r="AO3" s="8">
        <v>2016</v>
      </c>
      <c r="AP3" s="8">
        <v>2017</v>
      </c>
      <c r="AQ3" s="8">
        <v>2018</v>
      </c>
      <c r="AR3" s="8">
        <v>2019</v>
      </c>
      <c r="AS3" s="8">
        <v>2020</v>
      </c>
      <c r="AT3" s="8">
        <v>2021</v>
      </c>
      <c r="AU3" s="8">
        <v>2022</v>
      </c>
      <c r="AV3">
        <v>2023</v>
      </c>
    </row>
    <row r="4" spans="1:49" x14ac:dyDescent="0.35">
      <c r="A4" s="74"/>
      <c r="B4" s="74" t="s">
        <v>86</v>
      </c>
      <c r="C4" s="47">
        <v>9.9532750144927515</v>
      </c>
      <c r="D4" s="47">
        <v>12.143765336249317</v>
      </c>
      <c r="E4" s="47">
        <v>10.150901449275361</v>
      </c>
      <c r="F4" s="47">
        <v>16.754507654563302</v>
      </c>
      <c r="G4" s="47">
        <v>18.459782257315375</v>
      </c>
      <c r="H4" s="47">
        <v>21.484387156775909</v>
      </c>
      <c r="I4" s="47">
        <v>20.352443059019119</v>
      </c>
      <c r="J4" s="47">
        <v>19.839321984126986</v>
      </c>
      <c r="K4" s="47">
        <v>21.293169213313167</v>
      </c>
      <c r="L4" s="47">
        <v>21.085160991615027</v>
      </c>
      <c r="M4" s="47">
        <v>23.500597809187283</v>
      </c>
      <c r="N4" s="47">
        <v>26.262408713136729</v>
      </c>
      <c r="O4" s="47">
        <v>29.637927488299535</v>
      </c>
      <c r="P4" s="47">
        <v>31.706799999999998</v>
      </c>
      <c r="Q4" s="47"/>
      <c r="R4" s="8"/>
      <c r="S4" s="47">
        <v>157.38122295652175</v>
      </c>
      <c r="T4" s="47">
        <v>183.93438764352103</v>
      </c>
      <c r="U4" s="47">
        <v>125.38642463768113</v>
      </c>
      <c r="V4" s="47">
        <v>176.78965240431799</v>
      </c>
      <c r="W4" s="47">
        <v>162.31039544821181</v>
      </c>
      <c r="X4" s="47">
        <v>152.87868184233835</v>
      </c>
      <c r="Y4" s="47">
        <v>159.37836650041561</v>
      </c>
      <c r="Z4" s="47">
        <v>191.74007428571426</v>
      </c>
      <c r="AA4" s="47">
        <v>184.98516701966716</v>
      </c>
      <c r="AB4" s="47">
        <v>189.3201186292381</v>
      </c>
      <c r="AC4" s="47">
        <v>236.16434296819787</v>
      </c>
      <c r="AD4" s="17">
        <v>279.52581347184992</v>
      </c>
      <c r="AE4" s="17">
        <v>250.0978975351014</v>
      </c>
      <c r="AF4" s="17">
        <v>225.49140000000003</v>
      </c>
      <c r="AG4" s="17"/>
      <c r="AH4" s="8"/>
      <c r="AI4" s="47">
        <v>154.02941588405795</v>
      </c>
      <c r="AJ4" s="47">
        <v>160.11319945325312</v>
      </c>
      <c r="AK4" s="47">
        <v>191.22409171842651</v>
      </c>
      <c r="AL4" s="47">
        <v>215.2526837095192</v>
      </c>
      <c r="AM4" s="47">
        <v>227.9907832791454</v>
      </c>
      <c r="AN4" s="47">
        <v>227.24973055801595</v>
      </c>
      <c r="AO4" s="47">
        <v>214.4266716541978</v>
      </c>
      <c r="AP4" s="47">
        <v>223.76412492063491</v>
      </c>
      <c r="AQ4" s="47">
        <v>231.96465181543115</v>
      </c>
      <c r="AR4" s="47">
        <v>211.31026977761579</v>
      </c>
      <c r="AS4" s="47">
        <v>232.75915893992934</v>
      </c>
      <c r="AT4" s="47">
        <v>231.18962117962468</v>
      </c>
      <c r="AU4" s="47">
        <v>241.94036580343217</v>
      </c>
      <c r="AV4" s="17">
        <v>262.2527</v>
      </c>
      <c r="AW4">
        <f>AV4/AU4-1</f>
        <v>8.3955953894319757E-2</v>
      </c>
    </row>
    <row r="5" spans="1:49" x14ac:dyDescent="0.35">
      <c r="A5" s="74"/>
      <c r="B5" s="7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9" x14ac:dyDescent="0.35">
      <c r="A6" s="74"/>
      <c r="B6" s="74"/>
      <c r="C6" s="8" t="s">
        <v>23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 t="s">
        <v>87</v>
      </c>
      <c r="T6" s="8"/>
      <c r="U6" s="8"/>
      <c r="V6" s="8"/>
      <c r="W6" s="8"/>
      <c r="X6" s="8"/>
      <c r="Y6" s="8"/>
      <c r="Z6" s="8"/>
      <c r="AA6" s="8"/>
      <c r="AB6" s="8"/>
      <c r="AC6" s="8"/>
      <c r="AH6" s="8"/>
      <c r="AI6" s="8" t="s">
        <v>22</v>
      </c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9" x14ac:dyDescent="0.35">
      <c r="A7" s="74"/>
      <c r="C7" s="8">
        <v>2010</v>
      </c>
      <c r="D7" s="8">
        <v>2011</v>
      </c>
      <c r="E7" s="8">
        <v>2012</v>
      </c>
      <c r="F7" s="8">
        <v>2013</v>
      </c>
      <c r="G7" s="8">
        <v>2014</v>
      </c>
      <c r="H7" s="8">
        <v>2015</v>
      </c>
      <c r="I7" s="8">
        <v>2016</v>
      </c>
      <c r="J7" s="8">
        <v>2017</v>
      </c>
      <c r="K7" s="8">
        <v>2018</v>
      </c>
      <c r="L7" s="8">
        <v>2019</v>
      </c>
      <c r="M7" s="8">
        <v>2020</v>
      </c>
      <c r="N7" s="8">
        <v>2021</v>
      </c>
      <c r="O7" s="8">
        <v>2022</v>
      </c>
      <c r="P7" s="8">
        <v>2023</v>
      </c>
      <c r="Q7" s="8"/>
      <c r="R7" s="8"/>
      <c r="S7" s="8">
        <v>2010</v>
      </c>
      <c r="T7" s="8">
        <v>2011</v>
      </c>
      <c r="U7" s="8">
        <v>2012</v>
      </c>
      <c r="V7" s="8">
        <v>2013</v>
      </c>
      <c r="W7" s="8">
        <v>2014</v>
      </c>
      <c r="X7" s="8">
        <v>2015</v>
      </c>
      <c r="Y7" s="8">
        <v>2016</v>
      </c>
      <c r="Z7" s="8">
        <v>2017</v>
      </c>
      <c r="AA7" s="8">
        <v>2018</v>
      </c>
      <c r="AB7" s="8">
        <v>2019</v>
      </c>
      <c r="AC7" s="8">
        <v>2020</v>
      </c>
      <c r="AD7" s="8">
        <v>2021</v>
      </c>
      <c r="AE7" s="8">
        <v>2022</v>
      </c>
      <c r="AF7" s="8">
        <v>2023</v>
      </c>
      <c r="AG7" s="8"/>
      <c r="AH7" s="8"/>
      <c r="AI7" s="8">
        <v>2010</v>
      </c>
      <c r="AJ7" s="8">
        <v>2011</v>
      </c>
      <c r="AK7" s="8">
        <v>2012</v>
      </c>
      <c r="AL7" s="8">
        <v>2013</v>
      </c>
      <c r="AM7" s="8">
        <v>2014</v>
      </c>
      <c r="AN7" s="8">
        <v>2015</v>
      </c>
      <c r="AO7" s="8">
        <v>2016</v>
      </c>
      <c r="AP7" s="8">
        <v>2017</v>
      </c>
      <c r="AQ7" s="8">
        <v>2018</v>
      </c>
      <c r="AR7" s="8">
        <v>2019</v>
      </c>
      <c r="AS7" s="8">
        <v>2020</v>
      </c>
      <c r="AT7" s="8">
        <v>2021</v>
      </c>
      <c r="AU7" s="8">
        <v>2022</v>
      </c>
      <c r="AV7" s="8">
        <v>2023</v>
      </c>
    </row>
    <row r="8" spans="1:49" x14ac:dyDescent="0.35">
      <c r="A8" s="74"/>
      <c r="B8" s="74" t="s">
        <v>85</v>
      </c>
      <c r="C8" s="47">
        <v>0.73561912605559177</v>
      </c>
      <c r="D8" s="47">
        <v>0.81196871879784815</v>
      </c>
      <c r="E8" s="47">
        <v>0.66757041623527713</v>
      </c>
      <c r="F8" s="47">
        <v>0.99440582283705226</v>
      </c>
      <c r="G8" s="47">
        <v>1.0467631376249442</v>
      </c>
      <c r="H8" s="47">
        <v>1.0031563505355456</v>
      </c>
      <c r="I8" s="47">
        <v>1.0422658271337157</v>
      </c>
      <c r="J8" s="47">
        <v>1.086581547408997</v>
      </c>
      <c r="K8" s="47">
        <v>1.1661488295331561</v>
      </c>
      <c r="L8" s="47">
        <v>1.162676075968849</v>
      </c>
      <c r="M8" s="47">
        <v>1.2553505492241352</v>
      </c>
      <c r="N8" s="47">
        <v>1.507761664942791</v>
      </c>
      <c r="O8" s="47">
        <v>1.592384801160545</v>
      </c>
      <c r="P8" s="47">
        <v>1.6904350321451771</v>
      </c>
      <c r="Q8" s="47"/>
      <c r="R8" s="8"/>
      <c r="S8" s="47">
        <v>11.621645004497273</v>
      </c>
      <c r="T8" s="47">
        <v>12.285155601039484</v>
      </c>
      <c r="U8" s="47">
        <v>8.228638850193061</v>
      </c>
      <c r="V8" s="47">
        <v>10.491171528794331</v>
      </c>
      <c r="W8" s="47">
        <v>9.2119808638110996</v>
      </c>
      <c r="X8" s="47">
        <v>7.16207254757337</v>
      </c>
      <c r="Y8" s="47">
        <v>8.1607600161280978</v>
      </c>
      <c r="Z8" s="47">
        <v>10.474056529289777</v>
      </c>
      <c r="AA8" s="47">
        <v>10.142805059610916</v>
      </c>
      <c r="AB8" s="47">
        <v>10.433196413190707</v>
      </c>
      <c r="AC8" s="47">
        <v>12.601996195901565</v>
      </c>
      <c r="AD8" s="17">
        <v>16.015683236715578</v>
      </c>
      <c r="AE8" s="17">
        <v>13.446439255530443</v>
      </c>
      <c r="AF8" s="17">
        <v>10.326147055866697</v>
      </c>
      <c r="AG8" s="17"/>
      <c r="AH8" s="8"/>
      <c r="AI8" s="47">
        <v>11.370406958993064</v>
      </c>
      <c r="AJ8" s="47">
        <v>10.69869336663824</v>
      </c>
      <c r="AK8" s="47">
        <v>12.571568191973229</v>
      </c>
      <c r="AL8" s="47">
        <v>12.772717185578204</v>
      </c>
      <c r="AM8" s="47">
        <v>12.961685235532658</v>
      </c>
      <c r="AN8" s="47">
        <v>10.687951275188851</v>
      </c>
      <c r="AO8" s="47">
        <v>10.974344154766046</v>
      </c>
      <c r="AP8" s="47">
        <v>12.208126407313314</v>
      </c>
      <c r="AQ8" s="47">
        <v>12.71685186374571</v>
      </c>
      <c r="AR8" s="47">
        <v>11.62885155456884</v>
      </c>
      <c r="AS8" s="47">
        <v>12.433825971374748</v>
      </c>
      <c r="AT8" s="47">
        <v>13.234226317713009</v>
      </c>
      <c r="AU8" s="47">
        <v>13.019055824939771</v>
      </c>
      <c r="AV8" s="17">
        <v>15.69034691665995</v>
      </c>
    </row>
    <row r="9" spans="1:49" x14ac:dyDescent="0.35">
      <c r="A9" s="74"/>
      <c r="B9" s="74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9" x14ac:dyDescent="0.35">
      <c r="A10" s="74" t="s">
        <v>77</v>
      </c>
      <c r="B10" s="74"/>
      <c r="C10" s="8" t="s">
        <v>23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 t="s">
        <v>87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H10" s="8"/>
      <c r="AI10" s="8" t="s">
        <v>22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75"/>
    </row>
    <row r="11" spans="1:49" x14ac:dyDescent="0.35">
      <c r="A11" s="74"/>
      <c r="C11" s="8">
        <v>2010</v>
      </c>
      <c r="D11" s="8">
        <v>2011</v>
      </c>
      <c r="E11" s="8">
        <v>2012</v>
      </c>
      <c r="F11" s="8">
        <v>2013</v>
      </c>
      <c r="G11" s="8">
        <v>2014</v>
      </c>
      <c r="H11" s="8">
        <v>2015</v>
      </c>
      <c r="I11" s="8">
        <v>2016</v>
      </c>
      <c r="J11" s="8">
        <v>2017</v>
      </c>
      <c r="K11" s="8">
        <v>2018</v>
      </c>
      <c r="L11" s="8">
        <v>2019</v>
      </c>
      <c r="M11" s="8">
        <v>2020</v>
      </c>
      <c r="N11" s="8">
        <v>2021</v>
      </c>
      <c r="O11" s="8">
        <v>2022</v>
      </c>
      <c r="P11" s="8">
        <v>2023</v>
      </c>
      <c r="Q11" s="8"/>
      <c r="R11" s="8"/>
      <c r="S11" s="8">
        <v>2010</v>
      </c>
      <c r="T11" s="8">
        <v>2011</v>
      </c>
      <c r="U11" s="8">
        <v>2012</v>
      </c>
      <c r="V11" s="8">
        <v>2013</v>
      </c>
      <c r="W11" s="8">
        <v>2014</v>
      </c>
      <c r="X11" s="8">
        <v>2015</v>
      </c>
      <c r="Y11" s="8">
        <v>2016</v>
      </c>
      <c r="Z11" s="8">
        <v>2017</v>
      </c>
      <c r="AA11" s="8">
        <v>2018</v>
      </c>
      <c r="AB11" s="8">
        <v>2019</v>
      </c>
      <c r="AC11" s="8">
        <v>2020</v>
      </c>
      <c r="AD11" s="8">
        <v>2021</v>
      </c>
      <c r="AE11" s="8">
        <v>2022</v>
      </c>
      <c r="AF11" s="8">
        <v>2023</v>
      </c>
      <c r="AG11" s="8"/>
      <c r="AH11" s="8"/>
      <c r="AI11" s="8">
        <v>2010</v>
      </c>
      <c r="AJ11" s="8">
        <v>2011</v>
      </c>
      <c r="AK11" s="8">
        <v>2012</v>
      </c>
      <c r="AL11" s="8">
        <v>2013</v>
      </c>
      <c r="AM11" s="8">
        <v>2014</v>
      </c>
      <c r="AN11" s="8">
        <v>2015</v>
      </c>
      <c r="AO11" s="8">
        <v>2016</v>
      </c>
      <c r="AP11" s="8">
        <v>2017</v>
      </c>
      <c r="AQ11" s="8">
        <v>2018</v>
      </c>
      <c r="AR11" s="8">
        <v>2019</v>
      </c>
      <c r="AS11" s="8">
        <v>2020</v>
      </c>
      <c r="AT11" s="8">
        <v>2021</v>
      </c>
      <c r="AU11" s="8">
        <v>2022</v>
      </c>
      <c r="AV11" s="8">
        <v>2023</v>
      </c>
    </row>
    <row r="12" spans="1:49" x14ac:dyDescent="0.35">
      <c r="A12" s="74"/>
      <c r="B12" s="74" t="s">
        <v>86</v>
      </c>
      <c r="C12" s="47">
        <v>7.6148915942028976</v>
      </c>
      <c r="D12" s="47">
        <v>11.986407107709129</v>
      </c>
      <c r="E12" s="47">
        <v>12.759347722567286</v>
      </c>
      <c r="F12" s="47">
        <v>12.452331501472036</v>
      </c>
      <c r="G12" s="47">
        <v>11.892764514630748</v>
      </c>
      <c r="H12" s="47">
        <v>15.059336049601416</v>
      </c>
      <c r="I12" s="47">
        <v>14.547660349127179</v>
      </c>
      <c r="J12" s="47">
        <v>13.056130476190477</v>
      </c>
      <c r="K12" s="47">
        <v>13.525825491679274</v>
      </c>
      <c r="L12" s="47">
        <v>13.161318702150931</v>
      </c>
      <c r="M12" s="47">
        <v>13.56432961130742</v>
      </c>
      <c r="N12" s="47">
        <v>13.233321715817695</v>
      </c>
      <c r="O12" s="47">
        <v>13.480092730109206</v>
      </c>
      <c r="P12" s="47">
        <v>15.593300000000001</v>
      </c>
      <c r="Q12" s="47"/>
      <c r="R12" s="8"/>
      <c r="S12" s="47">
        <v>60.851492753623184</v>
      </c>
      <c r="T12" s="47">
        <v>86.397248769819555</v>
      </c>
      <c r="U12" s="47">
        <v>87.631611180124224</v>
      </c>
      <c r="V12" s="47">
        <v>96.301869185475979</v>
      </c>
      <c r="W12" s="47">
        <v>105.43907301439853</v>
      </c>
      <c r="X12" s="47">
        <v>63.603617449069972</v>
      </c>
      <c r="Y12" s="47">
        <v>62.688307813798836</v>
      </c>
      <c r="Z12" s="47">
        <v>64.085410634920635</v>
      </c>
      <c r="AA12" s="47">
        <v>86.49132428139184</v>
      </c>
      <c r="AB12" s="47">
        <v>79.928508713087865</v>
      </c>
      <c r="AC12" s="47">
        <v>50.03376212014134</v>
      </c>
      <c r="AD12" s="17">
        <v>83.163878686327109</v>
      </c>
      <c r="AE12" s="17">
        <v>128.79795644305773</v>
      </c>
      <c r="AF12" s="17">
        <v>129.8869</v>
      </c>
      <c r="AG12" s="17"/>
      <c r="AH12" s="8"/>
      <c r="AI12" s="47">
        <v>222.47090086956524</v>
      </c>
      <c r="AJ12" s="47">
        <v>281.64645117550577</v>
      </c>
      <c r="AK12" s="47">
        <v>282.97414565217383</v>
      </c>
      <c r="AL12" s="47">
        <v>314.21451746810612</v>
      </c>
      <c r="AM12" s="47">
        <v>323.21631054342782</v>
      </c>
      <c r="AN12" s="47">
        <v>341.96543312666074</v>
      </c>
      <c r="AO12" s="47">
        <v>307.86995411471327</v>
      </c>
      <c r="AP12" s="47">
        <v>314.31851698412697</v>
      </c>
      <c r="AQ12" s="47">
        <v>318.14847503782153</v>
      </c>
      <c r="AR12" s="47">
        <v>301.14274910681735</v>
      </c>
      <c r="AS12" s="47">
        <v>305.41264530035335</v>
      </c>
      <c r="AT12" s="47">
        <v>335.69602794906172</v>
      </c>
      <c r="AU12" s="47">
        <v>371.66354458658344</v>
      </c>
      <c r="AV12" s="17">
        <v>352.22550000000001</v>
      </c>
    </row>
    <row r="13" spans="1:49" x14ac:dyDescent="0.35">
      <c r="A13" s="74"/>
      <c r="B13" s="74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9" ht="14.4" customHeight="1" x14ac:dyDescent="0.35">
      <c r="A14" s="74"/>
      <c r="B14" s="74"/>
      <c r="C14" s="8" t="s">
        <v>23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 t="s">
        <v>87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H14" s="8"/>
      <c r="AI14" s="8" t="s">
        <v>22</v>
      </c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9" x14ac:dyDescent="0.35">
      <c r="A15" s="74"/>
      <c r="C15" s="8">
        <v>2010</v>
      </c>
      <c r="D15" s="8">
        <v>2011</v>
      </c>
      <c r="E15" s="8">
        <v>2012</v>
      </c>
      <c r="F15" s="8">
        <v>2013</v>
      </c>
      <c r="G15" s="8">
        <v>2014</v>
      </c>
      <c r="H15" s="8">
        <v>2015</v>
      </c>
      <c r="I15" s="8">
        <v>2016</v>
      </c>
      <c r="J15" s="8">
        <v>2017</v>
      </c>
      <c r="K15" s="8">
        <v>2018</v>
      </c>
      <c r="L15" s="8">
        <v>2019</v>
      </c>
      <c r="M15" s="8">
        <v>2020</v>
      </c>
      <c r="N15" s="8">
        <v>2021</v>
      </c>
      <c r="O15" s="8">
        <v>2022</v>
      </c>
      <c r="P15" s="8">
        <v>2023</v>
      </c>
      <c r="Q15" s="8"/>
      <c r="R15" s="8"/>
      <c r="S15" s="8">
        <v>2010</v>
      </c>
      <c r="T15" s="8">
        <v>2011</v>
      </c>
      <c r="U15" s="8">
        <v>2012</v>
      </c>
      <c r="V15" s="8">
        <v>2013</v>
      </c>
      <c r="W15" s="8">
        <v>2014</v>
      </c>
      <c r="X15" s="8">
        <v>2015</v>
      </c>
      <c r="Y15" s="8">
        <v>2016</v>
      </c>
      <c r="Z15" s="8">
        <v>2017</v>
      </c>
      <c r="AA15" s="8">
        <v>2018</v>
      </c>
      <c r="AB15" s="8">
        <v>2019</v>
      </c>
      <c r="AC15" s="8">
        <v>2020</v>
      </c>
      <c r="AD15" s="8">
        <v>2021</v>
      </c>
      <c r="AE15" s="8">
        <v>2022</v>
      </c>
      <c r="AF15" s="8">
        <v>2023</v>
      </c>
      <c r="AG15" s="8"/>
      <c r="AH15" s="8"/>
      <c r="AI15" s="8">
        <v>2010</v>
      </c>
      <c r="AJ15" s="8">
        <v>2011</v>
      </c>
      <c r="AK15" s="8">
        <v>2012</v>
      </c>
      <c r="AL15" s="8">
        <v>2013</v>
      </c>
      <c r="AM15" s="8">
        <v>2014</v>
      </c>
      <c r="AN15" s="8">
        <v>2015</v>
      </c>
      <c r="AO15" s="8">
        <v>2016</v>
      </c>
      <c r="AP15" s="8">
        <v>2017</v>
      </c>
      <c r="AQ15" s="8">
        <v>2018</v>
      </c>
      <c r="AR15" s="8">
        <v>2019</v>
      </c>
      <c r="AS15" s="8">
        <v>2020</v>
      </c>
      <c r="AT15" s="8">
        <v>2021</v>
      </c>
      <c r="AU15" s="8">
        <v>2022</v>
      </c>
      <c r="AV15" s="8">
        <v>2023</v>
      </c>
    </row>
    <row r="16" spans="1:49" x14ac:dyDescent="0.35">
      <c r="B16" s="74" t="s">
        <v>85</v>
      </c>
      <c r="C16" s="47">
        <v>0.56217209129213463</v>
      </c>
      <c r="D16" s="47">
        <v>0.80088679223160464</v>
      </c>
      <c r="E16" s="47">
        <v>0.8378768620050705</v>
      </c>
      <c r="F16" s="47">
        <v>0.74041206449981645</v>
      </c>
      <c r="G16" s="47">
        <v>0.67667948051838178</v>
      </c>
      <c r="H16" s="47">
        <v>0.70649326764142362</v>
      </c>
      <c r="I16" s="47">
        <v>0.74453587558299539</v>
      </c>
      <c r="J16" s="47">
        <v>0.71297265358108353</v>
      </c>
      <c r="K16" s="47">
        <v>0.7409559617664192</v>
      </c>
      <c r="L16" s="47">
        <v>0.72427341700276726</v>
      </c>
      <c r="M16" s="47">
        <v>0.72324402120560094</v>
      </c>
      <c r="N16" s="47">
        <v>0.7591816051074004</v>
      </c>
      <c r="O16" s="47">
        <v>0.72337393638798764</v>
      </c>
      <c r="P16" s="47">
        <v>0.83101300756944929</v>
      </c>
      <c r="Q16" s="47"/>
      <c r="R16" s="8"/>
      <c r="S16" s="47">
        <v>4.4935270683788371</v>
      </c>
      <c r="T16" s="47">
        <v>5.7730361767706038</v>
      </c>
      <c r="U16" s="47">
        <v>5.7607914178038451</v>
      </c>
      <c r="V16" s="47">
        <v>5.719248548823848</v>
      </c>
      <c r="W16" s="47">
        <v>6.0038376138007328</v>
      </c>
      <c r="X16" s="47">
        <v>2.9907529988569208</v>
      </c>
      <c r="Y16" s="47">
        <v>3.210021864381841</v>
      </c>
      <c r="Z16" s="47">
        <v>3.5101708321279657</v>
      </c>
      <c r="AA16" s="47">
        <v>4.7381920987072039</v>
      </c>
      <c r="AB16" s="47">
        <v>4.4068345541569247</v>
      </c>
      <c r="AC16" s="47">
        <v>2.67915930600366</v>
      </c>
      <c r="AD16" s="17">
        <v>4.7515218034195641</v>
      </c>
      <c r="AE16" s="17">
        <v>6.9122475003570019</v>
      </c>
      <c r="AF16" s="17">
        <v>6.9171765325278258</v>
      </c>
      <c r="AG16" s="17"/>
      <c r="AH16" s="8"/>
      <c r="AI16" s="47">
        <v>16.418721127724236</v>
      </c>
      <c r="AJ16" s="47">
        <v>18.834416209572105</v>
      </c>
      <c r="AK16" s="47">
        <v>18.594284593638193</v>
      </c>
      <c r="AL16" s="47">
        <v>18.67305406911737</v>
      </c>
      <c r="AM16" s="47">
        <v>18.38783982354823</v>
      </c>
      <c r="AN16" s="47">
        <v>16.161838887061336</v>
      </c>
      <c r="AO16" s="47">
        <v>15.754548975254272</v>
      </c>
      <c r="AP16" s="47">
        <v>17.138963836070854</v>
      </c>
      <c r="AQ16" s="47">
        <v>17.431582813521462</v>
      </c>
      <c r="AR16" s="47">
        <v>16.565243974203639</v>
      </c>
      <c r="AS16" s="47">
        <v>16.288688067055602</v>
      </c>
      <c r="AT16" s="47">
        <v>19.245131623059589</v>
      </c>
      <c r="AU16" s="47">
        <v>19.988885757903834</v>
      </c>
      <c r="AV16" s="17">
        <v>18.772630887127576</v>
      </c>
    </row>
    <row r="17" spans="18:47" x14ac:dyDescent="0.35"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8:47" x14ac:dyDescent="0.35"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8:47" x14ac:dyDescent="0.35"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8:47" x14ac:dyDescent="0.35"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38" ht="14.4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CEE2D-0695-4B3A-ACC9-71D42AB2991D}">
  <dimension ref="A1:U15"/>
  <sheetViews>
    <sheetView zoomScale="58" zoomScaleNormal="58" workbookViewId="0">
      <pane xSplit="3" ySplit="6" topLeftCell="D7" activePane="bottomRight" state="frozen"/>
      <selection pane="topRight" activeCell="D1" sqref="D1"/>
      <selection pane="bottomLeft" activeCell="A10" sqref="A10"/>
      <selection pane="bottomRight"/>
    </sheetView>
  </sheetViews>
  <sheetFormatPr defaultRowHeight="14.5" x14ac:dyDescent="0.35"/>
  <cols>
    <col min="1" max="13" width="8.7265625" style="10"/>
    <col min="14" max="14" width="18.1796875" style="10" bestFit="1" customWidth="1"/>
    <col min="15" max="15" width="17.1796875" style="10" bestFit="1" customWidth="1"/>
    <col min="16" max="16" width="17.1796875" style="10" customWidth="1"/>
    <col min="17" max="18" width="17.1796875" style="10" bestFit="1" customWidth="1"/>
    <col min="19" max="19" width="18.1796875" style="10" bestFit="1" customWidth="1"/>
    <col min="20" max="21" width="18.1796875" style="10" customWidth="1"/>
    <col min="22" max="24" width="17.1796875" style="10" bestFit="1" customWidth="1"/>
    <col min="25" max="25" width="17.1796875" style="10" customWidth="1"/>
    <col min="26" max="26" width="17.1796875" style="10" bestFit="1" customWidth="1"/>
    <col min="27" max="28" width="11.08984375" style="10" bestFit="1" customWidth="1"/>
    <col min="29" max="29" width="8.90625" style="10" bestFit="1" customWidth="1"/>
    <col min="30" max="31" width="17.1796875" style="10" bestFit="1" customWidth="1"/>
    <col min="32" max="33" width="16.08984375" style="10" bestFit="1" customWidth="1"/>
    <col min="34" max="16384" width="8.7265625" style="10"/>
  </cols>
  <sheetData>
    <row r="1" spans="1:21" ht="26" x14ac:dyDescent="0.6">
      <c r="A1" s="158" t="s">
        <v>189</v>
      </c>
    </row>
    <row r="2" spans="1:21" x14ac:dyDescent="0.35">
      <c r="A2" s="10" t="s">
        <v>190</v>
      </c>
    </row>
    <row r="5" spans="1:21" x14ac:dyDescent="0.35">
      <c r="A5" s="10" t="s">
        <v>117</v>
      </c>
      <c r="D5" s="10" t="s">
        <v>116</v>
      </c>
    </row>
    <row r="6" spans="1:21" ht="72.5" x14ac:dyDescent="0.35">
      <c r="A6" s="10" t="s">
        <v>115</v>
      </c>
      <c r="D6" s="10" t="s">
        <v>114</v>
      </c>
      <c r="E6" s="98" t="s">
        <v>113</v>
      </c>
      <c r="F6" s="10" t="s">
        <v>112</v>
      </c>
      <c r="G6" s="10" t="s">
        <v>111</v>
      </c>
      <c r="H6" s="10" t="s">
        <v>110</v>
      </c>
      <c r="I6" s="10" t="s">
        <v>109</v>
      </c>
    </row>
    <row r="7" spans="1:21" x14ac:dyDescent="0.35">
      <c r="A7" s="10" t="s">
        <v>107</v>
      </c>
      <c r="B7" s="10" t="s">
        <v>106</v>
      </c>
      <c r="C7" s="10" t="s">
        <v>108</v>
      </c>
      <c r="D7" s="10">
        <v>18.238765742559682</v>
      </c>
      <c r="E7" s="10">
        <v>9.0887034799801043</v>
      </c>
      <c r="F7" s="10">
        <v>21.215714098653844</v>
      </c>
      <c r="G7" s="10">
        <v>20.885692102831563</v>
      </c>
      <c r="H7" s="10">
        <v>30.504597882035803</v>
      </c>
      <c r="I7" s="10">
        <v>99.933473306060989</v>
      </c>
      <c r="K7" s="2"/>
      <c r="U7" s="2"/>
    </row>
    <row r="8" spans="1:21" x14ac:dyDescent="0.35">
      <c r="A8" s="10" t="s">
        <v>107</v>
      </c>
      <c r="B8" s="10" t="s">
        <v>106</v>
      </c>
      <c r="C8" s="10" t="s">
        <v>50</v>
      </c>
      <c r="D8" s="10">
        <v>26.785035597586248</v>
      </c>
      <c r="E8" s="10">
        <v>19.27897324706332</v>
      </c>
      <c r="F8" s="10">
        <v>24.275961832767468</v>
      </c>
      <c r="G8" s="10">
        <v>28.537154001465069</v>
      </c>
      <c r="H8" s="10">
        <v>49.523335101040395</v>
      </c>
      <c r="I8" s="10">
        <v>148.4004597799225</v>
      </c>
      <c r="K8" s="2"/>
      <c r="U8" s="2"/>
    </row>
    <row r="9" spans="1:21" x14ac:dyDescent="0.35">
      <c r="A9" s="10" t="s">
        <v>107</v>
      </c>
      <c r="B9" s="10" t="s">
        <v>106</v>
      </c>
      <c r="C9" s="10" t="s">
        <v>18</v>
      </c>
      <c r="D9" s="10">
        <v>40.337695970554023</v>
      </c>
      <c r="E9" s="10">
        <v>21.087042697941737</v>
      </c>
      <c r="F9" s="10">
        <v>19.018842477568857</v>
      </c>
      <c r="G9" s="10">
        <v>38.119988934213978</v>
      </c>
      <c r="H9" s="10">
        <v>67.212838126467162</v>
      </c>
      <c r="I9" s="10">
        <v>185.77640820674577</v>
      </c>
      <c r="K9" s="2"/>
      <c r="U9" s="2"/>
    </row>
    <row r="10" spans="1:21" x14ac:dyDescent="0.35">
      <c r="A10" s="10" t="s">
        <v>107</v>
      </c>
      <c r="B10" s="10" t="s">
        <v>106</v>
      </c>
      <c r="C10" s="10" t="s">
        <v>49</v>
      </c>
      <c r="D10" s="10">
        <v>31.701543978426002</v>
      </c>
      <c r="E10" s="10">
        <v>20.295248390781001</v>
      </c>
      <c r="F10" s="10">
        <v>37.733536898400004</v>
      </c>
      <c r="G10" s="10">
        <v>33.750389724240001</v>
      </c>
      <c r="H10" s="10">
        <v>93.757683282738995</v>
      </c>
      <c r="I10" s="10">
        <v>217.23840227458601</v>
      </c>
      <c r="K10" s="2"/>
      <c r="U10" s="2"/>
    </row>
    <row r="11" spans="1:21" x14ac:dyDescent="0.35">
      <c r="A11" s="10" t="s">
        <v>107</v>
      </c>
      <c r="B11" s="10" t="s">
        <v>106</v>
      </c>
      <c r="C11" s="10" t="s">
        <v>19</v>
      </c>
      <c r="D11" s="10">
        <v>21.417111820601679</v>
      </c>
      <c r="E11" s="10">
        <v>20.186550564778919</v>
      </c>
      <c r="F11" s="10">
        <v>60.165139444407657</v>
      </c>
      <c r="G11" s="10">
        <v>23.724331204888063</v>
      </c>
      <c r="H11" s="10">
        <v>68.125199966197755</v>
      </c>
      <c r="I11" s="10">
        <v>193.61833300087409</v>
      </c>
      <c r="K11" s="2"/>
      <c r="U11" s="2"/>
    </row>
    <row r="12" spans="1:21" x14ac:dyDescent="0.35">
      <c r="A12" s="10" t="s">
        <v>107</v>
      </c>
      <c r="B12" s="10" t="s">
        <v>106</v>
      </c>
      <c r="C12" s="10" t="s">
        <v>17</v>
      </c>
      <c r="D12" s="10">
        <v>27.764884765523256</v>
      </c>
      <c r="E12" s="10">
        <v>33.862820835789805</v>
      </c>
      <c r="F12" s="10">
        <v>28.807059303089446</v>
      </c>
      <c r="G12" s="10">
        <v>32.010185465661898</v>
      </c>
      <c r="H12" s="10">
        <v>44.938901010262079</v>
      </c>
      <c r="I12" s="10">
        <v>167.38385138032646</v>
      </c>
      <c r="K12" s="2"/>
      <c r="U12" s="2"/>
    </row>
    <row r="13" spans="1:21" x14ac:dyDescent="0.35">
      <c r="A13" s="10" t="s">
        <v>107</v>
      </c>
      <c r="B13" s="10" t="s">
        <v>106</v>
      </c>
      <c r="C13" s="10" t="s">
        <v>16</v>
      </c>
      <c r="D13" s="10">
        <v>33.960193171999997</v>
      </c>
      <c r="E13" s="10">
        <v>31.069399562000001</v>
      </c>
      <c r="F13" s="10">
        <v>34.070042936</v>
      </c>
      <c r="G13" s="10">
        <v>30.496043543999999</v>
      </c>
      <c r="H13" s="10">
        <v>47.810415122000002</v>
      </c>
      <c r="I13" s="10">
        <v>177.406094336</v>
      </c>
      <c r="K13" s="2"/>
      <c r="U13" s="2"/>
    </row>
    <row r="14" spans="1:21" x14ac:dyDescent="0.35">
      <c r="I14" s="2"/>
    </row>
    <row r="15" spans="1:21" x14ac:dyDescent="0.35">
      <c r="A15" s="10" t="s">
        <v>191</v>
      </c>
      <c r="I15" s="2"/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36B67-EACA-47F2-9644-5E7BD6DCB8D8}">
  <dimension ref="A1:O25"/>
  <sheetViews>
    <sheetView zoomScale="90" zoomScaleNormal="90" workbookViewId="0"/>
  </sheetViews>
  <sheetFormatPr defaultColWidth="8.90625" defaultRowHeight="14.5" x14ac:dyDescent="0.35"/>
  <cols>
    <col min="1" max="1" width="41.453125" customWidth="1"/>
    <col min="2" max="7" width="10.6328125" customWidth="1"/>
  </cols>
  <sheetData>
    <row r="1" spans="1:15" ht="26" x14ac:dyDescent="0.6">
      <c r="A1" s="158" t="s">
        <v>105</v>
      </c>
    </row>
    <row r="2" spans="1:15" ht="15" thickBot="1" x14ac:dyDescent="0.4"/>
    <row r="3" spans="1:15" ht="15" thickTop="1" x14ac:dyDescent="0.35">
      <c r="A3" s="97" t="s">
        <v>104</v>
      </c>
      <c r="B3" s="96" t="s">
        <v>103</v>
      </c>
      <c r="C3" s="96"/>
      <c r="D3" s="96" t="s">
        <v>102</v>
      </c>
      <c r="E3" s="96"/>
      <c r="F3" s="96" t="s">
        <v>101</v>
      </c>
      <c r="G3" s="95"/>
    </row>
    <row r="4" spans="1:15" x14ac:dyDescent="0.35">
      <c r="A4" s="94"/>
      <c r="B4" s="93" t="s">
        <v>85</v>
      </c>
      <c r="C4" s="93" t="s">
        <v>100</v>
      </c>
      <c r="D4" s="93" t="s">
        <v>85</v>
      </c>
      <c r="E4" s="93" t="s">
        <v>99</v>
      </c>
      <c r="F4" s="93" t="s">
        <v>85</v>
      </c>
      <c r="G4" s="92" t="s">
        <v>99</v>
      </c>
    </row>
    <row r="5" spans="1:15" x14ac:dyDescent="0.35">
      <c r="A5" s="90" t="s">
        <v>98</v>
      </c>
      <c r="B5" s="85"/>
      <c r="C5" s="85"/>
      <c r="D5" s="85"/>
      <c r="E5" s="85"/>
      <c r="F5" s="85"/>
      <c r="G5" s="88"/>
    </row>
    <row r="6" spans="1:15" ht="14.4" customHeight="1" x14ac:dyDescent="0.35">
      <c r="A6" s="87" t="s">
        <v>96</v>
      </c>
      <c r="B6" s="83">
        <v>1.3479805396261439</v>
      </c>
      <c r="C6" s="91">
        <v>25.256999999999998</v>
      </c>
      <c r="D6" s="84">
        <v>0.14963892620592534</v>
      </c>
      <c r="E6" s="84">
        <v>0.15950278922031677</v>
      </c>
      <c r="F6" s="86">
        <v>0.17545540247304506</v>
      </c>
      <c r="G6" s="82">
        <v>3.4743874570982807</v>
      </c>
      <c r="H6" s="2"/>
      <c r="J6" s="60"/>
      <c r="K6" s="60"/>
      <c r="L6" s="60"/>
      <c r="M6" s="60"/>
      <c r="N6" s="60"/>
      <c r="O6" s="60"/>
    </row>
    <row r="7" spans="1:15" x14ac:dyDescent="0.35">
      <c r="A7" s="87" t="s">
        <v>95</v>
      </c>
      <c r="B7" s="83">
        <v>0.46393404170524183</v>
      </c>
      <c r="C7" s="91">
        <v>8.6963999999999988</v>
      </c>
      <c r="D7" s="84">
        <v>-5.7902849821613858E-3</v>
      </c>
      <c r="E7" s="84">
        <v>2.4041981055786372E-3</v>
      </c>
      <c r="F7" s="86">
        <v>-2.7019554062103451E-3</v>
      </c>
      <c r="G7" s="82">
        <v>2.0857722308892334E-2</v>
      </c>
      <c r="H7" s="2"/>
    </row>
    <row r="8" spans="1:15" x14ac:dyDescent="0.35">
      <c r="A8" s="87" t="s">
        <v>94</v>
      </c>
      <c r="B8" s="83">
        <v>0.12701360771499592</v>
      </c>
      <c r="C8" s="91">
        <v>2.3849</v>
      </c>
      <c r="D8" s="84">
        <v>-9.2454701009182655E-2</v>
      </c>
      <c r="E8" s="84">
        <v>-8.4689728729382907E-2</v>
      </c>
      <c r="F8" s="86">
        <v>-1.2939304669910896E-2</v>
      </c>
      <c r="G8" s="82">
        <v>-0.22066455538221499</v>
      </c>
      <c r="H8" s="2"/>
    </row>
    <row r="9" spans="1:15" x14ac:dyDescent="0.35">
      <c r="A9" s="87" t="s">
        <v>93</v>
      </c>
      <c r="B9" s="83">
        <v>0.47744930498506527</v>
      </c>
      <c r="C9" s="91">
        <v>8.9627999999999997</v>
      </c>
      <c r="D9" s="84">
        <v>-7.9540105208566914E-2</v>
      </c>
      <c r="E9" s="84">
        <v>-7.2099388001350323E-2</v>
      </c>
      <c r="F9" s="86">
        <v>-4.1258036515403322E-2</v>
      </c>
      <c r="G9" s="82">
        <v>-0.69642414976599143</v>
      </c>
      <c r="H9" s="2"/>
    </row>
    <row r="10" spans="1:15" x14ac:dyDescent="0.35">
      <c r="A10" s="87" t="s">
        <v>92</v>
      </c>
      <c r="B10" s="83">
        <v>2.147731122649561</v>
      </c>
      <c r="C10" s="91">
        <v>40.270900000000005</v>
      </c>
      <c r="D10" s="84">
        <v>-8.9918657957991699E-2</v>
      </c>
      <c r="E10" s="84">
        <v>-8.2580228397359984E-2</v>
      </c>
      <c r="F10" s="86">
        <v>-0.21220202116213158</v>
      </c>
      <c r="G10" s="82">
        <v>-3.6249274570982815</v>
      </c>
      <c r="H10" s="2"/>
    </row>
    <row r="11" spans="1:15" x14ac:dyDescent="0.35">
      <c r="A11" s="87" t="s">
        <v>91</v>
      </c>
      <c r="B11" s="83">
        <v>0.10418464730426212</v>
      </c>
      <c r="C11" s="91">
        <v>1.9539000000000002</v>
      </c>
      <c r="D11" s="84">
        <v>-3.2545754067792483E-2</v>
      </c>
      <c r="E11" s="84">
        <v>-2.3447659425798163E-2</v>
      </c>
      <c r="F11" s="86">
        <v>-3.5048354204461419E-3</v>
      </c>
      <c r="G11" s="82">
        <v>-4.6914414976598894E-2</v>
      </c>
      <c r="H11" s="2"/>
    </row>
    <row r="12" spans="1:15" x14ac:dyDescent="0.35">
      <c r="A12" s="87" t="s">
        <v>90</v>
      </c>
      <c r="B12" s="83">
        <v>2.9218446512690042</v>
      </c>
      <c r="C12" s="91">
        <v>54.744200000000006</v>
      </c>
      <c r="D12" s="84">
        <v>8.9648550509882283E-2</v>
      </c>
      <c r="E12" s="84">
        <v>9.8782238025539426E-2</v>
      </c>
      <c r="F12" s="86">
        <v>0.24038864428236867</v>
      </c>
      <c r="G12" s="82">
        <v>4.921589017160688</v>
      </c>
      <c r="H12" s="2"/>
    </row>
    <row r="13" spans="1:15" x14ac:dyDescent="0.35">
      <c r="A13" s="87" t="s">
        <v>89</v>
      </c>
      <c r="B13" s="83">
        <v>2.280949941998649</v>
      </c>
      <c r="C13" s="91">
        <v>42.772100000000002</v>
      </c>
      <c r="D13" s="84">
        <v>-1.9823849126391381E-2</v>
      </c>
      <c r="E13" s="84">
        <v>-1.0789716194271956E-2</v>
      </c>
      <c r="F13" s="86">
        <v>-4.6131715686748065E-2</v>
      </c>
      <c r="G13" s="82">
        <v>-0.46653257410297372</v>
      </c>
      <c r="H13" s="2"/>
    </row>
    <row r="14" spans="1:15" x14ac:dyDescent="0.35">
      <c r="A14" s="87" t="s">
        <v>88</v>
      </c>
      <c r="B14" s="83">
        <v>3.758282955497795</v>
      </c>
      <c r="C14" s="91">
        <v>70.484100000000012</v>
      </c>
      <c r="D14" s="84">
        <v>0.26354675230542635</v>
      </c>
      <c r="E14" s="84">
        <v>0.27604084917032629</v>
      </c>
      <c r="F14" s="86">
        <v>0.78389126904808204</v>
      </c>
      <c r="G14" s="82">
        <v>15.247545429017169</v>
      </c>
      <c r="H14" s="2"/>
      <c r="I14" s="99"/>
    </row>
    <row r="15" spans="1:15" x14ac:dyDescent="0.35">
      <c r="A15" s="90" t="s">
        <v>97</v>
      </c>
      <c r="B15" s="83"/>
      <c r="C15" s="85"/>
      <c r="D15" s="84"/>
      <c r="E15" s="89"/>
      <c r="F15" s="85"/>
      <c r="G15" s="88"/>
      <c r="H15" s="2"/>
    </row>
    <row r="16" spans="1:15" x14ac:dyDescent="0.35">
      <c r="A16" s="87" t="s">
        <v>96</v>
      </c>
      <c r="B16" s="86">
        <v>0.91529740349363997</v>
      </c>
      <c r="C16" s="85">
        <v>17.169900000000002</v>
      </c>
      <c r="D16" s="84">
        <v>-1.2521992488293051E-2</v>
      </c>
      <c r="E16" s="84">
        <v>-4.4360613412728605E-3</v>
      </c>
      <c r="F16" s="83">
        <v>-1.160668604659088E-2</v>
      </c>
      <c r="G16" s="82">
        <v>-7.6506115444615719E-2</v>
      </c>
    </row>
    <row r="17" spans="1:7" x14ac:dyDescent="0.35">
      <c r="A17" s="87" t="s">
        <v>95</v>
      </c>
      <c r="B17" s="86">
        <v>1.1033433387202498</v>
      </c>
      <c r="C17" s="85">
        <v>20.690200000000001</v>
      </c>
      <c r="D17" s="84">
        <v>-9.796005876579994E-2</v>
      </c>
      <c r="E17" s="84">
        <v>-9.0213262762633709E-2</v>
      </c>
      <c r="F17" s="83">
        <v>-0.11982127770529337</v>
      </c>
      <c r="G17" s="82">
        <v>-2.0516131669266797</v>
      </c>
    </row>
    <row r="18" spans="1:7" x14ac:dyDescent="0.35">
      <c r="A18" s="87" t="s">
        <v>94</v>
      </c>
      <c r="B18" s="86">
        <v>9.0479811960431769E-2</v>
      </c>
      <c r="C18" s="85">
        <v>1.6969000000000001</v>
      </c>
      <c r="D18" s="84">
        <v>-9.2848599731856343E-2</v>
      </c>
      <c r="E18" s="84">
        <v>-8.5688413569436739E-2</v>
      </c>
      <c r="F18" s="83">
        <v>-9.260773716542289E-3</v>
      </c>
      <c r="G18" s="82">
        <v>-0.1590318564742588</v>
      </c>
    </row>
    <row r="19" spans="1:7" x14ac:dyDescent="0.35">
      <c r="A19" s="87" t="s">
        <v>93</v>
      </c>
      <c r="B19" s="86">
        <v>0.79125038880613796</v>
      </c>
      <c r="C19" s="85">
        <v>14.833900000000002</v>
      </c>
      <c r="D19" s="84">
        <v>-1.3296956939830644E-2</v>
      </c>
      <c r="E19" s="84">
        <v>-4.4365835102456929E-3</v>
      </c>
      <c r="F19" s="83">
        <v>-1.0663007905548624E-2</v>
      </c>
      <c r="G19" s="82">
        <v>-6.6105117004679415E-2</v>
      </c>
    </row>
    <row r="20" spans="1:7" x14ac:dyDescent="0.35">
      <c r="A20" s="87" t="s">
        <v>92</v>
      </c>
      <c r="B20" s="86">
        <v>3.7248723366180081</v>
      </c>
      <c r="C20" s="85">
        <v>69.873500000000007</v>
      </c>
      <c r="D20" s="84">
        <v>-7.8081398973476435E-2</v>
      </c>
      <c r="E20" s="84">
        <v>-7.0705402219591998E-2</v>
      </c>
      <c r="F20" s="83">
        <v>-0.31547605473725387</v>
      </c>
      <c r="G20" s="82">
        <v>-5.3163269578783074</v>
      </c>
    </row>
    <row r="21" spans="1:7" x14ac:dyDescent="0.35">
      <c r="A21" s="87" t="s">
        <v>91</v>
      </c>
      <c r="B21" s="86">
        <v>0.2161402426353484</v>
      </c>
      <c r="C21" s="85">
        <v>4.0549999999999997</v>
      </c>
      <c r="D21" s="84">
        <v>-0.1306679532392323</v>
      </c>
      <c r="E21" s="84">
        <v>-0.12301384315894676</v>
      </c>
      <c r="F21" s="83">
        <v>-3.2487705040930279E-2</v>
      </c>
      <c r="G21" s="82">
        <v>-0.56879020280811166</v>
      </c>
    </row>
    <row r="22" spans="1:7" x14ac:dyDescent="0.35">
      <c r="A22" s="87" t="s">
        <v>90</v>
      </c>
      <c r="B22" s="86">
        <v>1.1475547890375524</v>
      </c>
      <c r="C22" s="85">
        <v>21.530099999999997</v>
      </c>
      <c r="D22" s="84">
        <v>-0.13744988476327516</v>
      </c>
      <c r="E22" s="84">
        <v>-0.13097187925608003</v>
      </c>
      <c r="F22" s="83">
        <v>-0.18286621348310542</v>
      </c>
      <c r="G22" s="82">
        <v>-3.2448175039001543</v>
      </c>
    </row>
    <row r="23" spans="1:7" x14ac:dyDescent="0.35">
      <c r="A23" s="87" t="s">
        <v>89</v>
      </c>
      <c r="B23" s="86">
        <v>6.3711158613579189</v>
      </c>
      <c r="C23" s="85">
        <v>119.54220000000001</v>
      </c>
      <c r="D23" s="84">
        <v>-2.5998305874560802E-2</v>
      </c>
      <c r="E23" s="84">
        <v>-1.6580015392895449E-2</v>
      </c>
      <c r="F23" s="83">
        <v>-0.17005947723178905</v>
      </c>
      <c r="G23" s="82">
        <v>-2.0154273322932714</v>
      </c>
    </row>
    <row r="24" spans="1:7" ht="15" thickBot="1" x14ac:dyDescent="0.4">
      <c r="A24" s="81" t="s">
        <v>88</v>
      </c>
      <c r="B24" s="80">
        <v>4.0393384359065241</v>
      </c>
      <c r="C24" s="79">
        <v>75.829200000000014</v>
      </c>
      <c r="D24" s="78">
        <v>-8.1728394361282111E-2</v>
      </c>
      <c r="E24" s="78">
        <v>-7.2361741235074967E-2</v>
      </c>
      <c r="F24" s="77">
        <v>-0.35951089266103009</v>
      </c>
      <c r="G24" s="76">
        <v>-5.9151645553822014</v>
      </c>
    </row>
    <row r="25" spans="1:7" ht="15" thickTop="1" x14ac:dyDescent="0.35"/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DE32-C6CE-42B6-A84C-8271092F7670}">
  <dimension ref="A1:W35"/>
  <sheetViews>
    <sheetView zoomScale="66" zoomScaleNormal="66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RowHeight="14.5" x14ac:dyDescent="0.35"/>
  <sheetData>
    <row r="1" spans="1:23" ht="26" x14ac:dyDescent="0.6">
      <c r="A1" s="158" t="s">
        <v>211</v>
      </c>
    </row>
    <row r="2" spans="1:23" x14ac:dyDescent="0.35">
      <c r="A2" t="s">
        <v>209</v>
      </c>
    </row>
    <row r="3" spans="1:23" x14ac:dyDescent="0.35">
      <c r="A3" t="s">
        <v>210</v>
      </c>
    </row>
    <row r="4" spans="1:23" x14ac:dyDescent="0.35">
      <c r="A4" s="124"/>
      <c r="B4" s="55"/>
      <c r="C4" s="55"/>
      <c r="D4" s="55"/>
      <c r="E4" s="55"/>
      <c r="F4" s="55"/>
    </row>
    <row r="5" spans="1:23" x14ac:dyDescent="0.35">
      <c r="B5" t="s">
        <v>203</v>
      </c>
      <c r="C5" s="125"/>
      <c r="D5" s="125"/>
      <c r="E5" s="125"/>
      <c r="F5" s="125"/>
      <c r="G5" t="s">
        <v>66</v>
      </c>
      <c r="H5" t="s">
        <v>204</v>
      </c>
    </row>
    <row r="6" spans="1:23" x14ac:dyDescent="0.35">
      <c r="H6" s="160">
        <v>2020</v>
      </c>
      <c r="L6">
        <v>2021</v>
      </c>
      <c r="P6" s="160">
        <v>2022</v>
      </c>
      <c r="T6">
        <v>2023</v>
      </c>
    </row>
    <row r="7" spans="1:23" x14ac:dyDescent="0.35">
      <c r="A7" s="57"/>
      <c r="B7" s="160">
        <v>2000</v>
      </c>
      <c r="C7" s="160">
        <v>2005</v>
      </c>
      <c r="D7" s="160">
        <v>2010</v>
      </c>
      <c r="E7" s="160">
        <v>2015</v>
      </c>
      <c r="F7" s="160">
        <v>2019</v>
      </c>
      <c r="H7" s="57">
        <v>1</v>
      </c>
      <c r="I7" s="57">
        <v>2</v>
      </c>
      <c r="J7" s="57">
        <v>3</v>
      </c>
      <c r="K7" s="57">
        <v>4</v>
      </c>
      <c r="L7" s="57">
        <v>1</v>
      </c>
      <c r="M7" s="57">
        <v>2</v>
      </c>
      <c r="N7" s="57">
        <v>3</v>
      </c>
      <c r="O7" s="57">
        <v>4</v>
      </c>
      <c r="P7" s="57">
        <v>1</v>
      </c>
      <c r="Q7" s="57">
        <v>2</v>
      </c>
      <c r="R7" s="57">
        <v>3</v>
      </c>
      <c r="S7" s="57">
        <v>4</v>
      </c>
      <c r="T7" s="57">
        <v>1</v>
      </c>
      <c r="U7" s="57">
        <v>2</v>
      </c>
      <c r="V7" s="57">
        <v>3</v>
      </c>
      <c r="W7" s="57">
        <v>4</v>
      </c>
    </row>
    <row r="8" spans="1:23" x14ac:dyDescent="0.35">
      <c r="A8" s="57" t="s">
        <v>205</v>
      </c>
      <c r="B8" s="161">
        <v>114.84036303796042</v>
      </c>
      <c r="C8" s="161">
        <v>137.442688005723</v>
      </c>
      <c r="D8" s="161">
        <v>189.72925449083928</v>
      </c>
      <c r="E8" s="161">
        <v>235.48042949703969</v>
      </c>
      <c r="F8" s="161">
        <v>190.46523007680571</v>
      </c>
      <c r="G8" s="161"/>
      <c r="H8" s="161">
        <v>171.54648686558684</v>
      </c>
      <c r="I8" s="161">
        <v>173.61627411359459</v>
      </c>
      <c r="J8" s="161">
        <v>178.91986376933895</v>
      </c>
      <c r="K8" s="161">
        <v>185.17005252855807</v>
      </c>
      <c r="L8" s="161">
        <v>183.58665978184089</v>
      </c>
      <c r="M8" s="161">
        <v>178.62438404734661</v>
      </c>
      <c r="N8" s="161">
        <v>171.50271821624793</v>
      </c>
      <c r="O8" s="161">
        <v>169.83474072879906</v>
      </c>
      <c r="P8" s="161">
        <v>174.24016773689311</v>
      </c>
      <c r="Q8" s="161">
        <v>174.47705522754958</v>
      </c>
      <c r="R8" s="161">
        <v>179.91680013329551</v>
      </c>
      <c r="S8" s="161">
        <v>181.75829760475972</v>
      </c>
      <c r="T8" s="161">
        <v>195.03442305738696</v>
      </c>
      <c r="U8" s="161">
        <v>190.91651897696835</v>
      </c>
      <c r="V8" s="161">
        <v>182.88456645987841</v>
      </c>
      <c r="W8" s="161">
        <v>182.18958017046947</v>
      </c>
    </row>
    <row r="9" spans="1:23" x14ac:dyDescent="0.35">
      <c r="A9" s="57" t="s">
        <v>206</v>
      </c>
      <c r="B9" s="161">
        <v>51.519941848825994</v>
      </c>
      <c r="C9" s="161">
        <v>80.321520076095027</v>
      </c>
      <c r="D9" s="161">
        <v>177.05220985916125</v>
      </c>
      <c r="E9" s="161">
        <v>210.05815582697787</v>
      </c>
      <c r="F9" s="161">
        <v>132.65566789702814</v>
      </c>
      <c r="G9" s="161"/>
      <c r="H9" s="161">
        <v>119.81139137489107</v>
      </c>
      <c r="I9" s="161">
        <v>89.720664658441081</v>
      </c>
      <c r="J9" s="161">
        <v>99.290293397558784</v>
      </c>
      <c r="K9" s="161">
        <v>102.81107620227192</v>
      </c>
      <c r="L9" s="161">
        <v>106.18687597525964</v>
      </c>
      <c r="M9" s="161">
        <v>105.85534763615071</v>
      </c>
      <c r="N9" s="161">
        <v>106.64798129220208</v>
      </c>
      <c r="O9" s="161">
        <v>109.060722133751</v>
      </c>
      <c r="P9" s="161">
        <v>112.84427690863536</v>
      </c>
      <c r="Q9" s="161">
        <v>114.79585626914188</v>
      </c>
      <c r="R9" s="161">
        <v>117.42430679422647</v>
      </c>
      <c r="S9" s="161">
        <v>117.64765684590768</v>
      </c>
      <c r="T9" s="161">
        <v>115.96063175804915</v>
      </c>
      <c r="U9" s="161">
        <v>117.62386595209607</v>
      </c>
      <c r="V9" s="161">
        <v>111.00123000347079</v>
      </c>
      <c r="W9" s="161">
        <v>109.92142839545379</v>
      </c>
    </row>
    <row r="10" spans="1:23" x14ac:dyDescent="0.35">
      <c r="A10" s="57" t="s">
        <v>207</v>
      </c>
      <c r="B10" s="161">
        <v>413.89757460685513</v>
      </c>
      <c r="C10" s="161">
        <v>634.36477153060389</v>
      </c>
      <c r="D10" s="161">
        <v>707.65533605969654</v>
      </c>
      <c r="E10" s="161">
        <v>784.73658997133509</v>
      </c>
      <c r="F10" s="161">
        <v>826.78552825226348</v>
      </c>
      <c r="G10" s="161"/>
      <c r="H10" s="161">
        <v>802.04003302681258</v>
      </c>
      <c r="I10" s="161">
        <v>588.09705011240635</v>
      </c>
      <c r="J10" s="161">
        <v>689.69933533084679</v>
      </c>
      <c r="K10" s="161">
        <v>726.08491642935314</v>
      </c>
      <c r="L10" s="161">
        <v>696.42255804741581</v>
      </c>
      <c r="M10" s="161">
        <v>699.93024239313422</v>
      </c>
      <c r="N10" s="161">
        <v>704.99790118707836</v>
      </c>
      <c r="O10" s="161">
        <v>719.07324737622287</v>
      </c>
      <c r="P10" s="161">
        <v>739.5287472679862</v>
      </c>
      <c r="Q10" s="161">
        <v>741.14267057497534</v>
      </c>
      <c r="R10" s="161">
        <v>737.14019885414245</v>
      </c>
      <c r="S10" s="161">
        <v>750.42291487142336</v>
      </c>
      <c r="T10" s="161">
        <v>757.73195266357914</v>
      </c>
      <c r="U10" s="161">
        <v>803.1637328772382</v>
      </c>
      <c r="V10" s="161">
        <v>775.78166902049986</v>
      </c>
      <c r="W10" s="161">
        <v>775.66547595065742</v>
      </c>
    </row>
    <row r="11" spans="1:23" x14ac:dyDescent="0.35">
      <c r="A11" s="57" t="s">
        <v>208</v>
      </c>
      <c r="B11" s="3">
        <v>0.14410222380192023</v>
      </c>
      <c r="C11" s="3">
        <v>0.16480572399132482</v>
      </c>
      <c r="D11" s="3">
        <v>0.17717559858972184</v>
      </c>
      <c r="E11" s="3">
        <v>0.18008952805835612</v>
      </c>
      <c r="F11" s="3">
        <v>0.15468989660589361</v>
      </c>
      <c r="G11" s="3"/>
      <c r="H11" s="3">
        <v>0.14358646760226398</v>
      </c>
      <c r="I11" s="3">
        <v>0.13304467734503095</v>
      </c>
      <c r="J11" s="3">
        <v>0.13585162591082275</v>
      </c>
      <c r="K11" s="3">
        <v>0.13896447045870164</v>
      </c>
      <c r="L11" s="3">
        <v>0.13107406432512669</v>
      </c>
      <c r="M11" s="3">
        <v>0.12798974331013491</v>
      </c>
      <c r="N11" s="3">
        <v>0.1320292804587396</v>
      </c>
      <c r="O11" s="3">
        <v>0.13438317312668582</v>
      </c>
      <c r="P11" s="3">
        <v>0.13760335538209087</v>
      </c>
      <c r="Q11" s="3">
        <v>0.1416892396078471</v>
      </c>
      <c r="R11" s="3">
        <v>0.14093218283838121</v>
      </c>
      <c r="S11" s="3">
        <v>0.14786099894060636</v>
      </c>
      <c r="T11" s="3">
        <v>0.14837339009645564</v>
      </c>
      <c r="U11" s="3">
        <v>0.15421950091784956</v>
      </c>
      <c r="V11" s="3">
        <v>0.15042175118584331</v>
      </c>
      <c r="W11" s="3">
        <v>0.15076788862332355</v>
      </c>
    </row>
    <row r="12" spans="1:23" x14ac:dyDescent="0.35">
      <c r="A12" s="57"/>
      <c r="B12" s="160"/>
      <c r="C12" s="160"/>
      <c r="D12" s="160"/>
      <c r="E12" s="160"/>
      <c r="F12" s="160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3" x14ac:dyDescent="0.35">
      <c r="A13" t="s">
        <v>176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</row>
    <row r="14" spans="1:23" x14ac:dyDescent="0.35">
      <c r="A14" s="57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</row>
    <row r="15" spans="1:23" x14ac:dyDescent="0.35">
      <c r="A15" s="57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</row>
    <row r="16" spans="1:23" x14ac:dyDescent="0.35">
      <c r="A16" s="127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</row>
    <row r="17" spans="1:23" x14ac:dyDescent="0.35">
      <c r="A17" s="57"/>
      <c r="B17" s="160"/>
      <c r="C17" s="160"/>
      <c r="D17" s="160"/>
      <c r="E17" s="160"/>
      <c r="F17" s="160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spans="1:23" x14ac:dyDescent="0.35">
      <c r="A18" s="57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</row>
    <row r="19" spans="1:23" x14ac:dyDescent="0.35">
      <c r="A19" s="57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</row>
    <row r="20" spans="1:23" x14ac:dyDescent="0.35">
      <c r="A20" s="57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</row>
    <row r="21" spans="1:23" x14ac:dyDescent="0.35">
      <c r="A21" s="127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</row>
    <row r="22" spans="1:23" x14ac:dyDescent="0.35">
      <c r="A22" s="57"/>
      <c r="B22" s="160"/>
      <c r="C22" s="160"/>
      <c r="D22" s="160"/>
      <c r="E22" s="160"/>
      <c r="F22" s="160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</row>
    <row r="23" spans="1:23" x14ac:dyDescent="0.35">
      <c r="A23" s="57"/>
      <c r="B23" s="55"/>
      <c r="C23" s="55"/>
      <c r="D23" s="55"/>
      <c r="E23" s="55"/>
      <c r="F23" s="55"/>
    </row>
    <row r="24" spans="1:23" x14ac:dyDescent="0.35">
      <c r="A24" s="57"/>
      <c r="B24" s="55"/>
      <c r="C24" s="55"/>
      <c r="D24" s="55"/>
      <c r="E24" s="55"/>
      <c r="F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</row>
    <row r="25" spans="1:23" x14ac:dyDescent="0.35">
      <c r="A25" s="57"/>
      <c r="B25" s="55"/>
      <c r="C25" s="55"/>
      <c r="D25" s="55"/>
      <c r="E25" s="55"/>
      <c r="F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</row>
    <row r="26" spans="1:23" x14ac:dyDescent="0.35">
      <c r="A26" s="57"/>
      <c r="B26" s="55"/>
      <c r="C26" s="55"/>
      <c r="D26" s="55"/>
      <c r="E26" s="55"/>
      <c r="F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</row>
    <row r="27" spans="1:23" x14ac:dyDescent="0.35">
      <c r="A27" s="127"/>
      <c r="B27" s="163"/>
      <c r="C27" s="163"/>
      <c r="D27" s="163"/>
      <c r="E27" s="163"/>
      <c r="F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</row>
    <row r="29" spans="1:23" x14ac:dyDescent="0.35">
      <c r="A29" s="57"/>
    </row>
    <row r="30" spans="1:23" x14ac:dyDescent="0.35">
      <c r="A30" s="57"/>
      <c r="B30" s="55"/>
      <c r="C30" s="55"/>
      <c r="D30" s="55"/>
      <c r="E30" s="55"/>
      <c r="F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</row>
    <row r="31" spans="1:23" x14ac:dyDescent="0.35">
      <c r="A31" s="57"/>
      <c r="B31" s="55"/>
      <c r="C31" s="55"/>
      <c r="D31" s="55"/>
      <c r="E31" s="55"/>
      <c r="F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pans="1:23" x14ac:dyDescent="0.35">
      <c r="A32" s="57"/>
      <c r="B32" s="55"/>
      <c r="C32" s="55"/>
      <c r="D32" s="55"/>
      <c r="E32" s="55"/>
      <c r="F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</row>
    <row r="33" spans="1:23" x14ac:dyDescent="0.35">
      <c r="A33" s="127"/>
      <c r="B33" s="163"/>
      <c r="C33" s="163"/>
      <c r="D33" s="163"/>
      <c r="E33" s="163"/>
      <c r="F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</row>
    <row r="35" spans="1:23" x14ac:dyDescent="0.35">
      <c r="A35" s="57"/>
      <c r="B35" s="163"/>
      <c r="C35" s="163"/>
      <c r="D35" s="163"/>
      <c r="E35" s="163"/>
      <c r="F35" s="163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6E28C-DBC9-4B87-AB86-AF93685395AF}">
  <dimension ref="A1:H65"/>
  <sheetViews>
    <sheetView zoomScale="50" zoomScaleNormal="50" workbookViewId="0">
      <pane xSplit="1" ySplit="3" topLeftCell="B4" activePane="bottomRight" state="frozen"/>
      <selection pane="topRight" activeCell="B1" sqref="B1"/>
      <selection pane="bottomLeft" activeCell="A7" sqref="A7"/>
      <selection pane="bottomRight"/>
    </sheetView>
  </sheetViews>
  <sheetFormatPr defaultRowHeight="14.5" x14ac:dyDescent="0.35"/>
  <sheetData>
    <row r="1" spans="1:8" ht="26" x14ac:dyDescent="0.6">
      <c r="A1" s="158" t="s">
        <v>213</v>
      </c>
    </row>
    <row r="3" spans="1:8" x14ac:dyDescent="0.35">
      <c r="A3" s="57"/>
      <c r="B3" s="160">
        <v>2010</v>
      </c>
      <c r="C3" s="160">
        <v>2015</v>
      </c>
      <c r="D3" s="160">
        <v>2019</v>
      </c>
      <c r="E3" s="160">
        <v>2020</v>
      </c>
      <c r="F3" s="160">
        <v>2021</v>
      </c>
      <c r="G3" s="160">
        <v>2022</v>
      </c>
      <c r="H3" s="160">
        <v>2023</v>
      </c>
    </row>
    <row r="4" spans="1:8" ht="23" x14ac:dyDescent="0.35">
      <c r="A4" s="58" t="s">
        <v>195</v>
      </c>
      <c r="B4" s="161">
        <v>26.937963919571672</v>
      </c>
      <c r="C4" s="161">
        <v>40.177557953620244</v>
      </c>
      <c r="D4" s="161">
        <v>42.245970137713705</v>
      </c>
      <c r="E4" s="161">
        <v>44.572395647414965</v>
      </c>
      <c r="F4" s="161">
        <v>45.979820736064937</v>
      </c>
      <c r="G4" s="161">
        <v>42.636517831773261</v>
      </c>
      <c r="H4" s="161">
        <v>45.384142130047096</v>
      </c>
    </row>
    <row r="5" spans="1:8" x14ac:dyDescent="0.35">
      <c r="A5" s="57" t="s">
        <v>87</v>
      </c>
      <c r="B5" s="161">
        <v>141.97322846160782</v>
      </c>
      <c r="C5" s="161">
        <v>102.76447029454073</v>
      </c>
      <c r="D5" s="161">
        <v>134.2542947339667</v>
      </c>
      <c r="E5" s="161">
        <v>114.3276059681871</v>
      </c>
      <c r="F5" s="161">
        <v>107.00894434193819</v>
      </c>
      <c r="G5" s="161">
        <v>115.69606095108676</v>
      </c>
      <c r="H5" s="161">
        <v>121.22142480816974</v>
      </c>
    </row>
    <row r="6" spans="1:8" ht="23" x14ac:dyDescent="0.35">
      <c r="A6" s="58" t="s">
        <v>196</v>
      </c>
      <c r="B6" s="161">
        <v>104.04373379499674</v>
      </c>
      <c r="C6" s="161">
        <v>132.59241146096895</v>
      </c>
      <c r="D6" s="161">
        <v>150.23294169289608</v>
      </c>
      <c r="E6" s="161">
        <v>123.62910042108068</v>
      </c>
      <c r="F6" s="161">
        <v>114.40377049492869</v>
      </c>
      <c r="G6" s="161">
        <v>124.15435031453001</v>
      </c>
      <c r="H6" s="161">
        <v>133.03320139013499</v>
      </c>
    </row>
    <row r="7" spans="1:8" ht="34.5" x14ac:dyDescent="0.35">
      <c r="A7" s="58" t="s">
        <v>197</v>
      </c>
      <c r="B7" s="161">
        <v>113.93774346828864</v>
      </c>
      <c r="C7" s="161">
        <v>153.44009894546397</v>
      </c>
      <c r="D7" s="161">
        <v>94.626777416425085</v>
      </c>
      <c r="E7" s="161">
        <v>71.229174059557636</v>
      </c>
      <c r="F7" s="161">
        <v>69.474908610471559</v>
      </c>
      <c r="G7" s="161">
        <v>66.341803591276232</v>
      </c>
      <c r="H7" s="161">
        <v>72.075850406770883</v>
      </c>
    </row>
    <row r="8" spans="1:8" ht="23" x14ac:dyDescent="0.35">
      <c r="A8" s="58" t="s">
        <v>198</v>
      </c>
      <c r="B8" s="161">
        <v>20.556194660599868</v>
      </c>
      <c r="C8" s="161">
        <v>21.148512467990109</v>
      </c>
      <c r="D8" s="161">
        <v>18.453911269344758</v>
      </c>
      <c r="E8" s="161">
        <v>18.766228180008675</v>
      </c>
      <c r="F8" s="161">
        <v>19.697356991160834</v>
      </c>
      <c r="G8" s="161">
        <v>21.460086292661028</v>
      </c>
      <c r="H8" s="161">
        <v>24.592278823832658</v>
      </c>
    </row>
    <row r="9" spans="1:8" ht="23" x14ac:dyDescent="0.35">
      <c r="A9" s="58" t="s">
        <v>199</v>
      </c>
      <c r="B9" s="161">
        <v>48.479301334319693</v>
      </c>
      <c r="C9" s="161">
        <v>70.233089307433829</v>
      </c>
      <c r="D9" s="161">
        <v>67.907209274415649</v>
      </c>
      <c r="E9" s="161">
        <v>68.038959108868482</v>
      </c>
      <c r="F9" s="161">
        <v>62.593705682623771</v>
      </c>
      <c r="G9" s="161">
        <v>68.231250660575668</v>
      </c>
      <c r="H9" s="161">
        <v>78.437866967696309</v>
      </c>
    </row>
    <row r="10" spans="1:8" x14ac:dyDescent="0.35">
      <c r="A10" s="58" t="s">
        <v>200</v>
      </c>
      <c r="B10" s="161">
        <v>108.29630476600799</v>
      </c>
      <c r="C10" s="161">
        <v>139.66507942235808</v>
      </c>
      <c r="D10" s="161">
        <v>112.47084947481575</v>
      </c>
      <c r="E10" s="161">
        <v>93.802792025667614</v>
      </c>
      <c r="F10" s="161">
        <v>101.86553466111343</v>
      </c>
      <c r="G10" s="161">
        <v>110.62649798193254</v>
      </c>
      <c r="H10" s="161">
        <v>117.78702292598534</v>
      </c>
    </row>
    <row r="11" spans="1:8" ht="34.5" x14ac:dyDescent="0.35">
      <c r="A11" s="58" t="s">
        <v>201</v>
      </c>
      <c r="B11" s="161">
        <v>227.91659142495462</v>
      </c>
      <c r="C11" s="161">
        <v>227.72548322391734</v>
      </c>
      <c r="D11" s="161">
        <v>234.11916569177876</v>
      </c>
      <c r="E11" s="161">
        <v>178.16776120089693</v>
      </c>
      <c r="F11" s="161">
        <v>197.89479800334715</v>
      </c>
      <c r="G11" s="161">
        <v>211.1781605246801</v>
      </c>
      <c r="H11" s="161">
        <v>199.21831059997777</v>
      </c>
    </row>
    <row r="12" spans="1:8" ht="34.5" x14ac:dyDescent="0.35">
      <c r="A12" s="58" t="s">
        <v>202</v>
      </c>
      <c r="B12" s="161">
        <v>188.93872075831516</v>
      </c>
      <c r="C12" s="161">
        <v>233.53192390298031</v>
      </c>
      <c r="D12" s="161">
        <v>193.95246499357177</v>
      </c>
      <c r="E12" s="161">
        <v>182.74928532867983</v>
      </c>
      <c r="F12" s="161">
        <v>180.83660675820849</v>
      </c>
      <c r="G12" s="161">
        <v>181.61924803392543</v>
      </c>
      <c r="H12" s="161">
        <v>190.00120336267551</v>
      </c>
    </row>
    <row r="13" spans="1:8" x14ac:dyDescent="0.35">
      <c r="A13" s="58"/>
      <c r="B13" s="161"/>
      <c r="C13" s="161"/>
      <c r="D13" s="161"/>
      <c r="E13" s="161"/>
      <c r="F13" s="161"/>
      <c r="G13" s="161"/>
      <c r="H13" s="161"/>
    </row>
    <row r="14" spans="1:8" x14ac:dyDescent="0.35">
      <c r="A14" t="s">
        <v>212</v>
      </c>
    </row>
    <row r="15" spans="1:8" x14ac:dyDescent="0.35">
      <c r="A15" t="s">
        <v>193</v>
      </c>
    </row>
    <row r="16" spans="1:8" x14ac:dyDescent="0.35">
      <c r="A16" t="s">
        <v>194</v>
      </c>
      <c r="B16" s="125"/>
      <c r="C16" s="125"/>
      <c r="D16" s="125"/>
    </row>
    <row r="17" spans="1:8" x14ac:dyDescent="0.35">
      <c r="B17" s="125"/>
      <c r="C17" s="125"/>
      <c r="D17" s="125"/>
    </row>
    <row r="18" spans="1:8" x14ac:dyDescent="0.35">
      <c r="A18" t="s">
        <v>176</v>
      </c>
      <c r="B18" s="160"/>
      <c r="C18" s="160"/>
      <c r="D18" s="160"/>
      <c r="E18" s="160"/>
      <c r="F18" s="160"/>
      <c r="G18" s="160"/>
      <c r="H18" s="160"/>
    </row>
    <row r="19" spans="1:8" x14ac:dyDescent="0.35">
      <c r="A19" s="57"/>
      <c r="B19" s="160"/>
      <c r="C19" s="160"/>
      <c r="D19" s="160"/>
      <c r="E19" s="160"/>
      <c r="F19" s="160"/>
      <c r="G19" s="160"/>
      <c r="H19" s="160"/>
    </row>
    <row r="20" spans="1:8" x14ac:dyDescent="0.35">
      <c r="A20" s="57"/>
      <c r="B20" s="162"/>
      <c r="C20" s="162"/>
      <c r="D20" s="162"/>
      <c r="E20" s="162"/>
      <c r="F20" s="162"/>
      <c r="G20" s="162"/>
      <c r="H20" s="162"/>
    </row>
    <row r="21" spans="1:8" x14ac:dyDescent="0.35">
      <c r="A21" s="57"/>
      <c r="B21" s="162"/>
      <c r="C21" s="162"/>
      <c r="D21" s="162"/>
      <c r="E21" s="162"/>
      <c r="F21" s="162"/>
      <c r="G21" s="162"/>
      <c r="H21" s="162"/>
    </row>
    <row r="22" spans="1:8" x14ac:dyDescent="0.35">
      <c r="A22" s="57"/>
      <c r="B22" s="162"/>
      <c r="C22" s="162"/>
      <c r="D22" s="162"/>
      <c r="E22" s="162"/>
      <c r="F22" s="162"/>
      <c r="G22" s="162"/>
      <c r="H22" s="162"/>
    </row>
    <row r="23" spans="1:8" x14ac:dyDescent="0.35">
      <c r="A23" s="57"/>
      <c r="B23" s="162"/>
      <c r="C23" s="162"/>
      <c r="D23" s="162"/>
      <c r="E23" s="162"/>
      <c r="F23" s="162"/>
      <c r="G23" s="162"/>
      <c r="H23" s="162"/>
    </row>
    <row r="24" spans="1:8" x14ac:dyDescent="0.35">
      <c r="A24" s="57"/>
      <c r="B24" s="162"/>
      <c r="C24" s="162"/>
      <c r="D24" s="162"/>
      <c r="E24" s="162"/>
      <c r="F24" s="162"/>
      <c r="G24" s="162"/>
      <c r="H24" s="162"/>
    </row>
    <row r="25" spans="1:8" x14ac:dyDescent="0.35">
      <c r="A25" s="57"/>
      <c r="B25" s="162"/>
      <c r="C25" s="162"/>
      <c r="D25" s="162"/>
      <c r="E25" s="162"/>
      <c r="F25" s="162"/>
      <c r="G25" s="162"/>
      <c r="H25" s="162"/>
    </row>
    <row r="26" spans="1:8" x14ac:dyDescent="0.35">
      <c r="A26" s="57"/>
      <c r="B26" s="162"/>
      <c r="C26" s="162"/>
      <c r="D26" s="162"/>
      <c r="E26" s="162"/>
      <c r="F26" s="162"/>
      <c r="G26" s="162"/>
      <c r="H26" s="162"/>
    </row>
    <row r="27" spans="1:8" x14ac:dyDescent="0.35">
      <c r="A27" s="57"/>
      <c r="B27" s="162"/>
      <c r="C27" s="162"/>
      <c r="D27" s="162"/>
      <c r="E27" s="162"/>
      <c r="F27" s="162"/>
      <c r="G27" s="162"/>
      <c r="H27" s="162"/>
    </row>
    <row r="28" spans="1:8" x14ac:dyDescent="0.35">
      <c r="A28" s="57"/>
      <c r="B28" s="162"/>
      <c r="C28" s="162"/>
      <c r="D28" s="162"/>
      <c r="E28" s="162"/>
      <c r="F28" s="162"/>
      <c r="G28" s="162"/>
      <c r="H28" s="162"/>
    </row>
    <row r="29" spans="1:8" x14ac:dyDescent="0.35">
      <c r="A29" s="127"/>
      <c r="B29" s="162"/>
      <c r="C29" s="162"/>
      <c r="D29" s="162"/>
      <c r="E29" s="162"/>
      <c r="F29" s="162"/>
      <c r="G29" s="162"/>
      <c r="H29" s="162"/>
    </row>
    <row r="30" spans="1:8" x14ac:dyDescent="0.35">
      <c r="A30" s="57"/>
      <c r="B30" s="160"/>
      <c r="C30" s="160"/>
      <c r="D30" s="160"/>
      <c r="E30" s="160"/>
      <c r="F30" s="160"/>
      <c r="G30" s="160"/>
      <c r="H30" s="160"/>
    </row>
    <row r="31" spans="1:8" x14ac:dyDescent="0.35">
      <c r="A31" s="57"/>
      <c r="B31" s="162"/>
      <c r="C31" s="162"/>
      <c r="D31" s="162"/>
      <c r="E31" s="162"/>
      <c r="F31" s="162"/>
      <c r="G31" s="162"/>
      <c r="H31" s="162"/>
    </row>
    <row r="32" spans="1:8" x14ac:dyDescent="0.35">
      <c r="A32" s="57"/>
      <c r="B32" s="162"/>
      <c r="C32" s="162"/>
      <c r="D32" s="162"/>
      <c r="E32" s="162"/>
      <c r="F32" s="162"/>
      <c r="G32" s="162"/>
      <c r="H32" s="162"/>
    </row>
    <row r="33" spans="1:8" x14ac:dyDescent="0.35">
      <c r="A33" s="57"/>
      <c r="B33" s="162"/>
      <c r="C33" s="162"/>
      <c r="D33" s="162"/>
      <c r="E33" s="162"/>
      <c r="F33" s="162"/>
      <c r="G33" s="162"/>
      <c r="H33" s="162"/>
    </row>
    <row r="34" spans="1:8" x14ac:dyDescent="0.35">
      <c r="A34" s="57"/>
      <c r="B34" s="162"/>
      <c r="C34" s="162"/>
      <c r="D34" s="162"/>
      <c r="E34" s="162"/>
      <c r="F34" s="162"/>
      <c r="G34" s="162"/>
      <c r="H34" s="162"/>
    </row>
    <row r="35" spans="1:8" x14ac:dyDescent="0.35">
      <c r="A35" s="57"/>
      <c r="B35" s="162"/>
      <c r="C35" s="162"/>
      <c r="D35" s="162"/>
      <c r="E35" s="162"/>
      <c r="F35" s="162"/>
      <c r="G35" s="162"/>
      <c r="H35" s="162"/>
    </row>
    <row r="36" spans="1:8" x14ac:dyDescent="0.35">
      <c r="A36" s="57"/>
      <c r="B36" s="162"/>
      <c r="C36" s="162"/>
      <c r="D36" s="162"/>
      <c r="E36" s="162"/>
      <c r="F36" s="162"/>
      <c r="G36" s="162"/>
      <c r="H36" s="162"/>
    </row>
    <row r="37" spans="1:8" x14ac:dyDescent="0.35">
      <c r="A37" s="57"/>
      <c r="B37" s="162"/>
      <c r="C37" s="162"/>
      <c r="D37" s="162"/>
      <c r="E37" s="162"/>
      <c r="F37" s="162"/>
      <c r="G37" s="162"/>
      <c r="H37" s="162"/>
    </row>
    <row r="38" spans="1:8" x14ac:dyDescent="0.35">
      <c r="A38" s="57"/>
      <c r="B38" s="162"/>
      <c r="C38" s="162"/>
      <c r="D38" s="162"/>
      <c r="E38" s="162"/>
      <c r="F38" s="162"/>
      <c r="G38" s="162"/>
      <c r="H38" s="162"/>
    </row>
    <row r="39" spans="1:8" x14ac:dyDescent="0.35">
      <c r="A39" s="57"/>
      <c r="B39" s="162"/>
      <c r="C39" s="162"/>
      <c r="D39" s="162"/>
      <c r="E39" s="162"/>
      <c r="F39" s="162"/>
      <c r="G39" s="162"/>
      <c r="H39" s="162"/>
    </row>
    <row r="40" spans="1:8" x14ac:dyDescent="0.35">
      <c r="A40" s="127"/>
      <c r="B40" s="162"/>
      <c r="C40" s="162"/>
      <c r="D40" s="162"/>
      <c r="E40" s="162"/>
      <c r="F40" s="162"/>
      <c r="G40" s="162"/>
      <c r="H40" s="162"/>
    </row>
    <row r="41" spans="1:8" x14ac:dyDescent="0.35">
      <c r="A41" s="57"/>
      <c r="B41" s="160"/>
      <c r="C41" s="160"/>
      <c r="D41" s="160"/>
      <c r="E41" s="160"/>
      <c r="F41" s="160"/>
      <c r="G41" s="160"/>
      <c r="H41" s="160"/>
    </row>
    <row r="42" spans="1:8" x14ac:dyDescent="0.35">
      <c r="A42" s="57"/>
      <c r="B42" s="160"/>
      <c r="C42" s="160"/>
      <c r="D42" s="160"/>
      <c r="E42" s="160"/>
      <c r="F42" s="160"/>
      <c r="G42" s="160"/>
      <c r="H42" s="160"/>
    </row>
    <row r="43" spans="1:8" x14ac:dyDescent="0.35">
      <c r="A43" s="57"/>
      <c r="B43" s="160"/>
      <c r="C43" s="160"/>
      <c r="D43" s="160"/>
      <c r="E43" s="57"/>
      <c r="F43" s="57"/>
      <c r="G43" s="57"/>
      <c r="H43" s="57"/>
    </row>
    <row r="44" spans="1:8" x14ac:dyDescent="0.35">
      <c r="A44" s="57"/>
      <c r="B44" s="55"/>
      <c r="C44" s="55"/>
      <c r="D44" s="55"/>
      <c r="E44" s="55"/>
      <c r="F44" s="55"/>
      <c r="G44" s="55"/>
      <c r="H44" s="55"/>
    </row>
    <row r="45" spans="1:8" x14ac:dyDescent="0.35">
      <c r="A45" s="57"/>
      <c r="B45" s="55"/>
      <c r="C45" s="55"/>
      <c r="D45" s="55"/>
      <c r="E45" s="55"/>
      <c r="F45" s="55"/>
      <c r="G45" s="55"/>
      <c r="H45" s="55"/>
    </row>
    <row r="46" spans="1:8" x14ac:dyDescent="0.35">
      <c r="A46" s="57"/>
      <c r="B46" s="55"/>
      <c r="C46" s="55"/>
      <c r="D46" s="55"/>
      <c r="E46" s="55"/>
      <c r="F46" s="55"/>
      <c r="G46" s="55"/>
      <c r="H46" s="55"/>
    </row>
    <row r="47" spans="1:8" x14ac:dyDescent="0.35">
      <c r="A47" s="57"/>
      <c r="B47" s="55"/>
      <c r="C47" s="55"/>
      <c r="D47" s="55"/>
      <c r="E47" s="55"/>
      <c r="F47" s="55"/>
      <c r="G47" s="55"/>
      <c r="H47" s="55"/>
    </row>
    <row r="48" spans="1:8" x14ac:dyDescent="0.35">
      <c r="A48" s="57"/>
      <c r="B48" s="55"/>
      <c r="C48" s="55"/>
      <c r="D48" s="55"/>
      <c r="E48" s="55"/>
      <c r="F48" s="55"/>
      <c r="G48" s="55"/>
      <c r="H48" s="55"/>
    </row>
    <row r="49" spans="1:8" x14ac:dyDescent="0.35">
      <c r="A49" s="57"/>
      <c r="B49" s="55"/>
      <c r="C49" s="55"/>
      <c r="D49" s="55"/>
      <c r="E49" s="55"/>
      <c r="F49" s="55"/>
      <c r="G49" s="55"/>
      <c r="H49" s="55"/>
    </row>
    <row r="50" spans="1:8" x14ac:dyDescent="0.35">
      <c r="A50" s="57"/>
      <c r="B50" s="55"/>
      <c r="C50" s="55"/>
      <c r="D50" s="55"/>
      <c r="E50" s="55"/>
      <c r="F50" s="55"/>
      <c r="G50" s="55"/>
      <c r="H50" s="55"/>
    </row>
    <row r="51" spans="1:8" x14ac:dyDescent="0.35">
      <c r="A51" s="57"/>
      <c r="B51" s="55"/>
      <c r="C51" s="55"/>
      <c r="D51" s="55"/>
      <c r="E51" s="55"/>
      <c r="F51" s="55"/>
      <c r="G51" s="55"/>
      <c r="H51" s="55"/>
    </row>
    <row r="52" spans="1:8" x14ac:dyDescent="0.35">
      <c r="A52" s="57"/>
      <c r="B52" s="55"/>
      <c r="C52" s="55"/>
      <c r="D52" s="55"/>
      <c r="E52" s="55"/>
      <c r="F52" s="55"/>
      <c r="G52" s="55"/>
      <c r="H52" s="55"/>
    </row>
    <row r="53" spans="1:8" x14ac:dyDescent="0.35">
      <c r="A53" s="127"/>
      <c r="B53" s="163"/>
      <c r="C53" s="163"/>
      <c r="D53" s="163"/>
      <c r="E53" s="163"/>
      <c r="F53" s="163"/>
      <c r="G53" s="163"/>
      <c r="H53" s="163"/>
    </row>
    <row r="54" spans="1:8" x14ac:dyDescent="0.35">
      <c r="A54" s="127"/>
      <c r="B54" s="163"/>
      <c r="C54" s="163"/>
      <c r="D54" s="163"/>
      <c r="E54" s="163"/>
      <c r="F54" s="163"/>
      <c r="G54" s="163"/>
      <c r="H54" s="163"/>
    </row>
    <row r="55" spans="1:8" x14ac:dyDescent="0.35">
      <c r="A55" s="57"/>
    </row>
    <row r="56" spans="1:8" x14ac:dyDescent="0.35">
      <c r="A56" s="57"/>
      <c r="B56" s="55"/>
      <c r="C56" s="55"/>
      <c r="D56" s="55"/>
      <c r="E56" s="55"/>
      <c r="F56" s="55"/>
      <c r="G56" s="55"/>
      <c r="H56" s="55"/>
    </row>
    <row r="57" spans="1:8" x14ac:dyDescent="0.35">
      <c r="A57" s="57"/>
      <c r="B57" s="55"/>
      <c r="C57" s="55"/>
      <c r="D57" s="55"/>
      <c r="E57" s="55"/>
      <c r="F57" s="55"/>
      <c r="G57" s="55"/>
      <c r="H57" s="55"/>
    </row>
    <row r="58" spans="1:8" x14ac:dyDescent="0.35">
      <c r="A58" s="57"/>
      <c r="B58" s="55"/>
      <c r="C58" s="55"/>
      <c r="D58" s="55"/>
      <c r="E58" s="55"/>
      <c r="F58" s="55"/>
      <c r="G58" s="55"/>
      <c r="H58" s="55"/>
    </row>
    <row r="59" spans="1:8" x14ac:dyDescent="0.35">
      <c r="A59" s="57"/>
      <c r="B59" s="55"/>
      <c r="C59" s="55"/>
      <c r="D59" s="55"/>
      <c r="E59" s="55"/>
      <c r="F59" s="55"/>
      <c r="G59" s="55"/>
      <c r="H59" s="55"/>
    </row>
    <row r="60" spans="1:8" x14ac:dyDescent="0.35">
      <c r="A60" s="57"/>
      <c r="B60" s="55"/>
      <c r="C60" s="55"/>
      <c r="D60" s="55"/>
      <c r="E60" s="55"/>
      <c r="F60" s="55"/>
      <c r="G60" s="55"/>
      <c r="H60" s="55"/>
    </row>
    <row r="61" spans="1:8" x14ac:dyDescent="0.35">
      <c r="A61" s="57"/>
      <c r="B61" s="55"/>
      <c r="C61" s="55"/>
      <c r="D61" s="55"/>
      <c r="E61" s="55"/>
      <c r="F61" s="55"/>
      <c r="G61" s="55"/>
      <c r="H61" s="55"/>
    </row>
    <row r="62" spans="1:8" x14ac:dyDescent="0.35">
      <c r="A62" s="57"/>
      <c r="B62" s="55"/>
      <c r="C62" s="55"/>
      <c r="D62" s="55"/>
      <c r="E62" s="55"/>
      <c r="F62" s="55"/>
      <c r="G62" s="55"/>
      <c r="H62" s="55"/>
    </row>
    <row r="63" spans="1:8" x14ac:dyDescent="0.35">
      <c r="A63" s="57"/>
      <c r="B63" s="55"/>
      <c r="C63" s="55"/>
      <c r="D63" s="55"/>
      <c r="E63" s="55"/>
      <c r="F63" s="55"/>
      <c r="G63" s="55"/>
      <c r="H63" s="55"/>
    </row>
    <row r="64" spans="1:8" x14ac:dyDescent="0.35">
      <c r="A64" s="57"/>
      <c r="B64" s="55"/>
      <c r="C64" s="55"/>
      <c r="D64" s="55"/>
      <c r="E64" s="55"/>
      <c r="F64" s="55"/>
      <c r="G64" s="55"/>
      <c r="H64" s="55"/>
    </row>
    <row r="65" spans="1:8" x14ac:dyDescent="0.35">
      <c r="A65" s="127"/>
      <c r="B65" s="163"/>
      <c r="C65" s="163"/>
      <c r="D65" s="163"/>
      <c r="E65" s="163"/>
      <c r="F65" s="163"/>
      <c r="G65" s="163"/>
      <c r="H65" s="16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7A8CE-1DC5-482B-864C-D60F7694DB1F}">
  <dimension ref="A1:G12"/>
  <sheetViews>
    <sheetView zoomScale="58" zoomScaleNormal="58" workbookViewId="0"/>
  </sheetViews>
  <sheetFormatPr defaultRowHeight="14.5" x14ac:dyDescent="0.35"/>
  <cols>
    <col min="1" max="1" width="8.7265625" style="10"/>
    <col min="2" max="2" width="9.08984375" style="157" bestFit="1" customWidth="1"/>
    <col min="3" max="3" width="18.1796875" style="10" bestFit="1" customWidth="1"/>
    <col min="4" max="4" width="20.6328125" style="10" customWidth="1"/>
    <col min="5" max="5" width="20.6328125" style="10" bestFit="1" customWidth="1"/>
    <col min="6" max="6" width="20.6328125" style="10" customWidth="1"/>
    <col min="7" max="7" width="20.6328125" style="10" bestFit="1" customWidth="1"/>
    <col min="8" max="16384" width="8.7265625" style="10"/>
  </cols>
  <sheetData>
    <row r="1" spans="1:7" ht="26" x14ac:dyDescent="0.6">
      <c r="A1" s="158" t="s">
        <v>161</v>
      </c>
    </row>
    <row r="4" spans="1:7" x14ac:dyDescent="0.35">
      <c r="C4" s="10" t="s">
        <v>150</v>
      </c>
      <c r="D4" s="10" t="s">
        <v>152</v>
      </c>
      <c r="E4" s="10" t="s">
        <v>151</v>
      </c>
    </row>
    <row r="5" spans="1:7" x14ac:dyDescent="0.35">
      <c r="A5" s="10" t="s">
        <v>153</v>
      </c>
      <c r="B5" s="10" t="s">
        <v>154</v>
      </c>
      <c r="C5" s="3">
        <v>8.2666761435477021E-3</v>
      </c>
      <c r="D5" s="3">
        <v>1.8832806146495518E-2</v>
      </c>
      <c r="E5" s="3">
        <v>0.10320082191513236</v>
      </c>
    </row>
    <row r="6" spans="1:7" x14ac:dyDescent="0.35">
      <c r="A6" s="10" t="s">
        <v>155</v>
      </c>
      <c r="B6" s="10" t="s">
        <v>156</v>
      </c>
      <c r="C6" s="3">
        <v>3.2435119633491105E-2</v>
      </c>
      <c r="D6" s="3">
        <v>3.2242958720986703E-2</v>
      </c>
      <c r="E6" s="3">
        <v>9.9283131552355242E-2</v>
      </c>
    </row>
    <row r="7" spans="1:7" x14ac:dyDescent="0.35">
      <c r="A7" s="10" t="s">
        <v>157</v>
      </c>
      <c r="B7" s="10" t="s">
        <v>158</v>
      </c>
      <c r="C7" s="3">
        <v>1.9239198627034382E-2</v>
      </c>
      <c r="D7" s="3">
        <v>2.8121917818050957E-2</v>
      </c>
      <c r="E7" s="3">
        <v>8.6598559197337721E-2</v>
      </c>
    </row>
    <row r="8" spans="1:7" x14ac:dyDescent="0.35">
      <c r="B8" s="10" t="s">
        <v>129</v>
      </c>
      <c r="C8" s="3">
        <v>9.0861218522015896E-3</v>
      </c>
      <c r="D8" s="3">
        <v>2.1761654124165419E-2</v>
      </c>
      <c r="E8" s="3">
        <v>6.6233254846931544E-2</v>
      </c>
    </row>
    <row r="9" spans="1:7" x14ac:dyDescent="0.35">
      <c r="A9" s="10" t="s">
        <v>159</v>
      </c>
      <c r="B9" s="10" t="s">
        <v>160</v>
      </c>
      <c r="C9" s="3">
        <v>1.1327660423057218E-3</v>
      </c>
      <c r="D9" s="3">
        <v>1.576318516413755E-2</v>
      </c>
      <c r="E9" s="3">
        <v>4.522525137877631E-2</v>
      </c>
    </row>
    <row r="11" spans="1:7" x14ac:dyDescent="0.35">
      <c r="A11" s="10" t="s">
        <v>162</v>
      </c>
    </row>
    <row r="12" spans="1:7" s="157" customFormat="1" x14ac:dyDescent="0.35">
      <c r="A12" s="10"/>
      <c r="C12" s="10"/>
      <c r="D12" s="10"/>
      <c r="E12" s="10"/>
      <c r="F12" s="10"/>
      <c r="G12" s="10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EC79A-DE4A-45B6-828E-6F331538115D}">
  <dimension ref="A2:S35"/>
  <sheetViews>
    <sheetView zoomScale="58" zoomScaleNormal="58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4.5" x14ac:dyDescent="0.35"/>
  <cols>
    <col min="1" max="6" width="8.7265625" style="119"/>
    <col min="7" max="8" width="10" style="119" bestFit="1" customWidth="1"/>
    <col min="9" max="9" width="9" style="119" bestFit="1" customWidth="1"/>
    <col min="10" max="11" width="11" style="119" bestFit="1" customWidth="1"/>
    <col min="12" max="13" width="11" style="119" customWidth="1"/>
    <col min="14" max="14" width="8.7265625" style="119"/>
    <col min="15" max="16" width="11" style="119" bestFit="1" customWidth="1"/>
    <col min="17" max="17" width="10" style="119" bestFit="1" customWidth="1"/>
    <col min="18" max="19" width="12.453125" style="119" bestFit="1" customWidth="1"/>
    <col min="20" max="16384" width="8.7265625" style="119"/>
  </cols>
  <sheetData>
    <row r="2" spans="1:19" x14ac:dyDescent="0.35">
      <c r="G2" s="119" t="s">
        <v>126</v>
      </c>
      <c r="O2" s="119" t="s">
        <v>125</v>
      </c>
    </row>
    <row r="3" spans="1:19" x14ac:dyDescent="0.35">
      <c r="B3" s="119" t="s">
        <v>124</v>
      </c>
      <c r="C3" s="119" t="s">
        <v>123</v>
      </c>
      <c r="D3" s="119" t="s">
        <v>122</v>
      </c>
      <c r="E3" s="119" t="s">
        <v>121</v>
      </c>
      <c r="G3" s="119" t="s">
        <v>124</v>
      </c>
      <c r="H3" s="119" t="s">
        <v>123</v>
      </c>
      <c r="I3" s="119" t="s">
        <v>122</v>
      </c>
      <c r="J3" s="119" t="s">
        <v>121</v>
      </c>
      <c r="K3" s="119" t="s">
        <v>120</v>
      </c>
      <c r="L3" s="119" t="s">
        <v>124</v>
      </c>
      <c r="M3" s="119" t="s">
        <v>123</v>
      </c>
      <c r="O3" s="119" t="s">
        <v>124</v>
      </c>
      <c r="P3" s="119" t="s">
        <v>123</v>
      </c>
      <c r="Q3" s="119" t="s">
        <v>122</v>
      </c>
      <c r="R3" s="119" t="s">
        <v>121</v>
      </c>
      <c r="S3" s="119" t="s">
        <v>120</v>
      </c>
    </row>
    <row r="4" spans="1:19" x14ac:dyDescent="0.35">
      <c r="A4" s="45">
        <v>2013</v>
      </c>
      <c r="B4" s="121">
        <f t="shared" ref="B4:B14" si="0">G4/O4</f>
        <v>1.9893306917187004E-4</v>
      </c>
      <c r="C4" s="121">
        <f t="shared" ref="C4:C14" si="1">H4/P4</f>
        <v>0.12551422120298053</v>
      </c>
      <c r="D4" s="121">
        <f t="shared" ref="D4:D14" si="2">I4/Q4</f>
        <v>0.22356611840838181</v>
      </c>
      <c r="E4" s="121">
        <f t="shared" ref="E4:E14" si="3">J4/R4</f>
        <v>9.363488436958714E-2</v>
      </c>
      <c r="G4" s="9">
        <v>98</v>
      </c>
      <c r="H4" s="9">
        <v>49641</v>
      </c>
      <c r="I4" s="9">
        <v>5804</v>
      </c>
      <c r="J4" s="9">
        <v>107089</v>
      </c>
      <c r="K4" s="9">
        <v>162632</v>
      </c>
      <c r="L4" s="9"/>
      <c r="M4" s="9"/>
      <c r="N4" s="9"/>
      <c r="O4" s="9">
        <v>492628</v>
      </c>
      <c r="P4" s="9">
        <v>395501</v>
      </c>
      <c r="Q4" s="9">
        <v>25961</v>
      </c>
      <c r="R4" s="9">
        <v>1143687</v>
      </c>
      <c r="S4" s="9">
        <v>2057777</v>
      </c>
    </row>
    <row r="5" spans="1:19" x14ac:dyDescent="0.35">
      <c r="A5" s="45">
        <v>2014</v>
      </c>
      <c r="B5" s="121">
        <f t="shared" si="0"/>
        <v>2.2300717583579016E-2</v>
      </c>
      <c r="C5" s="121">
        <f t="shared" si="1"/>
        <v>0.10230817060676013</v>
      </c>
      <c r="D5" s="121">
        <f t="shared" si="2"/>
        <v>5.3864537647398694E-2</v>
      </c>
      <c r="E5" s="121">
        <f t="shared" si="3"/>
        <v>8.7777062242704221E-2</v>
      </c>
      <c r="G5" s="9">
        <v>12027</v>
      </c>
      <c r="H5" s="9">
        <v>40641</v>
      </c>
      <c r="I5" s="9">
        <v>2051</v>
      </c>
      <c r="J5" s="9">
        <v>125672</v>
      </c>
      <c r="K5" s="9">
        <v>180391</v>
      </c>
      <c r="L5" s="108">
        <f t="shared" ref="L5:L14" si="4">(G5/G4)-1</f>
        <v>121.72448979591837</v>
      </c>
      <c r="M5" s="108">
        <f t="shared" ref="M5:M14" si="5">(H5/H4)-1</f>
        <v>-0.18130174654015829</v>
      </c>
      <c r="N5" s="9"/>
      <c r="O5" s="9">
        <v>539310</v>
      </c>
      <c r="P5" s="9">
        <v>397241</v>
      </c>
      <c r="Q5" s="9">
        <v>38077</v>
      </c>
      <c r="R5" s="9">
        <v>1431718</v>
      </c>
      <c r="S5" s="9">
        <v>2406346</v>
      </c>
    </row>
    <row r="6" spans="1:19" x14ac:dyDescent="0.35">
      <c r="A6" s="45">
        <v>2015</v>
      </c>
      <c r="B6" s="121">
        <f t="shared" si="0"/>
        <v>-1.2323813020164109E-2</v>
      </c>
      <c r="C6" s="121">
        <f t="shared" si="1"/>
        <v>9.6704613273190979E-2</v>
      </c>
      <c r="D6" s="121">
        <f t="shared" si="2"/>
        <v>0.14214403518416713</v>
      </c>
      <c r="E6" s="121">
        <f t="shared" si="3"/>
        <v>6.3624131620746552E-2</v>
      </c>
      <c r="G6" s="9">
        <v>-6311</v>
      </c>
      <c r="H6" s="9">
        <v>43264</v>
      </c>
      <c r="I6" s="9">
        <v>6464</v>
      </c>
      <c r="J6" s="9">
        <v>103225</v>
      </c>
      <c r="K6" s="9">
        <v>146642</v>
      </c>
      <c r="L6" s="108">
        <f t="shared" si="4"/>
        <v>-1.5247360106427206</v>
      </c>
      <c r="M6" s="108">
        <f t="shared" si="5"/>
        <v>6.4540734726015625E-2</v>
      </c>
      <c r="N6" s="9"/>
      <c r="O6" s="9">
        <v>512098</v>
      </c>
      <c r="P6" s="9">
        <v>447383</v>
      </c>
      <c r="Q6" s="9">
        <v>45475</v>
      </c>
      <c r="R6" s="9">
        <v>1622419</v>
      </c>
      <c r="S6" s="9">
        <v>2627375</v>
      </c>
    </row>
    <row r="7" spans="1:19" x14ac:dyDescent="0.35">
      <c r="A7" s="45">
        <v>2016</v>
      </c>
      <c r="B7" s="121">
        <f t="shared" si="0"/>
        <v>3.0470319392039112E-2</v>
      </c>
      <c r="C7" s="121">
        <f t="shared" si="1"/>
        <v>0.15878472901629542</v>
      </c>
      <c r="D7" s="121">
        <f t="shared" si="2"/>
        <v>6.7019156239619085E-2</v>
      </c>
      <c r="E7" s="121">
        <f t="shared" si="3"/>
        <v>5.843938261861966E-2</v>
      </c>
      <c r="G7" s="9">
        <v>14334</v>
      </c>
      <c r="H7" s="9">
        <v>86830</v>
      </c>
      <c r="I7" s="9">
        <v>2421</v>
      </c>
      <c r="J7" s="9">
        <v>116852</v>
      </c>
      <c r="K7" s="9">
        <v>220437</v>
      </c>
      <c r="L7" s="108">
        <f t="shared" si="4"/>
        <v>-3.2712723815560132</v>
      </c>
      <c r="M7" s="108">
        <f t="shared" si="5"/>
        <v>1.0069803994082842</v>
      </c>
      <c r="N7" s="9"/>
      <c r="O7" s="9">
        <v>470425</v>
      </c>
      <c r="P7" s="9">
        <v>546841</v>
      </c>
      <c r="Q7" s="9">
        <v>36124</v>
      </c>
      <c r="R7" s="9">
        <v>1999542</v>
      </c>
      <c r="S7" s="9">
        <v>3052932</v>
      </c>
    </row>
    <row r="8" spans="1:19" x14ac:dyDescent="0.35">
      <c r="A8" s="45">
        <v>2017</v>
      </c>
      <c r="B8" s="121">
        <f t="shared" si="0"/>
        <v>2.395220629691059E-2</v>
      </c>
      <c r="C8" s="121">
        <f t="shared" si="1"/>
        <v>0.12400659966212885</v>
      </c>
      <c r="D8" s="121">
        <f t="shared" si="2"/>
        <v>5.0225018026305975E-2</v>
      </c>
      <c r="E8" s="121">
        <f t="shared" si="3"/>
        <v>5.6011236802447746E-2</v>
      </c>
      <c r="G8" s="9">
        <v>11683</v>
      </c>
      <c r="H8" s="9">
        <v>56595</v>
      </c>
      <c r="I8" s="9">
        <v>2020</v>
      </c>
      <c r="J8" s="9">
        <v>122542</v>
      </c>
      <c r="K8" s="9">
        <v>192840</v>
      </c>
      <c r="L8" s="108">
        <f t="shared" si="4"/>
        <v>-0.1849448862843589</v>
      </c>
      <c r="M8" s="108">
        <f t="shared" si="5"/>
        <v>-0.34820914430496375</v>
      </c>
      <c r="N8" s="9"/>
      <c r="O8" s="9">
        <v>487763</v>
      </c>
      <c r="P8" s="9">
        <v>456387</v>
      </c>
      <c r="Q8" s="9">
        <v>40219</v>
      </c>
      <c r="R8" s="9">
        <v>2187811</v>
      </c>
      <c r="S8" s="9">
        <v>3172180</v>
      </c>
    </row>
    <row r="9" spans="1:19" x14ac:dyDescent="0.35">
      <c r="A9" s="45">
        <v>2018</v>
      </c>
      <c r="B9" s="121">
        <f t="shared" si="0"/>
        <v>5.1188984368850034E-2</v>
      </c>
      <c r="C9" s="121">
        <f t="shared" si="1"/>
        <v>0.10649179466227023</v>
      </c>
      <c r="D9" s="121">
        <f t="shared" si="2"/>
        <v>0.10180751585650179</v>
      </c>
      <c r="E9" s="121">
        <f t="shared" si="3"/>
        <v>4.5766915841717229E-2</v>
      </c>
      <c r="G9" s="9">
        <v>24060</v>
      </c>
      <c r="H9" s="9">
        <v>51868</v>
      </c>
      <c r="I9" s="9">
        <v>4061</v>
      </c>
      <c r="J9" s="9">
        <v>93643</v>
      </c>
      <c r="K9" s="9">
        <v>173632</v>
      </c>
      <c r="L9" s="108">
        <f t="shared" si="4"/>
        <v>1.0594025507147138</v>
      </c>
      <c r="M9" s="108">
        <f t="shared" si="5"/>
        <v>-8.3523279441646836E-2</v>
      </c>
      <c r="N9" s="9"/>
      <c r="O9" s="9">
        <v>470023</v>
      </c>
      <c r="P9" s="9">
        <v>487061</v>
      </c>
      <c r="Q9" s="9">
        <v>39889</v>
      </c>
      <c r="R9" s="9">
        <v>2046085</v>
      </c>
      <c r="S9" s="9">
        <v>3043058</v>
      </c>
    </row>
    <row r="10" spans="1:19" x14ac:dyDescent="0.35">
      <c r="A10" s="45">
        <v>2019</v>
      </c>
      <c r="B10" s="121">
        <f t="shared" si="0"/>
        <v>3.7246513326334399E-2</v>
      </c>
      <c r="C10" s="121">
        <f t="shared" si="1"/>
        <v>6.2591536890503188E-2</v>
      </c>
      <c r="D10" s="121">
        <f t="shared" si="2"/>
        <v>8.2306601544036559E-2</v>
      </c>
      <c r="E10" s="121">
        <f t="shared" si="3"/>
        <v>4.8754028121501009E-2</v>
      </c>
      <c r="G10" s="9">
        <v>17952</v>
      </c>
      <c r="H10" s="9">
        <v>30984</v>
      </c>
      <c r="I10" s="9">
        <v>2612</v>
      </c>
      <c r="J10" s="9">
        <v>104982</v>
      </c>
      <c r="K10" s="9">
        <v>156530</v>
      </c>
      <c r="L10" s="108">
        <f t="shared" si="4"/>
        <v>-0.25386533665835409</v>
      </c>
      <c r="M10" s="108">
        <f t="shared" si="5"/>
        <v>-0.40263746433253644</v>
      </c>
      <c r="N10" s="9"/>
      <c r="O10" s="9">
        <v>481978</v>
      </c>
      <c r="P10" s="9">
        <v>495019</v>
      </c>
      <c r="Q10" s="9">
        <v>31735</v>
      </c>
      <c r="R10" s="9">
        <v>2153299</v>
      </c>
      <c r="S10" s="9">
        <v>3162031</v>
      </c>
    </row>
    <row r="11" spans="1:19" x14ac:dyDescent="0.35">
      <c r="A11" s="45">
        <v>2020</v>
      </c>
      <c r="B11" s="121">
        <f t="shared" si="0"/>
        <v>0.11765433947197684</v>
      </c>
      <c r="C11" s="121">
        <f t="shared" si="1"/>
        <v>8.5142287021108001E-2</v>
      </c>
      <c r="D11" s="121">
        <f t="shared" si="2"/>
        <v>7.2139391578425471E-2</v>
      </c>
      <c r="E11" s="121">
        <f t="shared" si="3"/>
        <v>3.5662625044968102E-2</v>
      </c>
      <c r="G11" s="9">
        <v>58936</v>
      </c>
      <c r="H11" s="9">
        <v>41474</v>
      </c>
      <c r="I11" s="9">
        <v>2037</v>
      </c>
      <c r="J11" s="9">
        <v>90112</v>
      </c>
      <c r="K11" s="9">
        <v>192559</v>
      </c>
      <c r="L11" s="108">
        <f t="shared" si="4"/>
        <v>2.2829768270944744</v>
      </c>
      <c r="M11" s="108">
        <f t="shared" si="5"/>
        <v>0.33856183836819009</v>
      </c>
      <c r="N11" s="9"/>
      <c r="O11" s="9">
        <v>500925</v>
      </c>
      <c r="P11" s="9">
        <v>487114</v>
      </c>
      <c r="Q11" s="9">
        <v>28237</v>
      </c>
      <c r="R11" s="9">
        <v>2526791</v>
      </c>
      <c r="S11" s="9">
        <v>3543067</v>
      </c>
    </row>
    <row r="12" spans="1:19" x14ac:dyDescent="0.35">
      <c r="A12" s="45">
        <v>2021</v>
      </c>
      <c r="B12" s="121">
        <f t="shared" si="0"/>
        <v>9.4469539083533838E-2</v>
      </c>
      <c r="C12" s="121">
        <f t="shared" si="1"/>
        <v>9.4216946199085161E-2</v>
      </c>
      <c r="D12" s="121">
        <f t="shared" si="2"/>
        <v>3.6188134255775974E-2</v>
      </c>
      <c r="E12" s="121">
        <f t="shared" si="3"/>
        <v>-0.12029459045313885</v>
      </c>
      <c r="G12" s="9">
        <v>52808</v>
      </c>
      <c r="H12" s="9">
        <v>51906</v>
      </c>
      <c r="I12" s="9">
        <v>1972</v>
      </c>
      <c r="J12" s="9">
        <v>-310326</v>
      </c>
      <c r="K12" s="9">
        <v>-203640</v>
      </c>
      <c r="L12" s="108">
        <f t="shared" si="4"/>
        <v>-0.10397719560200891</v>
      </c>
      <c r="M12" s="108">
        <f t="shared" si="5"/>
        <v>0.25153107971259092</v>
      </c>
      <c r="N12" s="9"/>
      <c r="O12" s="9">
        <v>558995</v>
      </c>
      <c r="P12" s="9">
        <v>550920</v>
      </c>
      <c r="Q12" s="9">
        <v>54493</v>
      </c>
      <c r="R12" s="9">
        <v>2579717</v>
      </c>
      <c r="S12" s="9">
        <v>3744125</v>
      </c>
    </row>
    <row r="13" spans="1:19" x14ac:dyDescent="0.35">
      <c r="A13" s="45">
        <v>2022</v>
      </c>
      <c r="B13" s="121">
        <f t="shared" si="0"/>
        <v>0.13716976505688783</v>
      </c>
      <c r="C13" s="121">
        <f t="shared" si="1"/>
        <v>9.7376979599536381E-2</v>
      </c>
      <c r="D13" s="121">
        <f t="shared" si="2"/>
        <v>0.11456400742115028</v>
      </c>
      <c r="E13" s="121">
        <f t="shared" si="3"/>
        <v>7.6270786319390826E-2</v>
      </c>
      <c r="G13" s="9">
        <v>76641</v>
      </c>
      <c r="H13" s="9">
        <v>53685</v>
      </c>
      <c r="I13" s="9">
        <v>3705</v>
      </c>
      <c r="J13" s="9">
        <v>174465</v>
      </c>
      <c r="K13" s="9">
        <v>308496</v>
      </c>
      <c r="L13" s="108">
        <f t="shared" si="4"/>
        <v>0.45131419481896673</v>
      </c>
      <c r="M13" s="108">
        <f t="shared" si="5"/>
        <v>3.4273494393711745E-2</v>
      </c>
      <c r="N13" s="9"/>
      <c r="O13" s="9">
        <v>558731</v>
      </c>
      <c r="P13" s="9">
        <v>551311</v>
      </c>
      <c r="Q13" s="9">
        <v>32340</v>
      </c>
      <c r="R13" s="9">
        <v>2287442</v>
      </c>
      <c r="S13" s="9">
        <v>3429824</v>
      </c>
    </row>
    <row r="14" spans="1:19" x14ac:dyDescent="0.35">
      <c r="A14" s="45">
        <v>2023</v>
      </c>
      <c r="B14" s="121">
        <f t="shared" si="0"/>
        <v>7.7978546875861643E-2</v>
      </c>
      <c r="C14" s="121">
        <f t="shared" si="1"/>
        <v>0.14542482009422111</v>
      </c>
      <c r="D14" s="121">
        <f t="shared" si="2"/>
        <v>9.6231026886749754E-2</v>
      </c>
      <c r="E14" s="121">
        <f t="shared" si="3"/>
        <v>5.1926948760851792E-2</v>
      </c>
      <c r="G14" s="120">
        <v>46664</v>
      </c>
      <c r="H14" s="120">
        <v>86371</v>
      </c>
      <c r="I14" s="120">
        <v>3189</v>
      </c>
      <c r="J14" s="120">
        <v>117247</v>
      </c>
      <c r="K14" s="120">
        <v>253471</v>
      </c>
      <c r="L14" s="108">
        <f t="shared" si="4"/>
        <v>-0.39113529311987061</v>
      </c>
      <c r="M14" s="108">
        <f t="shared" si="5"/>
        <v>0.60884790909937592</v>
      </c>
      <c r="O14" s="120">
        <v>598421</v>
      </c>
      <c r="P14" s="120">
        <v>593922</v>
      </c>
      <c r="Q14" s="120">
        <v>33139</v>
      </c>
      <c r="R14" s="120">
        <v>2257922</v>
      </c>
      <c r="S14" s="120">
        <v>3483404</v>
      </c>
    </row>
    <row r="15" spans="1:19" x14ac:dyDescent="0.35">
      <c r="A15" s="45"/>
    </row>
    <row r="16" spans="1:19" x14ac:dyDescent="0.35">
      <c r="A16" s="45"/>
    </row>
    <row r="17" spans="1:1" x14ac:dyDescent="0.35">
      <c r="A17" s="45"/>
    </row>
    <row r="18" spans="1:1" x14ac:dyDescent="0.35">
      <c r="A18" s="45"/>
    </row>
    <row r="19" spans="1:1" x14ac:dyDescent="0.35">
      <c r="A19" s="45"/>
    </row>
    <row r="20" spans="1:1" x14ac:dyDescent="0.35">
      <c r="A20" s="45"/>
    </row>
    <row r="21" spans="1:1" x14ac:dyDescent="0.35">
      <c r="A21" s="45"/>
    </row>
    <row r="22" spans="1:1" x14ac:dyDescent="0.35">
      <c r="A22" s="45"/>
    </row>
    <row r="23" spans="1:1" x14ac:dyDescent="0.35">
      <c r="A23" s="45"/>
    </row>
    <row r="24" spans="1:1" x14ac:dyDescent="0.35">
      <c r="A24" s="45"/>
    </row>
    <row r="25" spans="1:1" x14ac:dyDescent="0.35">
      <c r="A25" s="45"/>
    </row>
    <row r="26" spans="1:1" x14ac:dyDescent="0.35">
      <c r="A26" s="45"/>
    </row>
    <row r="27" spans="1:1" x14ac:dyDescent="0.35">
      <c r="A27" s="45"/>
    </row>
    <row r="28" spans="1:1" x14ac:dyDescent="0.35">
      <c r="A28" s="45"/>
    </row>
    <row r="29" spans="1:1" x14ac:dyDescent="0.35">
      <c r="A29" s="45"/>
    </row>
    <row r="30" spans="1:1" x14ac:dyDescent="0.35">
      <c r="A30" s="45"/>
    </row>
    <row r="31" spans="1:1" x14ac:dyDescent="0.35">
      <c r="A31" s="45"/>
    </row>
    <row r="32" spans="1:1" x14ac:dyDescent="0.35">
      <c r="A32" s="45"/>
    </row>
    <row r="33" spans="1:1" x14ac:dyDescent="0.35">
      <c r="A33" s="45"/>
    </row>
    <row r="34" spans="1:1" x14ac:dyDescent="0.35">
      <c r="A34" s="45"/>
    </row>
    <row r="35" spans="1:1" x14ac:dyDescent="0.35">
      <c r="A35" s="45"/>
    </row>
  </sheetData>
  <conditionalFormatting sqref="A4 A6 A8 A10 A12 A14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709D9-3C7A-4F7B-A346-A3FA1A4C6B2E}">
  <dimension ref="A1:X49"/>
  <sheetViews>
    <sheetView zoomScale="69" zoomScaleNormal="69" workbookViewId="0"/>
  </sheetViews>
  <sheetFormatPr defaultRowHeight="14.5" x14ac:dyDescent="0.35"/>
  <cols>
    <col min="1" max="1" width="8.7265625" style="100"/>
    <col min="2" max="2" width="1.453125" style="100" customWidth="1"/>
    <col min="3" max="10" width="8.7265625" style="100"/>
    <col min="11" max="11" width="9.26953125" style="100" bestFit="1" customWidth="1"/>
    <col min="12" max="12" width="12.54296875" style="100" bestFit="1" customWidth="1"/>
    <col min="13" max="16384" width="8.7265625" style="100"/>
  </cols>
  <sheetData>
    <row r="1" spans="1:24" s="47" customFormat="1" ht="26" x14ac:dyDescent="0.6">
      <c r="A1" s="158" t="s">
        <v>192</v>
      </c>
      <c r="B1" s="118"/>
    </row>
    <row r="2" spans="1:24" s="47" customFormat="1" x14ac:dyDescent="0.35">
      <c r="A2" t="s">
        <v>190</v>
      </c>
      <c r="B2" s="118"/>
    </row>
    <row r="3" spans="1:24" s="47" customFormat="1" x14ac:dyDescent="0.35">
      <c r="A3" s="103"/>
      <c r="B3" s="103"/>
      <c r="N3" s="114"/>
      <c r="R3" s="114"/>
      <c r="S3" s="114"/>
      <c r="W3" s="117"/>
      <c r="X3" s="112"/>
    </row>
    <row r="4" spans="1:24" s="111" customFormat="1" x14ac:dyDescent="0.35">
      <c r="A4" s="116"/>
      <c r="B4" s="116"/>
      <c r="C4" s="114" t="s">
        <v>87</v>
      </c>
      <c r="D4" s="114" t="s">
        <v>22</v>
      </c>
      <c r="E4" s="114" t="s">
        <v>119</v>
      </c>
      <c r="F4" s="114" t="s">
        <v>118</v>
      </c>
      <c r="G4" s="114"/>
      <c r="H4" s="114"/>
      <c r="I4" s="114"/>
      <c r="J4" s="114"/>
      <c r="K4" s="114"/>
      <c r="L4" s="114"/>
      <c r="M4" s="114"/>
      <c r="O4" s="114"/>
      <c r="P4" s="114"/>
      <c r="Q4" s="114"/>
      <c r="R4" s="115"/>
      <c r="S4" s="114"/>
      <c r="T4" s="114"/>
      <c r="U4" s="114"/>
      <c r="V4" s="114"/>
      <c r="W4" s="113"/>
      <c r="X4" s="112"/>
    </row>
    <row r="5" spans="1:24" s="47" customFormat="1" x14ac:dyDescent="0.35">
      <c r="A5" s="103">
        <v>2013</v>
      </c>
      <c r="B5" s="103" t="s">
        <v>66</v>
      </c>
      <c r="C5" s="102">
        <v>26.276326374745423</v>
      </c>
      <c r="D5" s="102">
        <v>65.285584521384934</v>
      </c>
      <c r="E5" s="102">
        <v>1.0500336048879837</v>
      </c>
      <c r="F5" s="102">
        <v>74.268639002036664</v>
      </c>
      <c r="G5" s="102"/>
      <c r="H5" s="110"/>
      <c r="I5" s="110"/>
      <c r="J5" s="110"/>
      <c r="K5" s="110"/>
      <c r="L5" s="110"/>
      <c r="M5" s="110"/>
      <c r="N5" s="102"/>
      <c r="O5" s="102"/>
      <c r="P5" s="102"/>
      <c r="Q5" s="102"/>
      <c r="R5" s="108"/>
      <c r="S5" s="105"/>
      <c r="T5" s="104"/>
      <c r="W5" s="109"/>
      <c r="X5" s="107"/>
    </row>
    <row r="6" spans="1:24" s="47" customFormat="1" x14ac:dyDescent="0.35">
      <c r="A6" s="103" t="s">
        <v>15</v>
      </c>
      <c r="B6" s="103" t="s">
        <v>66</v>
      </c>
      <c r="C6" s="102">
        <v>11.900848743718591</v>
      </c>
      <c r="D6" s="102">
        <v>57.017424120603003</v>
      </c>
      <c r="E6" s="102">
        <v>9.1591427135678369</v>
      </c>
      <c r="F6" s="102">
        <v>139.93768190954771</v>
      </c>
      <c r="G6" s="102"/>
      <c r="H6" s="110"/>
      <c r="I6" s="110"/>
      <c r="J6" s="110"/>
      <c r="K6" s="110"/>
      <c r="L6" s="110"/>
      <c r="M6" s="110"/>
      <c r="N6" s="102"/>
      <c r="O6" s="102"/>
      <c r="P6" s="102"/>
      <c r="Q6" s="102"/>
      <c r="R6" s="108"/>
      <c r="S6" s="105"/>
      <c r="T6" s="104"/>
      <c r="W6" s="109"/>
      <c r="X6" s="107"/>
    </row>
    <row r="7" spans="1:24" s="47" customFormat="1" x14ac:dyDescent="0.35">
      <c r="A7" s="103" t="s">
        <v>15</v>
      </c>
      <c r="B7" s="103" t="s">
        <v>66</v>
      </c>
      <c r="C7" s="102">
        <v>0.1618139534883721</v>
      </c>
      <c r="D7" s="102">
        <v>81.965372093023262</v>
      </c>
      <c r="E7" s="102">
        <v>9.5833488372093036</v>
      </c>
      <c r="F7" s="102">
        <v>176.82137209302326</v>
      </c>
      <c r="G7" s="102"/>
      <c r="H7" s="110"/>
      <c r="I7" s="110"/>
      <c r="J7" s="110"/>
      <c r="K7" s="110"/>
      <c r="L7" s="110"/>
      <c r="M7" s="110"/>
      <c r="N7" s="102"/>
      <c r="O7" s="102"/>
      <c r="P7" s="102"/>
      <c r="Q7" s="102"/>
      <c r="R7" s="108"/>
      <c r="S7" s="105"/>
      <c r="T7" s="104"/>
      <c r="W7" s="109"/>
      <c r="X7" s="107"/>
    </row>
    <row r="8" spans="1:24" s="47" customFormat="1" x14ac:dyDescent="0.35">
      <c r="A8" s="103" t="s">
        <v>15</v>
      </c>
      <c r="B8" s="103" t="s">
        <v>66</v>
      </c>
      <c r="C8" s="102">
        <v>-2.4495348380765463</v>
      </c>
      <c r="D8" s="102">
        <v>69.295965161923462</v>
      </c>
      <c r="E8" s="102">
        <v>6.7313086359175678</v>
      </c>
      <c r="F8" s="102">
        <v>177.54215407262026</v>
      </c>
      <c r="G8" s="102"/>
      <c r="H8" s="110"/>
      <c r="I8" s="110"/>
      <c r="J8" s="110"/>
      <c r="K8" s="110"/>
      <c r="L8" s="110"/>
      <c r="M8" s="110"/>
      <c r="N8" s="102"/>
      <c r="O8" s="102"/>
      <c r="P8" s="102"/>
      <c r="Q8" s="102"/>
      <c r="R8" s="108"/>
      <c r="S8" s="105"/>
      <c r="T8" s="104"/>
      <c r="W8" s="109"/>
      <c r="X8" s="107"/>
    </row>
    <row r="9" spans="1:24" s="47" customFormat="1" x14ac:dyDescent="0.35">
      <c r="A9" s="103">
        <v>2014</v>
      </c>
      <c r="B9" s="103" t="s">
        <v>66</v>
      </c>
      <c r="C9" s="102">
        <v>31.366195673076927</v>
      </c>
      <c r="D9" s="102">
        <v>65.746921634615404</v>
      </c>
      <c r="E9" s="102">
        <v>3.3049134615384621</v>
      </c>
      <c r="F9" s="102">
        <v>104.38232259615386</v>
      </c>
      <c r="G9" s="102"/>
      <c r="H9" s="110"/>
      <c r="I9" s="110"/>
      <c r="J9" s="110"/>
      <c r="K9" s="110"/>
      <c r="L9" s="110"/>
      <c r="M9" s="110"/>
      <c r="N9" s="102"/>
      <c r="O9" s="102"/>
      <c r="P9" s="102"/>
      <c r="Q9" s="102"/>
      <c r="R9" s="108"/>
      <c r="S9" s="105"/>
      <c r="T9" s="104"/>
      <c r="W9" s="109"/>
      <c r="X9" s="107"/>
    </row>
    <row r="10" spans="1:24" s="47" customFormat="1" x14ac:dyDescent="0.35">
      <c r="A10" s="103" t="s">
        <v>15</v>
      </c>
      <c r="B10" s="103" t="s">
        <v>66</v>
      </c>
      <c r="C10" s="102">
        <v>14.892878244454932</v>
      </c>
      <c r="D10" s="102">
        <v>48.544767343086363</v>
      </c>
      <c r="E10" s="102">
        <v>3.6236134969325158</v>
      </c>
      <c r="F10" s="102">
        <v>145.05477583765929</v>
      </c>
      <c r="G10" s="102"/>
      <c r="H10" s="110"/>
      <c r="I10" s="110"/>
      <c r="J10" s="110"/>
      <c r="K10" s="110"/>
      <c r="L10" s="110"/>
      <c r="M10" s="110"/>
      <c r="N10" s="102"/>
      <c r="O10" s="102"/>
      <c r="P10" s="102"/>
      <c r="Q10" s="102"/>
      <c r="R10" s="108"/>
      <c r="S10" s="105"/>
      <c r="T10" s="104"/>
      <c r="W10" s="109"/>
      <c r="X10" s="107"/>
    </row>
    <row r="11" spans="1:24" s="47" customFormat="1" x14ac:dyDescent="0.35">
      <c r="A11" s="103" t="s">
        <v>15</v>
      </c>
      <c r="B11" s="103" t="s">
        <v>66</v>
      </c>
      <c r="C11" s="102">
        <v>18.684403631284916</v>
      </c>
      <c r="D11" s="102">
        <v>63.137344972067034</v>
      </c>
      <c r="E11" s="102">
        <v>3.1863067970204839</v>
      </c>
      <c r="F11" s="102">
        <v>195.23624953445065</v>
      </c>
      <c r="G11" s="102"/>
      <c r="H11" s="110"/>
      <c r="I11" s="110"/>
      <c r="J11" s="110"/>
      <c r="K11" s="110"/>
      <c r="L11" s="110"/>
      <c r="M11" s="110"/>
      <c r="N11" s="102"/>
      <c r="O11" s="102"/>
      <c r="P11" s="102"/>
      <c r="Q11" s="102"/>
      <c r="R11" s="108"/>
      <c r="S11" s="105"/>
      <c r="T11" s="104"/>
      <c r="W11" s="109"/>
      <c r="X11" s="107"/>
    </row>
    <row r="12" spans="1:24" s="47" customFormat="1" x14ac:dyDescent="0.35">
      <c r="A12" s="103" t="s">
        <v>15</v>
      </c>
      <c r="B12" s="103" t="s">
        <v>66</v>
      </c>
      <c r="C12" s="102">
        <v>5.2170654900139342</v>
      </c>
      <c r="D12" s="102">
        <v>52.059059916395732</v>
      </c>
      <c r="E12" s="102">
        <v>3.4888931723176966</v>
      </c>
      <c r="F12" s="102">
        <v>166.01613748258245</v>
      </c>
      <c r="G12" s="102"/>
      <c r="H12" s="110"/>
      <c r="I12" s="110"/>
      <c r="J12" s="110"/>
      <c r="K12" s="110"/>
      <c r="L12" s="110"/>
      <c r="M12" s="110"/>
      <c r="N12" s="102"/>
      <c r="O12" s="102"/>
      <c r="P12" s="102"/>
      <c r="Q12" s="102"/>
      <c r="R12" s="108"/>
      <c r="S12" s="105"/>
      <c r="T12" s="104"/>
      <c r="W12" s="109"/>
      <c r="X12" s="107"/>
    </row>
    <row r="13" spans="1:24" s="47" customFormat="1" x14ac:dyDescent="0.35">
      <c r="A13" s="103">
        <v>2015</v>
      </c>
      <c r="B13" s="103" t="s">
        <v>66</v>
      </c>
      <c r="C13" s="102">
        <v>-0.15721662817551962</v>
      </c>
      <c r="D13" s="102">
        <v>53.153092378752881</v>
      </c>
      <c r="E13" s="102">
        <v>7.660457274826789</v>
      </c>
      <c r="F13" s="102">
        <v>148.27685912240185</v>
      </c>
      <c r="G13" s="102"/>
      <c r="H13" s="110"/>
      <c r="I13" s="110"/>
      <c r="J13" s="110"/>
      <c r="K13" s="110"/>
      <c r="L13" s="110"/>
      <c r="M13" s="110"/>
      <c r="N13" s="102"/>
      <c r="O13" s="102"/>
      <c r="P13" s="102"/>
      <c r="Q13" s="102"/>
      <c r="R13" s="108"/>
      <c r="S13" s="105"/>
      <c r="T13" s="104"/>
      <c r="W13" s="109"/>
      <c r="X13" s="107"/>
    </row>
    <row r="14" spans="1:24" s="47" customFormat="1" x14ac:dyDescent="0.35">
      <c r="A14" s="103" t="s">
        <v>15</v>
      </c>
      <c r="B14" s="103" t="s">
        <v>66</v>
      </c>
      <c r="C14" s="102">
        <v>-17.917192515779981</v>
      </c>
      <c r="D14" s="102">
        <v>66.350332281334531</v>
      </c>
      <c r="E14" s="102">
        <v>8.9518259693417477</v>
      </c>
      <c r="F14" s="102">
        <v>119.79499008115417</v>
      </c>
      <c r="G14" s="102"/>
      <c r="H14" s="110"/>
      <c r="I14" s="110"/>
      <c r="J14" s="110"/>
      <c r="K14" s="110"/>
      <c r="L14" s="110"/>
      <c r="M14" s="110"/>
      <c r="N14" s="102"/>
      <c r="O14" s="102"/>
      <c r="P14" s="102"/>
      <c r="Q14" s="102"/>
      <c r="R14" s="108"/>
      <c r="S14" s="105"/>
      <c r="T14" s="104"/>
      <c r="W14" s="109"/>
      <c r="X14" s="107"/>
    </row>
    <row r="15" spans="1:24" s="47" customFormat="1" x14ac:dyDescent="0.35">
      <c r="A15" s="103" t="s">
        <v>15</v>
      </c>
      <c r="B15" s="103" t="s">
        <v>66</v>
      </c>
      <c r="C15" s="102">
        <v>-9.3599142222222227</v>
      </c>
      <c r="D15" s="102">
        <v>64.165319111111117</v>
      </c>
      <c r="E15" s="102">
        <v>9.5868302222222219</v>
      </c>
      <c r="F15" s="102">
        <v>153.09414444444445</v>
      </c>
      <c r="G15" s="102"/>
      <c r="H15" s="110"/>
      <c r="I15" s="110"/>
      <c r="J15" s="110"/>
      <c r="K15" s="110"/>
      <c r="L15" s="110"/>
      <c r="M15" s="110"/>
      <c r="N15" s="102"/>
      <c r="O15" s="102"/>
      <c r="P15" s="102"/>
      <c r="Q15" s="102"/>
      <c r="R15" s="108"/>
      <c r="S15" s="105"/>
      <c r="T15" s="104"/>
      <c r="W15" s="109"/>
      <c r="X15" s="107"/>
    </row>
    <row r="16" spans="1:24" s="47" customFormat="1" x14ac:dyDescent="0.35">
      <c r="A16" s="103" t="s">
        <v>15</v>
      </c>
      <c r="B16" s="103" t="s">
        <v>66</v>
      </c>
      <c r="C16" s="102">
        <v>-20.302792736935341</v>
      </c>
      <c r="D16" s="102">
        <v>47.205692648361378</v>
      </c>
      <c r="E16" s="102">
        <v>6.1656173604960136</v>
      </c>
      <c r="F16" s="102">
        <v>147.69106820194864</v>
      </c>
      <c r="G16" s="102"/>
      <c r="H16" s="110"/>
      <c r="I16" s="110"/>
      <c r="J16" s="110"/>
      <c r="K16" s="110"/>
      <c r="L16" s="110"/>
      <c r="M16" s="110"/>
      <c r="N16" s="102"/>
      <c r="O16" s="102"/>
      <c r="P16" s="102"/>
      <c r="Q16" s="102"/>
      <c r="R16" s="108"/>
      <c r="S16" s="105"/>
      <c r="T16" s="104"/>
      <c r="W16" s="109"/>
      <c r="X16" s="107"/>
    </row>
    <row r="17" spans="1:24" s="47" customFormat="1" x14ac:dyDescent="0.35">
      <c r="A17" s="103">
        <v>2016</v>
      </c>
      <c r="B17" s="103" t="s">
        <v>66</v>
      </c>
      <c r="C17" s="102">
        <v>-1.7857146574154381</v>
      </c>
      <c r="D17" s="102">
        <v>53.308068516912407</v>
      </c>
      <c r="E17" s="102">
        <v>8.7317684301821341</v>
      </c>
      <c r="F17" s="102">
        <v>103.52514310494362</v>
      </c>
      <c r="G17" s="102"/>
      <c r="H17" s="110"/>
      <c r="I17" s="110"/>
      <c r="J17" s="110"/>
      <c r="K17" s="110"/>
      <c r="L17" s="110"/>
      <c r="M17" s="110"/>
      <c r="N17" s="102"/>
      <c r="O17" s="102"/>
      <c r="P17" s="102"/>
      <c r="Q17" s="102"/>
      <c r="R17" s="108"/>
      <c r="S17" s="105"/>
      <c r="T17" s="104"/>
      <c r="W17" s="109"/>
      <c r="X17" s="107"/>
    </row>
    <row r="18" spans="1:24" s="47" customFormat="1" x14ac:dyDescent="0.35">
      <c r="A18" s="103" t="s">
        <v>15</v>
      </c>
      <c r="B18" s="103" t="s">
        <v>66</v>
      </c>
      <c r="C18" s="102">
        <v>15.418215286624205</v>
      </c>
      <c r="D18" s="102">
        <v>61.20525605095542</v>
      </c>
      <c r="E18" s="102">
        <v>1.5147571125265393</v>
      </c>
      <c r="F18" s="102">
        <v>132.93587770700637</v>
      </c>
      <c r="G18" s="102"/>
      <c r="H18" s="110"/>
      <c r="I18" s="110"/>
      <c r="J18" s="110"/>
      <c r="K18" s="110"/>
      <c r="L18" s="110"/>
      <c r="M18" s="110"/>
      <c r="N18" s="102"/>
      <c r="O18" s="102"/>
      <c r="P18" s="102"/>
      <c r="Q18" s="102"/>
      <c r="R18" s="108"/>
      <c r="S18" s="105"/>
      <c r="T18" s="104"/>
      <c r="W18" s="109"/>
      <c r="X18" s="107"/>
    </row>
    <row r="19" spans="1:24" s="47" customFormat="1" x14ac:dyDescent="0.35">
      <c r="A19" s="103" t="s">
        <v>15</v>
      </c>
      <c r="B19" s="103" t="s">
        <v>66</v>
      </c>
      <c r="C19" s="102">
        <v>20.063992449664426</v>
      </c>
      <c r="D19" s="102">
        <v>121.54014681208052</v>
      </c>
      <c r="E19" s="102">
        <v>3.3887906879194629</v>
      </c>
      <c r="F19" s="102">
        <v>163.5633909395973</v>
      </c>
      <c r="G19" s="102"/>
      <c r="H19" s="110"/>
      <c r="I19" s="110"/>
      <c r="J19" s="110"/>
      <c r="K19" s="110"/>
      <c r="L19" s="110"/>
      <c r="M19" s="110"/>
      <c r="N19" s="102"/>
      <c r="O19" s="102"/>
      <c r="P19" s="102"/>
      <c r="Q19" s="102"/>
      <c r="R19" s="108"/>
      <c r="S19" s="105"/>
      <c r="T19" s="104"/>
      <c r="W19" s="109"/>
      <c r="X19" s="107"/>
    </row>
    <row r="20" spans="1:24" s="47" customFormat="1" x14ac:dyDescent="0.35">
      <c r="A20" s="103" t="s">
        <v>15</v>
      </c>
      <c r="B20" s="103" t="s">
        <v>66</v>
      </c>
      <c r="C20" s="102">
        <v>32.892889443059019</v>
      </c>
      <c r="D20" s="102">
        <v>56.211667913549462</v>
      </c>
      <c r="E20" s="102">
        <v>3.1553096425602662</v>
      </c>
      <c r="F20" s="102">
        <v>145.294034081463</v>
      </c>
      <c r="G20" s="102"/>
      <c r="H20" s="110"/>
      <c r="I20" s="110"/>
      <c r="J20" s="110"/>
      <c r="K20" s="110"/>
      <c r="L20" s="110"/>
      <c r="M20" s="110"/>
      <c r="N20" s="102"/>
      <c r="O20" s="102"/>
      <c r="P20" s="102"/>
      <c r="Q20" s="102"/>
      <c r="R20" s="108"/>
      <c r="S20" s="105"/>
      <c r="T20" s="104"/>
      <c r="W20" s="109"/>
      <c r="X20" s="107"/>
    </row>
    <row r="21" spans="1:24" s="47" customFormat="1" x14ac:dyDescent="0.35">
      <c r="A21" s="103">
        <v>2017</v>
      </c>
      <c r="B21" s="103" t="s">
        <v>66</v>
      </c>
      <c r="C21" s="102">
        <v>18.921456583774969</v>
      </c>
      <c r="D21" s="102">
        <v>40.503806767223807</v>
      </c>
      <c r="E21" s="102">
        <v>1.9616608234814514</v>
      </c>
      <c r="F21" s="102">
        <v>99.595778230737878</v>
      </c>
      <c r="G21" s="102"/>
      <c r="H21" s="110"/>
      <c r="I21" s="110"/>
      <c r="J21" s="110"/>
      <c r="K21" s="110"/>
      <c r="L21" s="110"/>
      <c r="M21" s="110"/>
      <c r="N21" s="102"/>
      <c r="O21" s="102"/>
      <c r="P21" s="102"/>
      <c r="Q21" s="102"/>
      <c r="R21" s="108"/>
      <c r="S21" s="105"/>
      <c r="T21" s="104"/>
      <c r="W21" s="109"/>
      <c r="X21" s="107"/>
    </row>
    <row r="22" spans="1:24" s="47" customFormat="1" x14ac:dyDescent="0.35">
      <c r="A22" s="103" t="s">
        <v>15</v>
      </c>
      <c r="B22" s="103" t="s">
        <v>66</v>
      </c>
      <c r="C22" s="102">
        <v>-13.173076612903225</v>
      </c>
      <c r="D22" s="102">
        <v>62.315783870967735</v>
      </c>
      <c r="E22" s="102">
        <v>1.1666044354838709</v>
      </c>
      <c r="F22" s="102">
        <v>310.17414999999994</v>
      </c>
      <c r="H22" s="110"/>
      <c r="I22" s="110"/>
      <c r="J22" s="110"/>
      <c r="K22" s="110"/>
      <c r="L22" s="110"/>
      <c r="M22" s="110"/>
      <c r="N22" s="102"/>
      <c r="O22" s="102"/>
      <c r="P22" s="102"/>
      <c r="Q22" s="102"/>
      <c r="R22" s="108"/>
      <c r="S22" s="105"/>
      <c r="T22" s="104"/>
      <c r="W22" s="109"/>
      <c r="X22" s="107"/>
    </row>
    <row r="23" spans="1:24" s="47" customFormat="1" x14ac:dyDescent="0.35">
      <c r="A23" s="103" t="s">
        <v>15</v>
      </c>
      <c r="B23" s="103" t="s">
        <v>66</v>
      </c>
      <c r="C23" s="102">
        <v>15.600708683473391</v>
      </c>
      <c r="D23" s="102">
        <v>75.573235294117652</v>
      </c>
      <c r="E23" s="102">
        <v>2.6973749499799924</v>
      </c>
      <c r="F23" s="102">
        <v>163.63451540616248</v>
      </c>
      <c r="H23" s="110"/>
      <c r="I23" s="110"/>
      <c r="J23" s="110"/>
      <c r="K23" s="110"/>
      <c r="L23" s="110"/>
      <c r="N23" s="102"/>
      <c r="O23" s="102"/>
      <c r="P23" s="102"/>
      <c r="Q23" s="102"/>
      <c r="R23" s="108"/>
      <c r="S23" s="105"/>
      <c r="T23" s="104"/>
      <c r="W23" s="109"/>
      <c r="X23" s="107"/>
    </row>
    <row r="24" spans="1:24" s="47" customFormat="1" x14ac:dyDescent="0.35">
      <c r="A24" s="103" t="s">
        <v>15</v>
      </c>
      <c r="B24" s="103" t="s">
        <v>66</v>
      </c>
      <c r="C24" s="102">
        <v>13.788960714285714</v>
      </c>
      <c r="D24" s="102">
        <v>70.217365873015879</v>
      </c>
      <c r="E24" s="102">
        <v>4.996230555555556</v>
      </c>
      <c r="F24" s="102">
        <v>201.55480000000003</v>
      </c>
      <c r="H24" s="110"/>
      <c r="I24" s="110"/>
      <c r="J24" s="110"/>
      <c r="K24" s="110"/>
      <c r="L24" s="110"/>
      <c r="N24" s="102"/>
      <c r="O24" s="102"/>
      <c r="P24" s="102"/>
      <c r="Q24" s="102"/>
      <c r="R24" s="108"/>
      <c r="S24" s="105"/>
      <c r="T24" s="104"/>
      <c r="W24" s="109"/>
      <c r="X24" s="107"/>
    </row>
    <row r="25" spans="1:24" s="47" customFormat="1" x14ac:dyDescent="0.35">
      <c r="A25" s="103">
        <v>2018</v>
      </c>
      <c r="B25" s="103" t="s">
        <v>66</v>
      </c>
      <c r="C25" s="102">
        <v>22.528672805642632</v>
      </c>
      <c r="D25" s="102">
        <v>40.39443730407524</v>
      </c>
      <c r="E25" s="102">
        <v>8.3987268808777422</v>
      </c>
      <c r="F25" s="102">
        <v>111.62212695924767</v>
      </c>
      <c r="K25" s="110"/>
      <c r="L25" s="110"/>
      <c r="N25" s="102"/>
      <c r="O25" s="102"/>
      <c r="P25" s="102"/>
      <c r="Q25" s="102"/>
      <c r="R25" s="108"/>
      <c r="S25" s="105"/>
      <c r="T25" s="104"/>
      <c r="W25" s="109"/>
      <c r="X25" s="107"/>
    </row>
    <row r="26" spans="1:24" s="47" customFormat="1" x14ac:dyDescent="0.35">
      <c r="A26" s="103" t="s">
        <v>15</v>
      </c>
      <c r="B26" s="103" t="s">
        <v>66</v>
      </c>
      <c r="C26" s="102">
        <v>-8.3457197993052876</v>
      </c>
      <c r="D26" s="102">
        <v>36.731470474720183</v>
      </c>
      <c r="E26" s="102">
        <v>2.4341682747973756</v>
      </c>
      <c r="F26" s="102">
        <v>108.86656619065997</v>
      </c>
      <c r="H26" s="110"/>
      <c r="I26" s="110"/>
      <c r="J26" s="110"/>
      <c r="K26" s="110"/>
      <c r="L26" s="110"/>
      <c r="M26" s="110"/>
      <c r="N26" s="102"/>
      <c r="O26" s="102"/>
      <c r="P26" s="102"/>
      <c r="Q26" s="102"/>
      <c r="R26" s="108"/>
      <c r="S26" s="105"/>
      <c r="T26" s="104"/>
      <c r="W26" s="109"/>
      <c r="X26" s="107"/>
    </row>
    <row r="27" spans="1:24" s="47" customFormat="1" x14ac:dyDescent="0.35">
      <c r="A27" s="103" t="s">
        <v>15</v>
      </c>
      <c r="B27" s="103" t="s">
        <v>66</v>
      </c>
      <c r="C27" s="102">
        <v>30.597644817073174</v>
      </c>
      <c r="D27" s="102">
        <v>65.961705792682935</v>
      </c>
      <c r="E27" s="102">
        <v>5.1644653201219519</v>
      </c>
      <c r="F27" s="102">
        <v>119.08791577743904</v>
      </c>
      <c r="H27" s="106"/>
      <c r="I27" s="106"/>
      <c r="J27" s="106"/>
      <c r="K27" s="110"/>
      <c r="L27" s="106"/>
      <c r="M27" s="110"/>
      <c r="N27" s="102"/>
      <c r="O27" s="102"/>
      <c r="P27" s="102"/>
      <c r="Q27" s="102"/>
      <c r="R27" s="108"/>
      <c r="S27" s="105"/>
      <c r="T27" s="104"/>
      <c r="W27" s="109"/>
      <c r="X27" s="107"/>
    </row>
    <row r="28" spans="1:24" s="47" customFormat="1" x14ac:dyDescent="0.35">
      <c r="A28" s="103" t="s">
        <v>15</v>
      </c>
      <c r="B28" s="103" t="s">
        <v>66</v>
      </c>
      <c r="C28" s="102">
        <v>11.278151285930409</v>
      </c>
      <c r="D28" s="102">
        <v>51.508942511346454</v>
      </c>
      <c r="E28" s="102">
        <v>3.8683453101361578</v>
      </c>
      <c r="F28" s="102">
        <v>104.20552382753405</v>
      </c>
      <c r="H28" s="106"/>
      <c r="I28" s="106"/>
      <c r="J28" s="106"/>
      <c r="K28" s="110"/>
      <c r="L28" s="106"/>
      <c r="M28" s="110"/>
      <c r="N28" s="102"/>
      <c r="O28" s="102"/>
      <c r="P28" s="102"/>
      <c r="Q28" s="102"/>
      <c r="R28" s="108"/>
      <c r="S28" s="105"/>
      <c r="T28" s="104"/>
      <c r="W28" s="109"/>
      <c r="X28" s="107"/>
    </row>
    <row r="29" spans="1:24" s="47" customFormat="1" x14ac:dyDescent="0.35">
      <c r="A29" s="103">
        <v>2019</v>
      </c>
      <c r="B29" s="103" t="s">
        <v>66</v>
      </c>
      <c r="C29" s="102">
        <v>26.465083113952616</v>
      </c>
      <c r="D29" s="102">
        <v>39.604755923279427</v>
      </c>
      <c r="E29" s="102">
        <v>3.2253065062053405</v>
      </c>
      <c r="F29" s="102">
        <v>104.86011094396392</v>
      </c>
      <c r="H29" s="106"/>
      <c r="I29" s="106"/>
      <c r="J29" s="106"/>
      <c r="K29" s="110"/>
      <c r="L29" s="106"/>
      <c r="M29" s="110"/>
      <c r="N29" s="102"/>
      <c r="O29" s="102"/>
      <c r="P29" s="102"/>
      <c r="Q29" s="102"/>
      <c r="R29" s="108"/>
      <c r="S29" s="105"/>
      <c r="T29" s="104"/>
      <c r="W29" s="109"/>
      <c r="X29" s="107"/>
    </row>
    <row r="30" spans="1:24" s="47" customFormat="1" x14ac:dyDescent="0.35">
      <c r="A30" s="103" t="s">
        <v>15</v>
      </c>
      <c r="B30" s="103" t="s">
        <v>66</v>
      </c>
      <c r="C30" s="102">
        <v>26.61830931263858</v>
      </c>
      <c r="D30" s="102">
        <v>39.422474501108645</v>
      </c>
      <c r="E30" s="102">
        <v>2.9855421286031043</v>
      </c>
      <c r="F30" s="102">
        <v>120.03704471544715</v>
      </c>
      <c r="H30" s="106"/>
      <c r="I30" s="106"/>
      <c r="J30" s="106"/>
      <c r="K30" s="110"/>
      <c r="L30" s="106"/>
      <c r="N30" s="102"/>
      <c r="O30" s="102"/>
      <c r="P30" s="102"/>
      <c r="Q30" s="102"/>
      <c r="R30" s="108"/>
      <c r="S30" s="105"/>
      <c r="T30" s="104"/>
      <c r="W30" s="109"/>
      <c r="X30" s="107"/>
    </row>
    <row r="31" spans="1:24" s="47" customFormat="1" x14ac:dyDescent="0.35">
      <c r="A31" s="103" t="s">
        <v>15</v>
      </c>
      <c r="B31" s="103" t="s">
        <v>66</v>
      </c>
      <c r="C31" s="102">
        <v>21.927461200585654</v>
      </c>
      <c r="D31" s="102">
        <v>37.845390922401172</v>
      </c>
      <c r="E31" s="102">
        <v>3.1904260614934112</v>
      </c>
      <c r="F31" s="102">
        <v>128.23021010248902</v>
      </c>
      <c r="H31" s="106"/>
      <c r="I31" s="106"/>
      <c r="J31" s="106"/>
      <c r="K31" s="110"/>
      <c r="L31" s="106"/>
      <c r="N31" s="102"/>
      <c r="O31" s="102"/>
      <c r="P31" s="102"/>
      <c r="Q31" s="102"/>
      <c r="R31" s="108"/>
      <c r="S31" s="105"/>
      <c r="T31" s="104"/>
      <c r="W31" s="109"/>
      <c r="X31" s="107"/>
    </row>
    <row r="32" spans="1:24" s="47" customFormat="1" x14ac:dyDescent="0.35">
      <c r="A32" s="103" t="s">
        <v>15</v>
      </c>
      <c r="B32" s="103" t="s">
        <v>66</v>
      </c>
      <c r="C32" s="102">
        <v>24.695989792198326</v>
      </c>
      <c r="D32" s="102">
        <v>28.595036456434567</v>
      </c>
      <c r="E32" s="102">
        <v>1.1058450601531171</v>
      </c>
      <c r="F32" s="102">
        <v>93.015073277433473</v>
      </c>
      <c r="H32" s="106"/>
      <c r="I32" s="106"/>
      <c r="J32" s="106"/>
      <c r="K32" s="110"/>
      <c r="L32" s="106"/>
      <c r="N32" s="102"/>
      <c r="O32" s="102"/>
      <c r="P32" s="102"/>
      <c r="Q32" s="102"/>
      <c r="R32" s="108"/>
      <c r="S32" s="105"/>
      <c r="T32" s="104"/>
      <c r="W32" s="109"/>
      <c r="X32" s="107"/>
    </row>
    <row r="33" spans="1:24" s="47" customFormat="1" x14ac:dyDescent="0.35">
      <c r="A33" s="103">
        <v>2020</v>
      </c>
      <c r="B33" s="103" t="s">
        <v>66</v>
      </c>
      <c r="C33" s="102">
        <v>41.730518358531327</v>
      </c>
      <c r="D33" s="102">
        <v>15.899399568034562</v>
      </c>
      <c r="E33" s="102">
        <v>1.1615835133189347</v>
      </c>
      <c r="F33" s="102">
        <v>42.296294816414694</v>
      </c>
      <c r="H33" s="106"/>
      <c r="I33" s="106"/>
      <c r="J33" s="106"/>
      <c r="K33" s="110"/>
      <c r="L33" s="106"/>
      <c r="N33" s="102"/>
      <c r="O33" s="102"/>
      <c r="P33" s="102"/>
      <c r="Q33" s="102"/>
      <c r="R33" s="108"/>
      <c r="S33" s="105"/>
      <c r="T33" s="104"/>
      <c r="W33" s="109"/>
      <c r="X33" s="107"/>
    </row>
    <row r="34" spans="1:24" s="47" customFormat="1" x14ac:dyDescent="0.35">
      <c r="A34" s="103" t="s">
        <v>15</v>
      </c>
      <c r="B34" s="103" t="s">
        <v>66</v>
      </c>
      <c r="C34" s="102">
        <v>25.125647058823528</v>
      </c>
      <c r="D34" s="102">
        <v>-4.888084806928906</v>
      </c>
      <c r="E34" s="102">
        <v>2.0761414651750267</v>
      </c>
      <c r="F34" s="102">
        <v>21.503237820281484</v>
      </c>
      <c r="H34" s="106"/>
      <c r="I34" s="106"/>
      <c r="J34" s="106"/>
      <c r="K34" s="110"/>
      <c r="L34" s="106"/>
      <c r="N34" s="102"/>
      <c r="O34" s="102"/>
      <c r="P34" s="102"/>
      <c r="Q34" s="102"/>
      <c r="R34" s="108"/>
      <c r="S34" s="105"/>
      <c r="T34" s="104"/>
      <c r="W34" s="109"/>
      <c r="X34" s="107"/>
    </row>
    <row r="35" spans="1:24" s="47" customFormat="1" x14ac:dyDescent="0.35">
      <c r="A35" s="103" t="s">
        <v>15</v>
      </c>
      <c r="B35" s="103" t="s">
        <v>66</v>
      </c>
      <c r="C35" s="102">
        <v>69.839997159090899</v>
      </c>
      <c r="D35" s="102">
        <v>49.147279119318178</v>
      </c>
      <c r="E35" s="102">
        <v>2.4138739346590907</v>
      </c>
      <c r="F35" s="102">
        <v>106.78399999999999</v>
      </c>
      <c r="H35" s="106"/>
      <c r="I35" s="106"/>
      <c r="J35" s="106"/>
      <c r="K35" s="106"/>
      <c r="L35" s="106"/>
      <c r="N35" s="102"/>
      <c r="O35" s="102"/>
      <c r="P35" s="102"/>
      <c r="Q35" s="102"/>
      <c r="R35" s="108"/>
      <c r="S35" s="105"/>
      <c r="T35" s="104"/>
      <c r="W35" s="109"/>
      <c r="X35" s="107"/>
    </row>
    <row r="36" spans="1:24" s="47" customFormat="1" x14ac:dyDescent="0.35">
      <c r="A36" s="103" t="s">
        <v>15</v>
      </c>
      <c r="B36" s="103" t="s">
        <v>66</v>
      </c>
      <c r="C36" s="102">
        <v>81.604389399293282</v>
      </c>
      <c r="D36" s="102">
        <v>61.223927208480568</v>
      </c>
      <c r="E36" s="102">
        <v>1.4527151943462897</v>
      </c>
      <c r="F36" s="102">
        <v>121.32294346289753</v>
      </c>
      <c r="H36" s="106"/>
      <c r="I36" s="106"/>
      <c r="J36" s="106"/>
      <c r="K36" s="106"/>
      <c r="L36" s="106"/>
      <c r="N36" s="102"/>
      <c r="O36" s="102"/>
      <c r="P36" s="102"/>
      <c r="Q36" s="102"/>
      <c r="R36" s="108"/>
      <c r="S36" s="105"/>
      <c r="T36" s="104"/>
      <c r="W36" s="109"/>
      <c r="X36" s="107"/>
    </row>
    <row r="37" spans="1:24" s="47" customFormat="1" x14ac:dyDescent="0.35">
      <c r="A37" s="103">
        <v>2021</v>
      </c>
      <c r="B37" s="103" t="s">
        <v>66</v>
      </c>
      <c r="C37" s="102">
        <v>105.64757841425079</v>
      </c>
      <c r="D37" s="102">
        <v>37.828269297939229</v>
      </c>
      <c r="E37" s="102">
        <v>1.2832822214460358</v>
      </c>
      <c r="F37" s="102">
        <v>87.824991267900813</v>
      </c>
      <c r="H37" s="106"/>
      <c r="I37" s="106"/>
      <c r="J37" s="106"/>
      <c r="K37" s="106"/>
      <c r="L37" s="106"/>
      <c r="N37" s="102"/>
      <c r="O37" s="102"/>
      <c r="P37" s="102"/>
      <c r="Q37" s="102"/>
      <c r="R37" s="108"/>
      <c r="S37" s="105"/>
      <c r="T37" s="104"/>
      <c r="W37" s="109"/>
      <c r="X37" s="107"/>
    </row>
    <row r="38" spans="1:24" s="47" customFormat="1" x14ac:dyDescent="0.35">
      <c r="A38" s="103" t="s">
        <v>15</v>
      </c>
      <c r="B38" s="103" t="s">
        <v>66</v>
      </c>
      <c r="C38" s="102">
        <v>112.89513253012048</v>
      </c>
      <c r="D38" s="102">
        <v>59.898288468158349</v>
      </c>
      <c r="E38" s="102">
        <v>4.1158247848537002</v>
      </c>
      <c r="F38" s="102">
        <v>134.1037490533563</v>
      </c>
      <c r="H38" s="106"/>
      <c r="I38" s="106"/>
      <c r="J38" s="106"/>
      <c r="K38" s="106"/>
      <c r="L38" s="106"/>
      <c r="N38" s="102"/>
      <c r="O38" s="102"/>
      <c r="P38" s="102"/>
      <c r="Q38" s="102"/>
      <c r="R38" s="108"/>
      <c r="S38" s="105"/>
      <c r="T38" s="104"/>
      <c r="W38" s="109"/>
      <c r="X38" s="107"/>
    </row>
    <row r="39" spans="1:24" s="47" customFormat="1" x14ac:dyDescent="0.35">
      <c r="A39" s="103" t="s">
        <v>15</v>
      </c>
      <c r="B39" s="103" t="s">
        <v>66</v>
      </c>
      <c r="C39" s="102">
        <v>59.675007111412121</v>
      </c>
      <c r="D39" s="102">
        <v>58.655713511683032</v>
      </c>
      <c r="E39" s="102">
        <v>2.2284334575008464</v>
      </c>
      <c r="F39" s="102">
        <v>-350.67993972231631</v>
      </c>
      <c r="H39" s="106"/>
      <c r="I39" s="106"/>
      <c r="J39" s="106"/>
      <c r="K39" s="106"/>
      <c r="L39" s="106"/>
      <c r="N39" s="102"/>
      <c r="O39" s="102"/>
      <c r="P39" s="102"/>
      <c r="Q39" s="102"/>
      <c r="R39" s="108"/>
      <c r="S39" s="105"/>
      <c r="T39" s="104"/>
      <c r="W39" s="109"/>
      <c r="X39" s="107"/>
    </row>
    <row r="40" spans="1:24" s="47" customFormat="1" x14ac:dyDescent="0.35">
      <c r="A40" s="103" t="s">
        <v>15</v>
      </c>
      <c r="B40" s="103" t="s">
        <v>66</v>
      </c>
      <c r="C40" s="102">
        <v>37.713467828418239</v>
      </c>
      <c r="D40" s="102">
        <v>51.272826072386067</v>
      </c>
      <c r="E40" s="102">
        <v>3.3403548927613946</v>
      </c>
      <c r="F40" s="102">
        <v>129.76613371313675</v>
      </c>
      <c r="H40" s="106"/>
      <c r="I40" s="106"/>
      <c r="J40" s="106"/>
      <c r="K40" s="106"/>
      <c r="L40" s="106"/>
      <c r="N40" s="102"/>
      <c r="O40" s="102"/>
      <c r="P40" s="102"/>
      <c r="Q40" s="102"/>
      <c r="R40" s="108"/>
      <c r="S40" s="105"/>
      <c r="T40" s="104"/>
      <c r="W40" s="109"/>
      <c r="X40" s="107"/>
    </row>
    <row r="41" spans="1:24" s="47" customFormat="1" x14ac:dyDescent="0.35">
      <c r="A41" s="103">
        <v>2022</v>
      </c>
      <c r="B41" s="103" t="s">
        <v>66</v>
      </c>
      <c r="C41" s="102">
        <v>100.29955217965653</v>
      </c>
      <c r="D41" s="102">
        <v>67.147757595772788</v>
      </c>
      <c r="E41" s="102">
        <v>0.95327113606340808</v>
      </c>
      <c r="F41" s="102">
        <v>126.13926122853368</v>
      </c>
      <c r="H41" s="106"/>
      <c r="I41" s="106"/>
      <c r="J41" s="106"/>
      <c r="K41" s="106"/>
      <c r="L41" s="106"/>
      <c r="N41" s="102"/>
      <c r="O41" s="102"/>
      <c r="P41" s="102"/>
      <c r="Q41" s="102"/>
      <c r="R41" s="108"/>
      <c r="S41" s="105"/>
      <c r="T41" s="104"/>
      <c r="W41" s="109"/>
      <c r="X41" s="107"/>
    </row>
    <row r="42" spans="1:24" s="47" customFormat="1" x14ac:dyDescent="0.35">
      <c r="A42" s="103" t="s">
        <v>15</v>
      </c>
      <c r="B42" s="103" t="s">
        <v>66</v>
      </c>
      <c r="C42" s="102">
        <v>86.320227316758164</v>
      </c>
      <c r="D42" s="102">
        <v>63.822145301905074</v>
      </c>
      <c r="E42" s="102">
        <v>-2.1851585405230871</v>
      </c>
      <c r="F42" s="102">
        <v>129.63981013884407</v>
      </c>
      <c r="H42" s="106"/>
      <c r="I42" s="106"/>
      <c r="J42" s="106"/>
      <c r="K42" s="106"/>
      <c r="L42" s="106"/>
      <c r="N42" s="102"/>
      <c r="O42" s="102"/>
      <c r="P42" s="102"/>
      <c r="Q42" s="102"/>
      <c r="R42" s="108"/>
      <c r="S42" s="105"/>
      <c r="T42" s="104"/>
      <c r="W42" s="109"/>
      <c r="X42" s="107"/>
    </row>
    <row r="43" spans="1:24" s="47" customFormat="1" x14ac:dyDescent="0.35">
      <c r="A43" s="103" t="s">
        <v>15</v>
      </c>
      <c r="B43" s="103" t="s">
        <v>66</v>
      </c>
      <c r="C43" s="102">
        <v>80.450146901541373</v>
      </c>
      <c r="D43" s="102">
        <v>56.3532069833281</v>
      </c>
      <c r="E43" s="102">
        <v>3.8891428122050966</v>
      </c>
      <c r="F43" s="102">
        <v>183.13611355772258</v>
      </c>
      <c r="H43" s="106"/>
      <c r="I43" s="106"/>
      <c r="J43" s="106"/>
      <c r="K43" s="106"/>
      <c r="L43" s="106"/>
      <c r="N43" s="102"/>
      <c r="O43" s="102"/>
      <c r="P43" s="102"/>
      <c r="Q43" s="102"/>
      <c r="R43" s="108"/>
      <c r="S43" s="105"/>
      <c r="T43" s="104"/>
      <c r="W43" s="109"/>
      <c r="X43" s="107"/>
    </row>
    <row r="44" spans="1:24" s="47" customFormat="1" x14ac:dyDescent="0.35">
      <c r="A44" s="103" t="s">
        <v>15</v>
      </c>
      <c r="B44" s="103" t="s">
        <v>66</v>
      </c>
      <c r="C44" s="102">
        <v>74.894565990639634</v>
      </c>
      <c r="D44" s="102">
        <v>49.818650858034331</v>
      </c>
      <c r="E44" s="102">
        <v>4.4187918876755079</v>
      </c>
      <c r="F44" s="102">
        <v>111.22465678627145</v>
      </c>
      <c r="H44" s="106"/>
      <c r="I44" s="106"/>
      <c r="J44" s="106"/>
      <c r="K44" s="106"/>
      <c r="L44" s="106"/>
      <c r="N44" s="102"/>
      <c r="O44" s="102"/>
      <c r="P44" s="102"/>
      <c r="Q44" s="102"/>
      <c r="R44" s="108"/>
      <c r="S44" s="105"/>
      <c r="T44" s="104"/>
      <c r="W44" s="109"/>
      <c r="X44" s="107"/>
    </row>
    <row r="45" spans="1:24" s="47" customFormat="1" x14ac:dyDescent="0.35">
      <c r="A45" s="103">
        <v>2023</v>
      </c>
      <c r="B45" s="103" t="s">
        <v>66</v>
      </c>
      <c r="C45" s="102">
        <v>50.740938888888884</v>
      </c>
      <c r="D45" s="102">
        <v>52.039691049382718</v>
      </c>
      <c r="E45" s="102">
        <v>4.9488533950617288</v>
      </c>
      <c r="F45" s="102">
        <v>95.627708641975303</v>
      </c>
      <c r="H45" s="106"/>
      <c r="I45" s="106"/>
      <c r="J45" s="106"/>
      <c r="K45" s="106"/>
      <c r="L45" s="106"/>
      <c r="N45" s="102"/>
      <c r="O45" s="102"/>
      <c r="P45" s="102"/>
      <c r="Q45" s="102"/>
      <c r="R45" s="108"/>
      <c r="S45" s="105"/>
      <c r="T45" s="104"/>
      <c r="W45" s="101"/>
      <c r="X45" s="107"/>
    </row>
    <row r="46" spans="1:24" s="47" customFormat="1" x14ac:dyDescent="0.35">
      <c r="A46" s="103" t="s">
        <v>15</v>
      </c>
      <c r="B46" s="103" t="s">
        <v>66</v>
      </c>
      <c r="C46" s="102">
        <v>37.205317214111929</v>
      </c>
      <c r="D46" s="102">
        <v>60.211131082725068</v>
      </c>
      <c r="E46" s="102">
        <v>3.3786110097323605</v>
      </c>
      <c r="F46" s="102">
        <v>104.70243461070561</v>
      </c>
      <c r="H46" s="106"/>
      <c r="I46" s="106"/>
      <c r="J46" s="106"/>
      <c r="K46" s="106"/>
      <c r="L46" s="106"/>
      <c r="N46" s="102"/>
      <c r="O46" s="102"/>
      <c r="P46" s="102"/>
      <c r="Q46" s="102"/>
      <c r="R46" s="108"/>
      <c r="S46" s="105"/>
      <c r="T46" s="104"/>
      <c r="W46" s="101"/>
      <c r="X46" s="107"/>
    </row>
    <row r="47" spans="1:24" s="47" customFormat="1" x14ac:dyDescent="0.35">
      <c r="A47" s="103" t="s">
        <v>15</v>
      </c>
      <c r="B47" s="103" t="s">
        <v>66</v>
      </c>
      <c r="C47" s="102">
        <v>46.664000000000001</v>
      </c>
      <c r="D47" s="102">
        <v>86.370999999999995</v>
      </c>
      <c r="E47" s="102">
        <v>3.1890000000000001</v>
      </c>
      <c r="F47" s="102">
        <v>117.247</v>
      </c>
      <c r="H47" s="106"/>
      <c r="I47" s="106"/>
      <c r="J47" s="106"/>
      <c r="K47" s="106"/>
      <c r="L47" s="106"/>
      <c r="N47" s="102"/>
      <c r="O47" s="102"/>
      <c r="P47" s="102"/>
      <c r="Q47" s="102"/>
      <c r="R47" s="108"/>
      <c r="S47" s="105"/>
      <c r="T47" s="104"/>
      <c r="W47" s="101"/>
      <c r="X47" s="107"/>
    </row>
    <row r="48" spans="1:24" s="47" customFormat="1" x14ac:dyDescent="0.35">
      <c r="A48" s="103"/>
      <c r="B48" s="103"/>
      <c r="C48" s="102"/>
      <c r="D48" s="102"/>
      <c r="E48" s="102"/>
      <c r="F48" s="102"/>
      <c r="H48" s="106"/>
      <c r="I48" s="106"/>
      <c r="J48" s="106"/>
      <c r="K48" s="106"/>
      <c r="L48" s="106"/>
      <c r="N48" s="102"/>
      <c r="O48" s="102"/>
      <c r="P48" s="102"/>
      <c r="Q48" s="102"/>
      <c r="R48" s="101"/>
      <c r="S48" s="105"/>
      <c r="T48" s="104"/>
      <c r="W48" s="100"/>
    </row>
    <row r="49" spans="1:18" x14ac:dyDescent="0.35">
      <c r="A49" s="103"/>
      <c r="B49" s="103"/>
      <c r="C49" s="102"/>
      <c r="D49" s="102"/>
      <c r="E49" s="47"/>
      <c r="F49" s="47"/>
      <c r="G49" s="47"/>
      <c r="R49" s="101"/>
    </row>
  </sheetData>
  <conditionalFormatting sqref="A1:B3 A48:B48">
    <cfRule type="cellIs" dxfId="5" priority="3" stopIfTrue="1" operator="lessThan">
      <formula>0</formula>
    </cfRule>
  </conditionalFormatting>
  <conditionalFormatting sqref="A5:B47">
    <cfRule type="cellIs" dxfId="4" priority="1" stopIfTrue="1" operator="lessThan">
      <formula>0</formula>
    </cfRule>
  </conditionalFormatting>
  <conditionalFormatting sqref="M5:M6">
    <cfRule type="cellIs" dxfId="3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A2951-DBE3-42C0-9A9C-9BBC3CD35B85}">
  <dimension ref="A1:AT40"/>
  <sheetViews>
    <sheetView zoomScale="68" zoomScaleNormal="68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A10" sqref="A10"/>
    </sheetView>
  </sheetViews>
  <sheetFormatPr defaultRowHeight="14.5" x14ac:dyDescent="0.35"/>
  <cols>
    <col min="1" max="1" width="21.453125" customWidth="1"/>
    <col min="2" max="9" width="10.1796875" bestFit="1" customWidth="1"/>
    <col min="10" max="10" width="11.1796875" bestFit="1" customWidth="1"/>
    <col min="11" max="12" width="11.08984375" bestFit="1" customWidth="1"/>
    <col min="13" max="13" width="11.453125" bestFit="1" customWidth="1"/>
    <col min="16" max="16" width="11.08984375" bestFit="1" customWidth="1"/>
    <col min="18" max="21" width="11.08984375" bestFit="1" customWidth="1"/>
    <col min="22" max="24" width="11.1796875" bestFit="1" customWidth="1"/>
    <col min="25" max="25" width="11.08984375" bestFit="1" customWidth="1"/>
    <col min="26" max="26" width="11.26953125" bestFit="1" customWidth="1"/>
    <col min="27" max="29" width="11.08984375" bestFit="1" customWidth="1"/>
    <col min="30" max="34" width="12.54296875" bestFit="1" customWidth="1"/>
    <col min="35" max="35" width="12.54296875" customWidth="1"/>
    <col min="36" max="39" width="10.81640625" customWidth="1"/>
    <col min="40" max="41" width="12.54296875" bestFit="1" customWidth="1"/>
    <col min="42" max="42" width="11.08984375" customWidth="1"/>
    <col min="44" max="45" width="16.08984375" bestFit="1" customWidth="1"/>
  </cols>
  <sheetData>
    <row r="1" spans="1:46" ht="26" x14ac:dyDescent="0.6">
      <c r="A1" s="158" t="s">
        <v>224</v>
      </c>
      <c r="AO1" s="164" t="s">
        <v>214</v>
      </c>
      <c r="AP1" s="7" t="s">
        <v>215</v>
      </c>
    </row>
    <row r="2" spans="1:46" x14ac:dyDescent="0.35">
      <c r="A2" t="s">
        <v>225</v>
      </c>
      <c r="AO2" s="164"/>
      <c r="AP2" s="7"/>
    </row>
    <row r="3" spans="1:46" x14ac:dyDescent="0.35">
      <c r="AO3" s="164"/>
      <c r="AP3" s="7"/>
    </row>
    <row r="4" spans="1:46" x14ac:dyDescent="0.35">
      <c r="AO4" s="164"/>
      <c r="AP4" s="7"/>
    </row>
    <row r="5" spans="1:46" s="7" customFormat="1" ht="29" x14ac:dyDescent="0.35">
      <c r="B5" s="165" t="s">
        <v>216</v>
      </c>
      <c r="I5" s="164"/>
      <c r="J5" s="7" t="s">
        <v>217</v>
      </c>
      <c r="L5" s="164"/>
      <c r="M5" s="164"/>
      <c r="N5" s="164"/>
      <c r="O5" s="164"/>
      <c r="AJ5" s="164"/>
      <c r="AK5" s="164"/>
      <c r="AL5" s="164"/>
      <c r="AN5" s="164"/>
      <c r="AO5" s="165" t="s">
        <v>218</v>
      </c>
    </row>
    <row r="6" spans="1:46" x14ac:dyDescent="0.35">
      <c r="B6">
        <v>1986</v>
      </c>
      <c r="C6">
        <v>1987</v>
      </c>
      <c r="D6">
        <v>1988</v>
      </c>
      <c r="E6">
        <v>1989</v>
      </c>
      <c r="F6">
        <v>1990</v>
      </c>
      <c r="G6">
        <v>1991</v>
      </c>
      <c r="H6">
        <v>1992</v>
      </c>
      <c r="I6">
        <v>1993</v>
      </c>
      <c r="J6">
        <v>1994</v>
      </c>
      <c r="K6">
        <v>1995</v>
      </c>
      <c r="L6">
        <v>1996</v>
      </c>
      <c r="M6">
        <v>1997</v>
      </c>
      <c r="N6">
        <v>1998</v>
      </c>
      <c r="O6">
        <v>1999</v>
      </c>
      <c r="P6">
        <v>2000</v>
      </c>
      <c r="Q6">
        <v>2001</v>
      </c>
      <c r="R6">
        <v>2002</v>
      </c>
      <c r="S6">
        <v>2003</v>
      </c>
      <c r="T6">
        <v>2004</v>
      </c>
      <c r="U6">
        <v>2005</v>
      </c>
      <c r="V6">
        <v>2006</v>
      </c>
      <c r="W6">
        <v>2007</v>
      </c>
      <c r="X6">
        <v>2008</v>
      </c>
      <c r="Y6">
        <v>2009</v>
      </c>
      <c r="Z6">
        <v>2010</v>
      </c>
      <c r="AA6">
        <v>2011</v>
      </c>
      <c r="AB6">
        <v>2012</v>
      </c>
      <c r="AC6">
        <v>2013</v>
      </c>
      <c r="AD6">
        <v>2014</v>
      </c>
      <c r="AE6">
        <v>2015</v>
      </c>
      <c r="AF6">
        <v>2016</v>
      </c>
      <c r="AG6">
        <v>2017</v>
      </c>
      <c r="AH6">
        <v>2018</v>
      </c>
      <c r="AI6">
        <v>2019</v>
      </c>
      <c r="AJ6">
        <v>2020</v>
      </c>
      <c r="AK6">
        <v>2021</v>
      </c>
      <c r="AL6">
        <v>2022</v>
      </c>
      <c r="AM6">
        <v>2023</v>
      </c>
      <c r="AN6">
        <v>2024</v>
      </c>
      <c r="AO6">
        <v>2025</v>
      </c>
      <c r="AP6">
        <v>2026</v>
      </c>
      <c r="AQ6" t="s">
        <v>219</v>
      </c>
      <c r="AR6" t="s">
        <v>220</v>
      </c>
      <c r="AS6" t="s">
        <v>221</v>
      </c>
      <c r="AT6" t="s">
        <v>222</v>
      </c>
    </row>
    <row r="7" spans="1:46" x14ac:dyDescent="0.35">
      <c r="A7" t="s">
        <v>116</v>
      </c>
      <c r="B7" s="6">
        <v>14.344447607655505</v>
      </c>
      <c r="C7" s="6">
        <v>14.22186443768997</v>
      </c>
      <c r="D7" s="6">
        <v>11.938986279683379</v>
      </c>
      <c r="E7" s="6">
        <v>12.343180856031131</v>
      </c>
      <c r="F7" s="6">
        <v>15.249279891672312</v>
      </c>
      <c r="G7" s="6">
        <v>17.60521279620853</v>
      </c>
      <c r="H7" s="6">
        <v>13.833526191696564</v>
      </c>
      <c r="I7" s="6">
        <v>17.731806569343068</v>
      </c>
      <c r="J7" s="6">
        <v>16.309621722846448</v>
      </c>
      <c r="K7" s="6">
        <v>15.498281571919117</v>
      </c>
      <c r="L7" s="6">
        <v>15.888736730360938</v>
      </c>
      <c r="M7" s="6">
        <v>13.43792602291326</v>
      </c>
      <c r="N7" s="6">
        <v>9.5506666666666682</v>
      </c>
      <c r="O7" s="6">
        <v>6.8696320994631259</v>
      </c>
      <c r="P7" s="6">
        <v>6.208137091503267</v>
      </c>
      <c r="Q7" s="6">
        <v>7.0181068303914058</v>
      </c>
      <c r="R7" s="6">
        <v>8.9962987126548448</v>
      </c>
      <c r="S7" s="6">
        <v>5.8910662557781217</v>
      </c>
      <c r="T7" s="6">
        <v>6.3537048551959137</v>
      </c>
      <c r="U7" s="6">
        <v>8.8357127348643019</v>
      </c>
      <c r="V7" s="6">
        <v>7.8239405078597342</v>
      </c>
      <c r="W7" s="6">
        <v>9.2616518589497918</v>
      </c>
      <c r="X7" s="6">
        <v>11.921689259127971</v>
      </c>
      <c r="Y7" s="6">
        <v>10.266961280050948</v>
      </c>
      <c r="Z7" s="6">
        <v>11.845638121047877</v>
      </c>
      <c r="AA7" s="6">
        <v>10.678706802030458</v>
      </c>
      <c r="AB7" s="6">
        <v>11.866250274725276</v>
      </c>
      <c r="AC7" s="6">
        <v>13.696012075471698</v>
      </c>
      <c r="AD7" s="6">
        <v>14.754883208266699</v>
      </c>
      <c r="AE7" s="6">
        <v>12.812670891089107</v>
      </c>
      <c r="AF7" s="6">
        <v>13.320364636846769</v>
      </c>
      <c r="AG7" s="6">
        <v>13.696403292352572</v>
      </c>
      <c r="AH7" s="6">
        <v>12.045858481743112</v>
      </c>
      <c r="AI7" s="6">
        <v>12.703514385624642</v>
      </c>
      <c r="AJ7" s="6">
        <v>12.605758502600604</v>
      </c>
      <c r="AK7" s="6">
        <v>10.17929496702128</v>
      </c>
      <c r="AL7" s="6">
        <v>12.428159005223252</v>
      </c>
      <c r="AM7" s="6">
        <v>10.798433000000001</v>
      </c>
      <c r="AN7" s="6">
        <v>10.148845852926984</v>
      </c>
      <c r="AO7" s="6">
        <v>8.6975432829311163</v>
      </c>
      <c r="AP7" s="6">
        <v>8.6570843820223562</v>
      </c>
      <c r="AQ7" s="166">
        <v>-9.2570966151457657E-2</v>
      </c>
      <c r="AR7" s="2">
        <v>-0.1833990980754534</v>
      </c>
      <c r="AS7" s="2">
        <v>-0.14300173547096529</v>
      </c>
      <c r="AT7" s="2">
        <v>-0.30017444423781903</v>
      </c>
    </row>
    <row r="8" spans="1:46" x14ac:dyDescent="0.35">
      <c r="A8" t="s">
        <v>223</v>
      </c>
      <c r="B8" s="167">
        <v>2.868549864639449E-2</v>
      </c>
      <c r="C8" s="167">
        <v>2.7457401398337297E-2</v>
      </c>
      <c r="D8" s="167">
        <v>2.252365225858257E-2</v>
      </c>
      <c r="E8" s="167">
        <v>2.2327479231707276E-2</v>
      </c>
      <c r="F8" s="167">
        <v>2.7078783806484125E-2</v>
      </c>
      <c r="G8" s="167">
        <v>3.1633828564011313E-2</v>
      </c>
      <c r="H8" s="167">
        <v>2.4794854320895454E-2</v>
      </c>
      <c r="I8" s="167">
        <v>3.0961663187695474E-2</v>
      </c>
      <c r="J8" s="167">
        <v>2.9420290131449721E-2</v>
      </c>
      <c r="K8" s="167">
        <v>2.2842057670838665E-2</v>
      </c>
      <c r="L8" s="167">
        <v>2.2464398535588119E-2</v>
      </c>
      <c r="M8" s="167">
        <v>1.8417003817881361E-2</v>
      </c>
      <c r="N8" s="167">
        <v>1.3003627327622969E-2</v>
      </c>
      <c r="O8" s="167">
        <v>9.4971568072881006E-3</v>
      </c>
      <c r="P8" s="167">
        <v>8.3895848915482418E-3</v>
      </c>
      <c r="Q8" s="167">
        <v>9.232518573614781E-3</v>
      </c>
      <c r="R8" s="167">
        <v>1.1091120713264157E-2</v>
      </c>
      <c r="S8" s="167">
        <v>7.227560089598419E-3</v>
      </c>
      <c r="T8" s="167">
        <v>7.1461383777140265E-3</v>
      </c>
      <c r="U8" s="167">
        <v>9.041056490322651E-3</v>
      </c>
      <c r="V8" s="167">
        <v>7.3350548617177524E-3</v>
      </c>
      <c r="W8" s="167">
        <v>8.0917921914960365E-3</v>
      </c>
      <c r="X8" s="167">
        <v>9.7791537118826471E-3</v>
      </c>
      <c r="Y8" s="167">
        <v>8.0089047776574114E-3</v>
      </c>
      <c r="Z8" s="167">
        <v>7.5939224101257531E-3</v>
      </c>
      <c r="AA8" s="167">
        <v>7.1921219793416478E-3</v>
      </c>
      <c r="AB8" s="167">
        <v>7.6423329735597302E-3</v>
      </c>
      <c r="AC8" s="168">
        <v>8.5825352285396218E-3</v>
      </c>
      <c r="AD8" s="167">
        <v>9.0007815203931637E-3</v>
      </c>
      <c r="AE8" s="167">
        <v>7.6506751788430784E-3</v>
      </c>
      <c r="AF8" s="167">
        <v>7.6100961986156623E-3</v>
      </c>
      <c r="AG8" s="167">
        <v>7.9276211422227207E-3</v>
      </c>
      <c r="AH8" s="167">
        <v>6.7842673723629539E-3</v>
      </c>
      <c r="AI8" s="167">
        <v>6.9820906570395346E-3</v>
      </c>
      <c r="AJ8" s="167">
        <v>6.4316683186821039E-3</v>
      </c>
      <c r="AK8" s="167">
        <v>5.0528978450574448E-3</v>
      </c>
      <c r="AL8" s="168">
        <v>6.1538809324298144E-3</v>
      </c>
      <c r="AM8" s="167">
        <v>5.3746094790297853E-3</v>
      </c>
      <c r="AN8" s="167">
        <v>5.2389226786667695E-3</v>
      </c>
      <c r="AO8" s="168">
        <v>4.5051051349256294E-3</v>
      </c>
      <c r="AP8" s="167">
        <v>4.4590305010542459E-3</v>
      </c>
    </row>
    <row r="9" spans="1:46" x14ac:dyDescent="0.3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</row>
    <row r="10" spans="1:46" x14ac:dyDescent="0.35">
      <c r="A10" t="s">
        <v>226</v>
      </c>
      <c r="AG10" s="3"/>
      <c r="AH10" s="3"/>
      <c r="AI10" s="3"/>
      <c r="AJ10" s="3"/>
      <c r="AK10" s="3"/>
      <c r="AR10" s="10"/>
      <c r="AS10" s="10"/>
      <c r="AT10" s="2"/>
    </row>
    <row r="12" spans="1:46" x14ac:dyDescent="0.35">
      <c r="AR12" s="10"/>
      <c r="AS12" s="10"/>
      <c r="AT12" s="2"/>
    </row>
    <row r="13" spans="1:46" x14ac:dyDescent="0.35">
      <c r="A13" s="10"/>
      <c r="C13" s="10"/>
      <c r="D13" s="10"/>
      <c r="E13" s="10"/>
      <c r="F13" s="10"/>
      <c r="G13" s="10"/>
      <c r="H13" s="10"/>
    </row>
    <row r="14" spans="1:46" x14ac:dyDescent="0.35">
      <c r="A14" s="10"/>
      <c r="C14" s="10"/>
      <c r="D14" s="10"/>
      <c r="E14" s="10"/>
      <c r="F14" s="10"/>
      <c r="G14" s="10"/>
      <c r="H14" s="10"/>
    </row>
    <row r="15" spans="1:46" x14ac:dyDescent="0.35">
      <c r="A15" s="10"/>
      <c r="C15" s="10"/>
      <c r="D15" s="10"/>
      <c r="E15" s="10"/>
      <c r="F15" s="10"/>
      <c r="G15" s="10"/>
      <c r="H15" s="10"/>
    </row>
    <row r="16" spans="1:46" x14ac:dyDescent="0.35">
      <c r="A16" s="10"/>
      <c r="C16" s="10"/>
      <c r="D16" s="10"/>
      <c r="E16" s="10"/>
      <c r="F16" s="10"/>
      <c r="G16" s="10"/>
      <c r="H16" s="10"/>
    </row>
    <row r="17" spans="1:8" x14ac:dyDescent="0.35">
      <c r="A17" s="10"/>
      <c r="C17" s="10"/>
      <c r="D17" s="10"/>
      <c r="E17" s="10"/>
      <c r="F17" s="10"/>
      <c r="G17" s="10"/>
      <c r="H17" s="10"/>
    </row>
    <row r="18" spans="1:8" x14ac:dyDescent="0.35">
      <c r="A18" s="10"/>
      <c r="C18" s="10"/>
      <c r="D18" s="10"/>
      <c r="E18" s="10"/>
      <c r="F18" s="10"/>
      <c r="G18" s="10"/>
      <c r="H18" s="10"/>
    </row>
    <row r="19" spans="1:8" x14ac:dyDescent="0.35">
      <c r="A19" s="10"/>
      <c r="C19" s="10"/>
      <c r="D19" s="10"/>
      <c r="E19" s="10"/>
      <c r="F19" s="10"/>
      <c r="G19" s="10"/>
      <c r="H19" s="10"/>
    </row>
    <row r="20" spans="1:8" x14ac:dyDescent="0.35">
      <c r="A20" s="10"/>
      <c r="C20" s="10"/>
      <c r="D20" s="10"/>
      <c r="E20" s="10"/>
      <c r="F20" s="10"/>
      <c r="G20" s="10"/>
      <c r="H20" s="10"/>
    </row>
    <row r="21" spans="1:8" x14ac:dyDescent="0.35">
      <c r="A21" s="10"/>
      <c r="C21" s="10"/>
      <c r="D21" s="10"/>
      <c r="E21" s="10"/>
      <c r="F21" s="10"/>
      <c r="G21" s="10"/>
      <c r="H21" s="10"/>
    </row>
    <row r="22" spans="1:8" x14ac:dyDescent="0.35">
      <c r="A22" s="10"/>
      <c r="C22" s="10"/>
      <c r="D22" s="10"/>
      <c r="E22" s="10"/>
      <c r="F22" s="10"/>
      <c r="G22" s="10"/>
      <c r="H22" s="10"/>
    </row>
    <row r="23" spans="1:8" x14ac:dyDescent="0.35">
      <c r="A23" s="10"/>
      <c r="C23" s="10"/>
      <c r="D23" s="10"/>
      <c r="E23" s="10"/>
      <c r="F23" s="10"/>
      <c r="G23" s="10"/>
      <c r="H23" s="10"/>
    </row>
    <row r="24" spans="1:8" x14ac:dyDescent="0.35">
      <c r="A24" s="10"/>
      <c r="C24" s="10"/>
      <c r="D24" s="10"/>
      <c r="E24" s="10"/>
      <c r="F24" s="10"/>
      <c r="G24" s="10"/>
      <c r="H24" s="10"/>
    </row>
    <row r="25" spans="1:8" x14ac:dyDescent="0.35">
      <c r="A25" s="10"/>
      <c r="C25" s="10"/>
      <c r="D25" s="10"/>
      <c r="E25" s="10"/>
      <c r="F25" s="10"/>
      <c r="G25" s="10"/>
      <c r="H25" s="10"/>
    </row>
    <row r="26" spans="1:8" x14ac:dyDescent="0.35">
      <c r="A26" s="10"/>
      <c r="C26" s="10"/>
      <c r="D26" s="10"/>
      <c r="E26" s="10"/>
      <c r="F26" s="10"/>
      <c r="G26" s="10"/>
      <c r="H26" s="10"/>
    </row>
    <row r="27" spans="1:8" x14ac:dyDescent="0.35">
      <c r="A27" s="10"/>
      <c r="C27" s="10"/>
      <c r="D27" s="10"/>
      <c r="E27" s="10"/>
      <c r="F27" s="10"/>
      <c r="G27" s="10"/>
      <c r="H27" s="10"/>
    </row>
    <row r="28" spans="1:8" x14ac:dyDescent="0.35">
      <c r="A28" s="10"/>
      <c r="C28" s="10"/>
      <c r="D28" s="10"/>
      <c r="E28" s="10"/>
      <c r="F28" s="10"/>
      <c r="G28" s="10"/>
      <c r="H28" s="10"/>
    </row>
    <row r="29" spans="1:8" x14ac:dyDescent="0.35">
      <c r="A29" s="10"/>
      <c r="C29" s="10"/>
      <c r="D29" s="10"/>
      <c r="E29" s="10"/>
      <c r="F29" s="10"/>
      <c r="G29" s="10"/>
      <c r="H29" s="10"/>
    </row>
    <row r="30" spans="1:8" x14ac:dyDescent="0.35">
      <c r="A30" s="10"/>
      <c r="C30" s="10"/>
      <c r="D30" s="10"/>
      <c r="E30" s="10"/>
      <c r="F30" s="10"/>
      <c r="G30" s="10"/>
      <c r="H30" s="10"/>
    </row>
    <row r="31" spans="1:8" x14ac:dyDescent="0.35">
      <c r="A31" s="10"/>
      <c r="C31" s="10"/>
      <c r="D31" s="10"/>
      <c r="E31" s="10"/>
      <c r="F31" s="10"/>
      <c r="G31" s="10"/>
      <c r="H31" s="10"/>
    </row>
    <row r="32" spans="1:8" x14ac:dyDescent="0.35">
      <c r="A32" s="10"/>
      <c r="C32" s="10"/>
      <c r="D32" s="10"/>
      <c r="E32" s="10"/>
      <c r="F32" s="10"/>
      <c r="G32" s="10"/>
      <c r="H32" s="10"/>
    </row>
    <row r="33" spans="1:8" x14ac:dyDescent="0.35">
      <c r="A33" s="10"/>
      <c r="C33" s="10"/>
      <c r="D33" s="10"/>
      <c r="E33" s="10"/>
      <c r="F33" s="10"/>
      <c r="G33" s="10"/>
      <c r="H33" s="10"/>
    </row>
    <row r="34" spans="1:8" x14ac:dyDescent="0.35">
      <c r="A34" s="10"/>
      <c r="C34" s="10"/>
      <c r="D34" s="10"/>
      <c r="E34" s="10"/>
      <c r="F34" s="10"/>
      <c r="G34" s="10"/>
      <c r="H34" s="10"/>
    </row>
    <row r="35" spans="1:8" x14ac:dyDescent="0.35">
      <c r="A35" s="10"/>
      <c r="C35" s="10"/>
      <c r="D35" s="10"/>
      <c r="E35" s="10"/>
      <c r="F35" s="10"/>
      <c r="G35" s="10"/>
      <c r="H35" s="10"/>
    </row>
    <row r="36" spans="1:8" x14ac:dyDescent="0.35">
      <c r="A36" s="10"/>
      <c r="C36" s="10"/>
      <c r="D36" s="10"/>
      <c r="E36" s="10"/>
      <c r="F36" s="10"/>
      <c r="G36" s="10"/>
      <c r="H36" s="10"/>
    </row>
    <row r="37" spans="1:8" x14ac:dyDescent="0.35">
      <c r="A37" s="10"/>
      <c r="C37" s="10"/>
      <c r="D37" s="10"/>
      <c r="E37" s="10"/>
      <c r="F37" s="10"/>
      <c r="G37" s="10"/>
      <c r="H37" s="10"/>
    </row>
    <row r="38" spans="1:8" x14ac:dyDescent="0.35">
      <c r="A38" s="10"/>
      <c r="C38" s="10"/>
      <c r="D38" s="10"/>
      <c r="E38" s="10"/>
      <c r="F38" s="10"/>
      <c r="G38" s="10"/>
      <c r="H38" s="10"/>
    </row>
    <row r="39" spans="1:8" x14ac:dyDescent="0.35">
      <c r="A39" s="10"/>
      <c r="C39" s="10"/>
      <c r="D39" s="10"/>
      <c r="E39" s="10"/>
      <c r="F39" s="10"/>
      <c r="G39" s="10"/>
      <c r="H39" s="10"/>
    </row>
    <row r="40" spans="1:8" x14ac:dyDescent="0.35">
      <c r="A40" s="10"/>
      <c r="C40" s="10"/>
      <c r="D40" s="10"/>
      <c r="E40" s="10"/>
      <c r="F40" s="10"/>
      <c r="G40" s="10"/>
      <c r="H40" s="10"/>
    </row>
  </sheetData>
  <conditionalFormatting sqref="A1">
    <cfRule type="cellIs" dxfId="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B74A-807A-456E-8345-157366CA2AA0}">
  <dimension ref="A1:J23"/>
  <sheetViews>
    <sheetView zoomScale="57" zoomScaleNormal="57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3" sqref="A23"/>
    </sheetView>
  </sheetViews>
  <sheetFormatPr defaultRowHeight="14.5" x14ac:dyDescent="0.35"/>
  <cols>
    <col min="1" max="2" width="14.453125" style="10" customWidth="1"/>
    <col min="3" max="6" width="9.26953125" style="10" customWidth="1"/>
    <col min="7" max="7" width="9" style="10" bestFit="1" customWidth="1"/>
    <col min="8" max="8" width="10" style="10" bestFit="1" customWidth="1"/>
    <col min="9" max="16384" width="8.7265625" style="10"/>
  </cols>
  <sheetData>
    <row r="1" spans="1:10" ht="26" x14ac:dyDescent="0.6">
      <c r="A1" s="158" t="s">
        <v>246</v>
      </c>
    </row>
    <row r="2" spans="1:10" x14ac:dyDescent="0.35">
      <c r="A2" t="s">
        <v>225</v>
      </c>
    </row>
    <row r="5" spans="1:10" x14ac:dyDescent="0.35">
      <c r="A5" s="10" t="s">
        <v>227</v>
      </c>
    </row>
    <row r="6" spans="1:10" x14ac:dyDescent="0.35">
      <c r="B6" s="10" t="s">
        <v>228</v>
      </c>
      <c r="G6" s="10" t="s">
        <v>229</v>
      </c>
    </row>
    <row r="7" spans="1:10" x14ac:dyDescent="0.35">
      <c r="B7" s="169" t="s">
        <v>247</v>
      </c>
      <c r="C7" s="169" t="s">
        <v>230</v>
      </c>
      <c r="D7" s="169" t="s">
        <v>231</v>
      </c>
      <c r="E7" s="169" t="s">
        <v>232</v>
      </c>
      <c r="F7" s="169" t="s">
        <v>233</v>
      </c>
      <c r="G7" s="169" t="s">
        <v>234</v>
      </c>
      <c r="H7" s="169" t="s">
        <v>235</v>
      </c>
    </row>
    <row r="8" spans="1:10" x14ac:dyDescent="0.35">
      <c r="A8" s="10" t="s">
        <v>236</v>
      </c>
      <c r="B8" s="169">
        <v>6841.7406515192997</v>
      </c>
      <c r="C8" s="169">
        <v>5515.9943925531925</v>
      </c>
      <c r="D8" s="169">
        <v>6919.1603529907334</v>
      </c>
      <c r="E8" s="169">
        <v>5363.0879999999997</v>
      </c>
      <c r="F8" s="169">
        <v>5130.2199206513178</v>
      </c>
      <c r="G8" s="169">
        <v>3655.1151705354087</v>
      </c>
      <c r="H8" s="169">
        <v>4490.8235400159938</v>
      </c>
      <c r="I8" s="2">
        <v>-0.28753245921836312</v>
      </c>
      <c r="J8" s="2">
        <v>-0.47174006901639098</v>
      </c>
    </row>
    <row r="9" spans="1:10" x14ac:dyDescent="0.35">
      <c r="A9" s="10" t="s">
        <v>237</v>
      </c>
      <c r="B9" s="169">
        <v>867.08332877087344</v>
      </c>
      <c r="C9" s="169">
        <v>741.61437765957464</v>
      </c>
      <c r="D9" s="169">
        <v>1801.1382495366472</v>
      </c>
      <c r="E9" s="169">
        <v>1792.5519999999999</v>
      </c>
      <c r="F9" s="169">
        <v>1558.8578725720802</v>
      </c>
      <c r="G9" s="169">
        <v>1854.6452564697515</v>
      </c>
      <c r="H9" s="169">
        <v>794.42213605697225</v>
      </c>
      <c r="I9" s="2">
        <v>0.18974621683093451</v>
      </c>
      <c r="J9" s="2">
        <v>2.9707329210775013E-2</v>
      </c>
    </row>
    <row r="10" spans="1:10" x14ac:dyDescent="0.35">
      <c r="A10" s="10" t="s">
        <v>238</v>
      </c>
      <c r="B10" s="169">
        <v>2406.8777443197373</v>
      </c>
      <c r="C10" s="169">
        <v>1831.3018414893622</v>
      </c>
      <c r="D10" s="169">
        <v>1752.8931214827296</v>
      </c>
      <c r="E10" s="169">
        <v>1730.5119999999999</v>
      </c>
      <c r="F10" s="169">
        <v>1509.5375732742698</v>
      </c>
      <c r="G10" s="169">
        <v>1296.9322212078569</v>
      </c>
      <c r="H10" s="169">
        <v>1445.6418917195422</v>
      </c>
      <c r="I10" s="2">
        <v>-0.14084137806868913</v>
      </c>
      <c r="J10" s="2">
        <v>-0.26011905385833589</v>
      </c>
    </row>
    <row r="11" spans="1:10" x14ac:dyDescent="0.35">
      <c r="A11" s="10" t="s">
        <v>239</v>
      </c>
      <c r="B11" s="169">
        <v>1030.6249110320286</v>
      </c>
      <c r="C11" s="169">
        <v>916.72405957446824</v>
      </c>
      <c r="D11" s="169">
        <v>771.82039005897218</v>
      </c>
      <c r="E11" s="169">
        <v>759.92899999999997</v>
      </c>
      <c r="F11" s="169">
        <v>814.12277464596855</v>
      </c>
      <c r="G11" s="169">
        <v>798.13095247943522</v>
      </c>
      <c r="H11" s="169">
        <v>839.38738985863768</v>
      </c>
      <c r="I11" s="2">
        <v>-1.9643010445798637E-2</v>
      </c>
      <c r="J11" s="2">
        <v>3.4088970386559447E-2</v>
      </c>
    </row>
    <row r="12" spans="1:10" x14ac:dyDescent="0.35">
      <c r="A12" s="10" t="s">
        <v>118</v>
      </c>
      <c r="B12" s="169">
        <v>1459.4724336162062</v>
      </c>
      <c r="C12" s="169">
        <v>1173.6602957446812</v>
      </c>
      <c r="D12" s="169">
        <v>1183.1468911541701</v>
      </c>
      <c r="E12" s="169">
        <v>1152.3520000000001</v>
      </c>
      <c r="F12" s="169">
        <v>1136.107711783347</v>
      </c>
      <c r="G12" s="169">
        <v>1092.7196822386661</v>
      </c>
      <c r="H12" s="169">
        <v>1086.8094243712094</v>
      </c>
      <c r="I12" s="2">
        <v>-3.8190066922945798E-2</v>
      </c>
      <c r="J12" s="2">
        <v>-7.6429401616642467E-2</v>
      </c>
    </row>
    <row r="13" spans="1:10" x14ac:dyDescent="0.35">
      <c r="B13" s="169"/>
      <c r="C13" s="169"/>
      <c r="D13" s="169"/>
      <c r="E13" s="169"/>
      <c r="F13" s="169"/>
      <c r="G13" s="169"/>
      <c r="H13" s="169"/>
      <c r="I13" s="2"/>
      <c r="J13" s="2"/>
    </row>
    <row r="14" spans="1:10" x14ac:dyDescent="0.35">
      <c r="B14" s="169"/>
      <c r="C14" s="169"/>
      <c r="D14" s="169"/>
      <c r="E14" s="169"/>
      <c r="F14" s="169"/>
      <c r="G14" s="169"/>
      <c r="H14" s="169"/>
      <c r="I14" s="2"/>
      <c r="J14" s="2"/>
    </row>
    <row r="15" spans="1:10" x14ac:dyDescent="0.35">
      <c r="A15" s="10" t="s">
        <v>240</v>
      </c>
      <c r="B15" s="169">
        <v>586.13024911032039</v>
      </c>
      <c r="C15" s="169">
        <v>425.4404276595746</v>
      </c>
      <c r="D15" s="169">
        <v>426.98302695871945</v>
      </c>
      <c r="E15" s="169">
        <v>397.82900000000001</v>
      </c>
      <c r="F15" s="169">
        <v>367.95625117784476</v>
      </c>
      <c r="G15" s="169">
        <v>351.48108363310462</v>
      </c>
      <c r="H15" s="169">
        <v>352.22206375663876</v>
      </c>
      <c r="I15" s="2">
        <v>-4.4774799971470491E-2</v>
      </c>
      <c r="J15" s="2">
        <v>-0.17682656817390152</v>
      </c>
    </row>
    <row r="16" spans="1:10" x14ac:dyDescent="0.35">
      <c r="A16" s="10" t="s">
        <v>241</v>
      </c>
      <c r="B16" s="169">
        <v>382.36972351491926</v>
      </c>
      <c r="C16" s="169">
        <v>324.8513978723405</v>
      </c>
      <c r="D16" s="169">
        <v>346.05512855939344</v>
      </c>
      <c r="E16" s="169">
        <v>331.51100000000002</v>
      </c>
      <c r="F16" s="169">
        <v>331.05013039480667</v>
      </c>
      <c r="G16" s="169">
        <v>313.57700698334224</v>
      </c>
      <c r="H16" s="169">
        <v>308.68702008664889</v>
      </c>
      <c r="I16" s="2">
        <v>-5.2780898743722493E-2</v>
      </c>
      <c r="J16" s="2">
        <v>-9.3852449785257197E-2</v>
      </c>
    </row>
    <row r="17" spans="1:10" x14ac:dyDescent="0.35">
      <c r="A17" s="10" t="s">
        <v>242</v>
      </c>
      <c r="B17" s="169">
        <v>273.30336709553796</v>
      </c>
      <c r="C17" s="169">
        <v>224.26349414893625</v>
      </c>
      <c r="D17" s="169">
        <v>233.05762291491155</v>
      </c>
      <c r="E17" s="169">
        <v>222.66</v>
      </c>
      <c r="F17" s="169">
        <v>247.90735435113919</v>
      </c>
      <c r="G17" s="169">
        <v>218.92281413918431</v>
      </c>
      <c r="H17" s="169">
        <v>217.06375169945059</v>
      </c>
      <c r="I17" s="2">
        <v>-0.11691682276960935</v>
      </c>
      <c r="J17" s="2">
        <v>-6.0649416221359997E-2</v>
      </c>
    </row>
    <row r="18" spans="1:10" x14ac:dyDescent="0.35">
      <c r="A18" s="10" t="s">
        <v>243</v>
      </c>
      <c r="B18" s="169">
        <v>180.4636736928552</v>
      </c>
      <c r="C18" s="169">
        <v>162.02144202127664</v>
      </c>
      <c r="D18" s="169">
        <v>136.42504448188711</v>
      </c>
      <c r="E18" s="169">
        <v>152.11500000000001</v>
      </c>
      <c r="F18" s="169">
        <v>133.17665369427334</v>
      </c>
      <c r="G18" s="169">
        <v>151.36716416684251</v>
      </c>
      <c r="H18" s="169">
        <v>150.82066757526601</v>
      </c>
      <c r="I18" s="2">
        <v>0.13658933430125209</v>
      </c>
      <c r="J18" s="2">
        <v>0.10952622182900762</v>
      </c>
    </row>
    <row r="19" spans="1:10" x14ac:dyDescent="0.35">
      <c r="A19" s="10" t="s">
        <v>244</v>
      </c>
      <c r="B19" s="169">
        <v>37.205420202573237</v>
      </c>
      <c r="C19" s="169">
        <v>37.083534042553204</v>
      </c>
      <c r="D19" s="169">
        <v>40.626068239258643</v>
      </c>
      <c r="E19" s="169">
        <v>48.237000000000002</v>
      </c>
      <c r="F19" s="169">
        <v>56.017322165283041</v>
      </c>
      <c r="G19" s="169">
        <v>57.371613316192352</v>
      </c>
      <c r="H19" s="169">
        <v>58.015921253205292</v>
      </c>
      <c r="I19" s="2">
        <v>2.4176292235344343E-2</v>
      </c>
      <c r="J19" s="2">
        <v>0.41218719415116323</v>
      </c>
    </row>
    <row r="20" spans="1:10" x14ac:dyDescent="0.35">
      <c r="A20" s="10" t="s">
        <v>245</v>
      </c>
      <c r="B20" s="169">
        <v>12605.799069258146</v>
      </c>
      <c r="C20" s="169">
        <v>10179.294967021278</v>
      </c>
      <c r="D20" s="169">
        <v>12428.159005223251</v>
      </c>
      <c r="E20" s="169">
        <v>10798.433000000001</v>
      </c>
      <c r="F20" s="169">
        <v>10148.845852926983</v>
      </c>
      <c r="G20" s="169">
        <v>8697.5432829311176</v>
      </c>
      <c r="H20" s="169">
        <v>8657.0843820223545</v>
      </c>
      <c r="I20" s="2">
        <v>-0.14300173547096506</v>
      </c>
      <c r="J20" s="2">
        <v>-0.30017444423781892</v>
      </c>
    </row>
    <row r="21" spans="1:10" x14ac:dyDescent="0.35">
      <c r="C21" s="169"/>
      <c r="D21" s="169"/>
      <c r="E21" s="169"/>
      <c r="F21" s="169"/>
      <c r="G21" s="169"/>
      <c r="H21" s="169"/>
    </row>
    <row r="23" spans="1:10" x14ac:dyDescent="0.35">
      <c r="A23" t="s">
        <v>226</v>
      </c>
    </row>
  </sheetData>
  <conditionalFormatting sqref="A1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E77B9-6380-4590-BF0D-52DF523E0C20}">
  <dimension ref="A1:E31"/>
  <sheetViews>
    <sheetView zoomScale="51" zoomScaleNormal="5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T5" sqref="T5"/>
    </sheetView>
  </sheetViews>
  <sheetFormatPr defaultRowHeight="14.5" x14ac:dyDescent="0.35"/>
  <cols>
    <col min="1" max="1" width="23.81640625" style="10" customWidth="1"/>
    <col min="2" max="4" width="13.453125" style="10" customWidth="1"/>
    <col min="5" max="5" width="9.81640625" style="10" customWidth="1"/>
    <col min="6" max="16384" width="8.7265625" style="10"/>
  </cols>
  <sheetData>
    <row r="1" spans="1:5" ht="26" x14ac:dyDescent="0.6">
      <c r="A1" s="158" t="s">
        <v>253</v>
      </c>
    </row>
    <row r="2" spans="1:5" x14ac:dyDescent="0.35">
      <c r="A2" t="s">
        <v>225</v>
      </c>
    </row>
    <row r="4" spans="1:5" x14ac:dyDescent="0.35">
      <c r="A4" s="171"/>
      <c r="B4" s="171"/>
      <c r="C4" s="171"/>
      <c r="D4" s="171"/>
      <c r="E4" s="171"/>
    </row>
    <row r="5" spans="1:5" x14ac:dyDescent="0.35">
      <c r="B5" s="10" t="s">
        <v>255</v>
      </c>
      <c r="D5" s="10" t="s">
        <v>248</v>
      </c>
      <c r="E5" s="10" t="s">
        <v>249</v>
      </c>
    </row>
    <row r="6" spans="1:5" x14ac:dyDescent="0.35">
      <c r="B6" s="169" t="s">
        <v>231</v>
      </c>
      <c r="C6" s="169" t="s">
        <v>232</v>
      </c>
      <c r="D6" s="169" t="s">
        <v>233</v>
      </c>
      <c r="E6" s="169" t="s">
        <v>234</v>
      </c>
    </row>
    <row r="7" spans="1:5" x14ac:dyDescent="0.35">
      <c r="A7" s="10" t="s">
        <v>252</v>
      </c>
      <c r="B7" s="172">
        <v>6.1497326901432183</v>
      </c>
      <c r="C7" s="172">
        <v>5.988899</v>
      </c>
      <c r="D7" s="172">
        <v>5.1683892551717747</v>
      </c>
      <c r="E7" s="172">
        <v>4.2718314755513331</v>
      </c>
    </row>
    <row r="8" spans="1:5" x14ac:dyDescent="0.35">
      <c r="A8" s="10" t="s">
        <v>250</v>
      </c>
      <c r="B8" s="172">
        <v>1.9599774550968829</v>
      </c>
      <c r="C8" s="172">
        <v>1.7590809999999999</v>
      </c>
      <c r="D8" s="172">
        <v>1.5790162241267542</v>
      </c>
      <c r="E8" s="172">
        <v>1.5644477753247326</v>
      </c>
    </row>
    <row r="9" spans="1:5" x14ac:dyDescent="0.35">
      <c r="A9" s="10" t="s">
        <v>251</v>
      </c>
      <c r="B9" s="172">
        <v>1.9086836330244314</v>
      </c>
      <c r="C9" s="172">
        <v>0.60327399999999998</v>
      </c>
      <c r="D9" s="172">
        <v>0.99395115308098358</v>
      </c>
      <c r="E9" s="172">
        <v>0.42905135340769496</v>
      </c>
    </row>
    <row r="10" spans="1:5" x14ac:dyDescent="0.35">
      <c r="A10" s="10" t="s">
        <v>118</v>
      </c>
      <c r="B10" s="172">
        <v>0.78616498230834231</v>
      </c>
      <c r="C10" s="172">
        <v>0.80249099999999818</v>
      </c>
      <c r="D10" s="172">
        <v>0.71714624455965836</v>
      </c>
      <c r="E10" s="172">
        <v>0.79388375348966478</v>
      </c>
    </row>
    <row r="11" spans="1:5" x14ac:dyDescent="0.35">
      <c r="B11" s="172"/>
      <c r="C11" s="172"/>
      <c r="D11" s="172"/>
      <c r="E11" s="172"/>
    </row>
    <row r="12" spans="1:5" x14ac:dyDescent="0.35">
      <c r="B12" s="172"/>
      <c r="C12" s="172"/>
      <c r="D12" s="172"/>
      <c r="E12" s="172"/>
    </row>
    <row r="13" spans="1:5" x14ac:dyDescent="0.35">
      <c r="A13" t="s">
        <v>254</v>
      </c>
      <c r="B13" s="172"/>
      <c r="C13" s="172"/>
      <c r="D13" s="172"/>
      <c r="E13" s="172"/>
    </row>
    <row r="14" spans="1:5" x14ac:dyDescent="0.35">
      <c r="B14" s="170"/>
      <c r="C14" s="170"/>
      <c r="D14" s="170"/>
      <c r="E14" s="170"/>
    </row>
    <row r="15" spans="1:5" x14ac:dyDescent="0.35">
      <c r="B15" s="170"/>
      <c r="C15" s="170"/>
      <c r="D15" s="170"/>
      <c r="E15" s="170"/>
    </row>
    <row r="16" spans="1:5" x14ac:dyDescent="0.35">
      <c r="B16" s="170"/>
      <c r="C16" s="169"/>
      <c r="D16" s="169"/>
      <c r="E16" s="169"/>
    </row>
    <row r="17" spans="2:5" x14ac:dyDescent="0.35">
      <c r="B17" s="170"/>
      <c r="C17" s="170"/>
      <c r="D17" s="170"/>
      <c r="E17" s="170"/>
    </row>
    <row r="18" spans="2:5" x14ac:dyDescent="0.35">
      <c r="B18" s="170"/>
      <c r="C18" s="170"/>
      <c r="D18" s="170"/>
      <c r="E18" s="170"/>
    </row>
    <row r="19" spans="2:5" x14ac:dyDescent="0.35">
      <c r="B19" s="170"/>
      <c r="C19" s="170"/>
      <c r="D19" s="170"/>
      <c r="E19" s="170"/>
    </row>
    <row r="20" spans="2:5" x14ac:dyDescent="0.35">
      <c r="B20" s="169"/>
      <c r="C20" s="169"/>
      <c r="D20" s="169"/>
      <c r="E20" s="169"/>
    </row>
    <row r="21" spans="2:5" x14ac:dyDescent="0.35">
      <c r="B21" s="169"/>
      <c r="C21" s="169"/>
      <c r="D21" s="169"/>
      <c r="E21" s="169"/>
    </row>
    <row r="22" spans="2:5" x14ac:dyDescent="0.35">
      <c r="B22" s="169"/>
      <c r="C22" s="169"/>
      <c r="D22" s="169"/>
      <c r="E22" s="169"/>
    </row>
    <row r="23" spans="2:5" x14ac:dyDescent="0.35">
      <c r="B23" s="172"/>
      <c r="C23" s="172"/>
      <c r="D23" s="172"/>
      <c r="E23" s="172"/>
    </row>
    <row r="24" spans="2:5" x14ac:dyDescent="0.35">
      <c r="B24" s="172"/>
      <c r="C24" s="172"/>
      <c r="D24" s="172"/>
      <c r="E24" s="172"/>
    </row>
    <row r="25" spans="2:5" x14ac:dyDescent="0.35">
      <c r="B25" s="170"/>
      <c r="C25" s="170"/>
      <c r="D25" s="170"/>
      <c r="E25" s="170"/>
    </row>
    <row r="31" spans="2:5" x14ac:dyDescent="0.35">
      <c r="B31" s="173"/>
      <c r="C31" s="173"/>
      <c r="D31" s="173"/>
      <c r="E31" s="173"/>
    </row>
  </sheetData>
  <mergeCells count="1">
    <mergeCell ref="A4:E4"/>
  </mergeCells>
  <conditionalFormatting sqref="A1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81A08-BAB4-4F92-80AE-8292E40E8674}">
  <dimension ref="A1:I18"/>
  <sheetViews>
    <sheetView zoomScale="69" zoomScaleNormal="69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4.5" x14ac:dyDescent="0.35"/>
  <cols>
    <col min="1" max="1" width="8.7265625" style="10"/>
    <col min="2" max="2" width="9" style="10" bestFit="1" customWidth="1"/>
    <col min="3" max="3" width="8.81640625" style="10" bestFit="1" customWidth="1"/>
    <col min="4" max="8" width="9" style="10" bestFit="1" customWidth="1"/>
    <col min="9" max="9" width="9.54296875" style="10" customWidth="1"/>
    <col min="10" max="16384" width="8.7265625" style="10"/>
  </cols>
  <sheetData>
    <row r="1" spans="1:9" ht="26" x14ac:dyDescent="0.6">
      <c r="A1" s="158" t="s">
        <v>172</v>
      </c>
    </row>
    <row r="4" spans="1:9" x14ac:dyDescent="0.35">
      <c r="C4" s="10" t="s">
        <v>163</v>
      </c>
      <c r="D4" s="10" t="s">
        <v>164</v>
      </c>
      <c r="E4" s="10" t="s">
        <v>165</v>
      </c>
      <c r="F4" s="10" t="s">
        <v>166</v>
      </c>
      <c r="G4" s="10" t="s">
        <v>167</v>
      </c>
      <c r="H4" s="10" t="s">
        <v>168</v>
      </c>
      <c r="I4" s="10" t="s">
        <v>20</v>
      </c>
    </row>
    <row r="5" spans="1:9" x14ac:dyDescent="0.35">
      <c r="A5" s="10" t="s">
        <v>169</v>
      </c>
      <c r="B5" s="10" t="s">
        <v>37</v>
      </c>
      <c r="C5" s="10">
        <v>34.546102999999995</v>
      </c>
      <c r="D5" s="10">
        <v>100.25155699999999</v>
      </c>
      <c r="E5" s="10">
        <v>81.735409000000018</v>
      </c>
      <c r="F5" s="10">
        <v>0</v>
      </c>
      <c r="G5" s="10">
        <v>0</v>
      </c>
      <c r="H5" s="10">
        <v>0</v>
      </c>
      <c r="I5" s="10">
        <v>216.53306899999993</v>
      </c>
    </row>
    <row r="6" spans="1:9" x14ac:dyDescent="0.35">
      <c r="B6" s="10" t="s">
        <v>36</v>
      </c>
      <c r="C6" s="10">
        <v>81.067049000000011</v>
      </c>
      <c r="D6" s="10">
        <v>315.75511600000016</v>
      </c>
      <c r="E6" s="10">
        <v>164.68408799999992</v>
      </c>
      <c r="F6" s="10">
        <v>276.16130099999998</v>
      </c>
      <c r="G6" s="10">
        <v>149.47957500000001</v>
      </c>
      <c r="H6" s="10">
        <v>103.28454600000001</v>
      </c>
      <c r="I6" s="10">
        <v>1090.4316750000007</v>
      </c>
    </row>
    <row r="7" spans="1:9" x14ac:dyDescent="0.35">
      <c r="B7" s="10" t="s">
        <v>35</v>
      </c>
      <c r="C7" s="10">
        <v>184.81391899999991</v>
      </c>
      <c r="D7" s="10">
        <v>590.38285800000017</v>
      </c>
      <c r="E7" s="10">
        <v>291.34328199999999</v>
      </c>
      <c r="F7" s="10">
        <v>104.88242400000003</v>
      </c>
      <c r="G7" s="10">
        <v>84.316089000000005</v>
      </c>
      <c r="H7" s="10">
        <v>15.40052</v>
      </c>
      <c r="I7" s="10">
        <v>1269.1389430000015</v>
      </c>
    </row>
    <row r="8" spans="1:9" x14ac:dyDescent="0.35">
      <c r="B8" s="10" t="s">
        <v>34</v>
      </c>
      <c r="C8" s="10">
        <v>183.65111400000001</v>
      </c>
      <c r="D8" s="10">
        <v>970.96346099999857</v>
      </c>
      <c r="E8" s="10">
        <v>482.61761299999972</v>
      </c>
      <c r="F8" s="10">
        <v>122.35631500000002</v>
      </c>
      <c r="G8" s="10">
        <v>17.303500999999997</v>
      </c>
      <c r="H8" s="10">
        <v>0</v>
      </c>
      <c r="I8" s="10">
        <v>1774.8917419999977</v>
      </c>
    </row>
    <row r="9" spans="1:9" x14ac:dyDescent="0.35">
      <c r="B9" s="10" t="s">
        <v>33</v>
      </c>
      <c r="C9" s="10">
        <v>378.11366399999991</v>
      </c>
      <c r="D9" s="10">
        <v>2009.1768199999997</v>
      </c>
      <c r="E9" s="10">
        <v>2595.437453999999</v>
      </c>
      <c r="F9" s="10">
        <v>2110.6707120000005</v>
      </c>
      <c r="G9" s="10">
        <v>763.12594900000011</v>
      </c>
      <c r="H9" s="10">
        <v>268.66841999999991</v>
      </c>
      <c r="I9" s="10">
        <v>8116.1902850000106</v>
      </c>
    </row>
    <row r="10" spans="1:9" x14ac:dyDescent="0.35">
      <c r="B10" s="10">
        <v>2023</v>
      </c>
      <c r="C10" s="10">
        <v>611.7337540000002</v>
      </c>
      <c r="D10" s="10">
        <v>2766.8440169999999</v>
      </c>
      <c r="E10" s="10">
        <v>5602.4062210000029</v>
      </c>
      <c r="F10" s="10">
        <v>4025.6558780000028</v>
      </c>
      <c r="G10" s="10">
        <v>2356.3470120000006</v>
      </c>
      <c r="H10" s="10">
        <v>1215.856358</v>
      </c>
      <c r="I10" s="10">
        <v>16561.839643999887</v>
      </c>
    </row>
    <row r="11" spans="1:9" x14ac:dyDescent="0.35">
      <c r="A11" s="10" t="s">
        <v>66</v>
      </c>
    </row>
    <row r="12" spans="1:9" x14ac:dyDescent="0.35">
      <c r="A12" s="10" t="s">
        <v>170</v>
      </c>
      <c r="B12" s="10" t="s">
        <v>75</v>
      </c>
      <c r="C12" s="10">
        <v>62.36942599999999</v>
      </c>
      <c r="D12" s="10">
        <v>572.64540499999998</v>
      </c>
      <c r="E12" s="10">
        <v>2111.1486050000017</v>
      </c>
      <c r="F12" s="10">
        <v>1749.2454530000016</v>
      </c>
      <c r="G12" s="10">
        <v>902.55195300000059</v>
      </c>
      <c r="H12" s="10">
        <v>358.54114200000004</v>
      </c>
      <c r="I12" s="10">
        <v>5750.5008690000013</v>
      </c>
    </row>
    <row r="13" spans="1:9" x14ac:dyDescent="0.35">
      <c r="B13" s="10" t="s">
        <v>74</v>
      </c>
      <c r="C13" s="10">
        <v>126.52751799999999</v>
      </c>
      <c r="D13" s="10">
        <v>588.27722399999959</v>
      </c>
      <c r="E13" s="10">
        <v>1498.6351240000001</v>
      </c>
      <c r="F13" s="10">
        <v>1126.4110780000005</v>
      </c>
      <c r="G13" s="10">
        <v>824.81220099999973</v>
      </c>
      <c r="H13" s="10">
        <v>563.22267500000009</v>
      </c>
      <c r="I13" s="10">
        <v>4724.8851000000113</v>
      </c>
    </row>
    <row r="14" spans="1:9" x14ac:dyDescent="0.35">
      <c r="B14" s="10" t="s">
        <v>64</v>
      </c>
      <c r="C14" s="10">
        <v>272.07668100000012</v>
      </c>
      <c r="D14" s="10">
        <v>792.71308600000009</v>
      </c>
      <c r="E14" s="10">
        <v>1318.339824000001</v>
      </c>
      <c r="F14" s="10">
        <v>812.13977000000068</v>
      </c>
      <c r="G14" s="10">
        <v>539.99561200000016</v>
      </c>
      <c r="H14" s="10">
        <v>267.54556400000001</v>
      </c>
      <c r="I14" s="10">
        <v>3995.8091510000058</v>
      </c>
    </row>
    <row r="15" spans="1:9" x14ac:dyDescent="0.35">
      <c r="B15" s="10" t="s">
        <v>65</v>
      </c>
      <c r="C15" s="10">
        <v>150.76012900000006</v>
      </c>
      <c r="D15" s="10">
        <v>813.208302</v>
      </c>
      <c r="E15" s="10">
        <v>674.28266800000006</v>
      </c>
      <c r="F15" s="10">
        <v>337.85957700000012</v>
      </c>
      <c r="G15" s="10">
        <v>88.987245999999999</v>
      </c>
      <c r="H15" s="10">
        <v>26.546976999999998</v>
      </c>
      <c r="I15" s="10">
        <v>2090.6445240000012</v>
      </c>
    </row>
    <row r="18" spans="1:1" x14ac:dyDescent="0.35">
      <c r="A18" s="10" t="s">
        <v>171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E509A-91CD-4E00-B90A-14185AA9FB7C}">
  <sheetPr>
    <pageSetUpPr fitToPage="1"/>
  </sheetPr>
  <dimension ref="A1:EY71"/>
  <sheetViews>
    <sheetView zoomScale="69" zoomScaleNormal="69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A16" sqref="A16"/>
    </sheetView>
  </sheetViews>
  <sheetFormatPr defaultColWidth="9.1796875" defaultRowHeight="18" customHeight="1" x14ac:dyDescent="0.35"/>
  <cols>
    <col min="1" max="1" width="17" style="136" customWidth="1"/>
    <col min="2" max="6" width="10.7265625" style="136" customWidth="1"/>
    <col min="7" max="10" width="10.81640625" style="8" customWidth="1"/>
    <col min="11" max="153" width="10.81640625" style="136" customWidth="1"/>
    <col min="154" max="16384" width="9.1796875" style="136"/>
  </cols>
  <sheetData>
    <row r="1" spans="1:76" ht="26" x14ac:dyDescent="0.6">
      <c r="A1" s="158" t="s">
        <v>173</v>
      </c>
    </row>
    <row r="2" spans="1:76" ht="18" customHeight="1" x14ac:dyDescent="0.35">
      <c r="A2" s="151"/>
    </row>
    <row r="3" spans="1:76" ht="18" customHeight="1" x14ac:dyDescent="0.35">
      <c r="B3" s="149"/>
      <c r="C3" s="149"/>
      <c r="D3" s="149"/>
      <c r="E3" s="149"/>
      <c r="F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</row>
    <row r="4" spans="1:76" ht="23" x14ac:dyDescent="0.35">
      <c r="A4" s="150"/>
      <c r="B4" s="159" t="s">
        <v>137</v>
      </c>
      <c r="C4" s="150">
        <v>2020</v>
      </c>
      <c r="D4" s="150">
        <v>2021</v>
      </c>
      <c r="E4" s="150">
        <v>2022</v>
      </c>
      <c r="F4" s="150">
        <v>2023</v>
      </c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</row>
    <row r="5" spans="1:76" ht="23" x14ac:dyDescent="0.35">
      <c r="A5" s="156" t="s">
        <v>138</v>
      </c>
      <c r="B5" s="155">
        <v>1.4915141080899641E-2</v>
      </c>
      <c r="C5" s="154">
        <v>0.17843764146727636</v>
      </c>
      <c r="D5" s="154">
        <v>7.4423129140716027E-2</v>
      </c>
      <c r="E5" s="154">
        <v>8.826262235266169E-3</v>
      </c>
      <c r="F5" s="154">
        <v>-0.12171671760176417</v>
      </c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</row>
    <row r="6" spans="1:76" ht="23" x14ac:dyDescent="0.35">
      <c r="A6" s="156" t="s">
        <v>139</v>
      </c>
      <c r="B6" s="155">
        <v>-6.396716049493878E-3</v>
      </c>
      <c r="C6" s="154">
        <v>-0.12263217255135717</v>
      </c>
      <c r="D6" s="154">
        <v>0.11973544813305836</v>
      </c>
      <c r="E6" s="154">
        <v>-7.1453980889666702E-2</v>
      </c>
      <c r="F6" s="155">
        <v>-2.7358663272312178E-3</v>
      </c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</row>
    <row r="7" spans="1:76" ht="34.5" x14ac:dyDescent="0.35">
      <c r="A7" s="156" t="s">
        <v>140</v>
      </c>
      <c r="B7" s="155">
        <v>2.6678410321394619E-3</v>
      </c>
      <c r="C7" s="154">
        <v>-0.1173577529532881</v>
      </c>
      <c r="D7" s="154">
        <v>6.6905580247131891E-2</v>
      </c>
      <c r="E7" s="155">
        <v>-3.6832356977820613E-3</v>
      </c>
      <c r="F7" s="155">
        <v>4.506955937247703E-3</v>
      </c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</row>
    <row r="8" spans="1:76" ht="23" x14ac:dyDescent="0.35">
      <c r="A8" s="156" t="s">
        <v>141</v>
      </c>
      <c r="B8" s="155">
        <v>-1.4531905706521298E-2</v>
      </c>
      <c r="C8" s="154">
        <v>-5.7689033802235778E-2</v>
      </c>
      <c r="D8" s="154">
        <v>1.9040047461466925E-2</v>
      </c>
      <c r="E8" s="154">
        <v>-2.4686507124780044E-2</v>
      </c>
      <c r="F8" s="154">
        <v>-3.7901727239157301E-2</v>
      </c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</row>
    <row r="9" spans="1:76" ht="23" x14ac:dyDescent="0.35">
      <c r="A9" s="156" t="s">
        <v>142</v>
      </c>
      <c r="B9" s="155">
        <v>-2.3301616034320682E-2</v>
      </c>
      <c r="C9" s="154">
        <v>-0.17794884293726554</v>
      </c>
      <c r="D9" s="154">
        <v>-2.0490820070497184E-2</v>
      </c>
      <c r="E9" s="154">
        <v>-3.3813966336670886E-2</v>
      </c>
      <c r="F9" s="154">
        <v>5.6011360583732017E-3</v>
      </c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</row>
    <row r="10" spans="1:76" ht="23" x14ac:dyDescent="0.35">
      <c r="A10" s="156" t="s">
        <v>143</v>
      </c>
      <c r="B10" s="155">
        <v>1.9735040599024867E-3</v>
      </c>
      <c r="C10" s="154">
        <v>-0.11984588577754618</v>
      </c>
      <c r="D10" s="154">
        <v>6.2111618364315779E-2</v>
      </c>
      <c r="E10" s="154">
        <v>3.5116965835229719E-2</v>
      </c>
      <c r="F10" s="154">
        <v>-1.6991248523082425E-2</v>
      </c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</row>
    <row r="11" spans="1:76" ht="23" x14ac:dyDescent="0.35">
      <c r="A11" s="156" t="s">
        <v>144</v>
      </c>
      <c r="B11" s="155">
        <v>1.2184581801658156E-2</v>
      </c>
      <c r="C11" s="154">
        <v>-0.15286833387860943</v>
      </c>
      <c r="D11" s="154">
        <v>4.9982144803028872E-2</v>
      </c>
      <c r="E11" s="154">
        <v>8.2750605610918404E-2</v>
      </c>
      <c r="F11" s="154">
        <v>4.3358010918787881E-2</v>
      </c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</row>
    <row r="12" spans="1:76" ht="34.5" x14ac:dyDescent="0.35">
      <c r="A12" s="156" t="s">
        <v>145</v>
      </c>
      <c r="B12" s="155">
        <v>2.4657428132797587E-2</v>
      </c>
      <c r="C12" s="154">
        <v>8.7989837620907618E-3</v>
      </c>
      <c r="D12" s="154">
        <v>2.5148920584062484E-2</v>
      </c>
      <c r="E12" s="154">
        <v>3.4331584568656925E-2</v>
      </c>
      <c r="F12" s="154">
        <v>1.7787405111712173E-2</v>
      </c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</row>
    <row r="13" spans="1:76" ht="34.5" x14ac:dyDescent="0.35">
      <c r="A13" s="156" t="s">
        <v>146</v>
      </c>
      <c r="B13" s="155">
        <v>1.6269866066721095E-2</v>
      </c>
      <c r="C13" s="154">
        <v>1.0582987733204874E-2</v>
      </c>
      <c r="D13" s="154">
        <v>3.5989222917343078E-4</v>
      </c>
      <c r="E13" s="154">
        <v>5.1498087756951527E-4</v>
      </c>
      <c r="F13" s="154">
        <v>2.3929274703897718E-3</v>
      </c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</row>
    <row r="14" spans="1:76" ht="34.5" x14ac:dyDescent="0.35">
      <c r="A14" s="156" t="s">
        <v>147</v>
      </c>
      <c r="B14" s="155">
        <v>1.1197158182284506E-2</v>
      </c>
      <c r="C14" s="154">
        <v>-1.7037207831604118E-2</v>
      </c>
      <c r="D14" s="154">
        <v>5.3497219553366726E-2</v>
      </c>
      <c r="E14" s="154">
        <v>2.6291122003796019E-2</v>
      </c>
      <c r="F14" s="154">
        <v>1.9785818928632626E-2</v>
      </c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</row>
    <row r="15" spans="1:76" ht="18" customHeight="1" x14ac:dyDescent="0.35">
      <c r="A15" s="150"/>
      <c r="B15" s="155"/>
      <c r="C15" s="150"/>
      <c r="D15" s="150"/>
      <c r="E15" s="150"/>
      <c r="F15" s="150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</row>
    <row r="16" spans="1:76" ht="18" customHeight="1" x14ac:dyDescent="0.35">
      <c r="A16" t="s">
        <v>176</v>
      </c>
      <c r="B16" s="150"/>
      <c r="C16" s="150"/>
      <c r="D16" s="150"/>
      <c r="E16" s="150"/>
      <c r="F16" s="150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</row>
    <row r="17" spans="1:155" ht="18" customHeight="1" x14ac:dyDescent="0.35">
      <c r="A17" s="126"/>
      <c r="B17" s="126"/>
      <c r="C17" s="126"/>
      <c r="D17" s="126"/>
      <c r="E17" s="126"/>
      <c r="F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</row>
    <row r="18" spans="1:155" ht="18" customHeight="1" x14ac:dyDescent="0.35">
      <c r="A18" s="126"/>
      <c r="B18" s="126"/>
      <c r="C18" s="126"/>
      <c r="D18" s="126"/>
      <c r="E18" s="126"/>
      <c r="F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6"/>
      <c r="EQ18" s="126"/>
      <c r="ER18" s="126"/>
      <c r="ES18" s="126"/>
      <c r="ET18" s="126"/>
      <c r="EU18" s="126"/>
      <c r="EV18" s="126"/>
      <c r="EW18" s="126"/>
      <c r="EX18" s="126"/>
      <c r="EY18" s="126"/>
    </row>
    <row r="19" spans="1:155" ht="18" customHeight="1" x14ac:dyDescent="0.35">
      <c r="A19" s="126"/>
      <c r="B19" s="126"/>
      <c r="C19" s="126"/>
      <c r="D19" s="126"/>
      <c r="E19" s="126"/>
      <c r="F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</row>
    <row r="20" spans="1:155" ht="18" customHeight="1" x14ac:dyDescent="0.35">
      <c r="A20" s="126"/>
      <c r="B20" s="126"/>
      <c r="C20" s="126"/>
      <c r="D20" s="126"/>
      <c r="E20" s="126"/>
      <c r="F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</row>
    <row r="21" spans="1:155" ht="18" customHeight="1" x14ac:dyDescent="0.35">
      <c r="A21" s="126"/>
      <c r="B21" s="126"/>
      <c r="C21" s="126"/>
      <c r="D21" s="126"/>
      <c r="E21" s="126"/>
      <c r="F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</row>
    <row r="22" spans="1:155" ht="18" customHeight="1" x14ac:dyDescent="0.35">
      <c r="A22" s="126"/>
      <c r="B22" s="126"/>
      <c r="C22" s="126"/>
      <c r="D22" s="126"/>
      <c r="E22" s="126"/>
      <c r="F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</row>
    <row r="23" spans="1:155" ht="18" customHeight="1" x14ac:dyDescent="0.35">
      <c r="A23" s="126"/>
      <c r="B23" s="126"/>
      <c r="C23" s="126"/>
      <c r="D23" s="126"/>
      <c r="E23" s="126"/>
      <c r="F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</row>
    <row r="24" spans="1:155" ht="18" customHeight="1" x14ac:dyDescent="0.35">
      <c r="A24" s="126"/>
      <c r="B24" s="126"/>
      <c r="C24" s="126"/>
      <c r="D24" s="126"/>
      <c r="E24" s="126"/>
      <c r="F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</row>
    <row r="25" spans="1:155" ht="18" customHeight="1" x14ac:dyDescent="0.35">
      <c r="A25" s="126"/>
      <c r="B25" s="126"/>
      <c r="C25" s="126"/>
      <c r="D25" s="126"/>
      <c r="E25" s="126"/>
      <c r="F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  <c r="EX25" s="126"/>
      <c r="EY25" s="126"/>
    </row>
    <row r="26" spans="1:155" ht="18" customHeight="1" x14ac:dyDescent="0.35">
      <c r="A26" s="126"/>
      <c r="B26" s="126"/>
      <c r="C26" s="126"/>
      <c r="D26" s="126"/>
      <c r="E26" s="126"/>
      <c r="F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</row>
    <row r="27" spans="1:155" s="138" customFormat="1" ht="18" customHeight="1" x14ac:dyDescent="0.35">
      <c r="A27" s="122"/>
      <c r="B27" s="122"/>
      <c r="C27" s="122"/>
      <c r="D27" s="122"/>
      <c r="E27" s="122"/>
      <c r="F27" s="122"/>
      <c r="G27" s="8"/>
      <c r="H27" s="8"/>
      <c r="I27" s="8"/>
      <c r="J27" s="8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6"/>
      <c r="AH27" s="126"/>
      <c r="AI27" s="126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122"/>
      <c r="ED27" s="122"/>
      <c r="EE27" s="122"/>
      <c r="EF27" s="122"/>
      <c r="EG27" s="122"/>
      <c r="EH27" s="122"/>
      <c r="EI27" s="122"/>
      <c r="EJ27" s="122"/>
      <c r="EK27" s="122"/>
      <c r="EL27" s="122"/>
      <c r="EM27" s="122"/>
      <c r="EN27" s="122"/>
      <c r="EO27" s="122"/>
      <c r="EP27" s="122"/>
      <c r="EQ27" s="122"/>
      <c r="ER27" s="122"/>
      <c r="ES27" s="122"/>
      <c r="ET27" s="122"/>
      <c r="EU27" s="122"/>
      <c r="EV27" s="122"/>
      <c r="EW27" s="122"/>
      <c r="EX27" s="122"/>
      <c r="EY27" s="122"/>
    </row>
    <row r="28" spans="1:155" ht="18" customHeight="1" x14ac:dyDescent="0.35">
      <c r="A28" s="126"/>
      <c r="B28" s="126"/>
      <c r="C28" s="126"/>
      <c r="D28" s="126"/>
      <c r="E28" s="126"/>
      <c r="F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26"/>
      <c r="EM28" s="126"/>
      <c r="EN28" s="126"/>
      <c r="EO28" s="126"/>
      <c r="EP28" s="126"/>
      <c r="EQ28" s="126"/>
      <c r="ER28" s="126"/>
      <c r="ES28" s="126"/>
      <c r="ET28" s="126"/>
      <c r="EU28" s="126"/>
      <c r="EV28" s="126"/>
      <c r="EW28" s="126"/>
      <c r="EX28" s="126"/>
      <c r="EY28" s="126"/>
    </row>
    <row r="29" spans="1:155" s="138" customFormat="1" ht="18" customHeight="1" x14ac:dyDescent="0.35">
      <c r="A29" s="122"/>
      <c r="B29" s="122"/>
      <c r="C29" s="122"/>
      <c r="D29" s="122"/>
      <c r="E29" s="122"/>
      <c r="F29" s="122"/>
      <c r="G29" s="8"/>
      <c r="H29" s="8"/>
      <c r="I29" s="8"/>
      <c r="J29" s="8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2"/>
      <c r="DE29" s="122"/>
      <c r="DF29" s="122"/>
      <c r="DG29" s="122"/>
      <c r="DH29" s="122"/>
      <c r="DI29" s="122"/>
      <c r="DJ29" s="122"/>
      <c r="DK29" s="122"/>
      <c r="DL29" s="122"/>
      <c r="DM29" s="122"/>
      <c r="DN29" s="122"/>
      <c r="DO29" s="122"/>
      <c r="DP29" s="122"/>
      <c r="DQ29" s="122"/>
      <c r="DR29" s="122"/>
      <c r="DS29" s="122"/>
      <c r="DT29" s="122"/>
      <c r="DU29" s="122"/>
      <c r="DV29" s="122"/>
      <c r="DW29" s="122"/>
      <c r="DX29" s="122"/>
      <c r="DY29" s="122"/>
      <c r="DZ29" s="122"/>
      <c r="EA29" s="122"/>
      <c r="EB29" s="122"/>
      <c r="EC29" s="122"/>
      <c r="ED29" s="122"/>
      <c r="EE29" s="122"/>
      <c r="EF29" s="122"/>
      <c r="EG29" s="122"/>
      <c r="EH29" s="122"/>
      <c r="EI29" s="122"/>
      <c r="EJ29" s="122"/>
      <c r="EK29" s="122"/>
      <c r="EL29" s="122"/>
      <c r="EM29" s="122"/>
      <c r="EN29" s="122"/>
      <c r="EO29" s="122"/>
      <c r="EP29" s="122"/>
      <c r="EQ29" s="122"/>
      <c r="ER29" s="122"/>
      <c r="ES29" s="122"/>
      <c r="ET29" s="122"/>
      <c r="EU29" s="122"/>
      <c r="EV29" s="122"/>
      <c r="EW29" s="122"/>
      <c r="EX29" s="122"/>
      <c r="EY29" s="122"/>
    </row>
    <row r="30" spans="1:155" ht="18" customHeight="1" x14ac:dyDescent="0.35">
      <c r="A30" s="126"/>
      <c r="B30" s="126"/>
      <c r="C30" s="126"/>
      <c r="D30" s="126"/>
      <c r="E30" s="126"/>
      <c r="F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J30" s="126"/>
      <c r="EK30" s="126"/>
      <c r="EL30" s="126"/>
      <c r="EM30" s="126"/>
      <c r="EN30" s="126"/>
      <c r="EO30" s="126"/>
      <c r="EP30" s="126"/>
      <c r="EQ30" s="126"/>
      <c r="ER30" s="126"/>
      <c r="ES30" s="126"/>
      <c r="ET30" s="126"/>
      <c r="EU30" s="126"/>
      <c r="EV30" s="126"/>
      <c r="EW30" s="126"/>
      <c r="EX30" s="126"/>
      <c r="EY30" s="126"/>
    </row>
    <row r="31" spans="1:155" ht="18" customHeight="1" x14ac:dyDescent="0.35">
      <c r="A31" s="126"/>
      <c r="B31" s="153"/>
      <c r="C31" s="153"/>
      <c r="D31" s="153"/>
      <c r="E31" s="153"/>
      <c r="F31" s="153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</row>
    <row r="32" spans="1:155" ht="18" customHeight="1" x14ac:dyDescent="0.35">
      <c r="A32" s="126"/>
      <c r="B32" s="126"/>
      <c r="C32" s="126"/>
      <c r="D32" s="126"/>
      <c r="E32" s="126"/>
      <c r="F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/>
      <c r="EW32" s="126"/>
      <c r="EX32" s="126"/>
      <c r="EY32" s="126"/>
    </row>
    <row r="33" spans="1:155" ht="18" customHeight="1" x14ac:dyDescent="0.35">
      <c r="A33" s="126"/>
      <c r="B33" s="126"/>
      <c r="C33" s="126"/>
      <c r="D33" s="126"/>
      <c r="E33" s="126"/>
      <c r="F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  <c r="DV33" s="126"/>
      <c r="DW33" s="126"/>
      <c r="DX33" s="126"/>
      <c r="DY33" s="126"/>
      <c r="DZ33" s="126"/>
      <c r="EA33" s="126"/>
      <c r="EB33" s="126"/>
      <c r="EC33" s="126"/>
      <c r="ED33" s="126"/>
      <c r="EE33" s="126"/>
      <c r="EF33" s="126"/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6"/>
      <c r="ER33" s="126"/>
      <c r="ES33" s="126"/>
      <c r="ET33" s="126"/>
      <c r="EU33" s="126"/>
      <c r="EV33" s="126"/>
      <c r="EW33" s="126"/>
      <c r="EX33" s="126"/>
      <c r="EY33" s="126"/>
    </row>
    <row r="34" spans="1:155" ht="18" customHeight="1" x14ac:dyDescent="0.35">
      <c r="A34" s="149"/>
      <c r="B34" s="149"/>
      <c r="C34" s="149"/>
      <c r="D34" s="149"/>
      <c r="E34" s="149"/>
      <c r="F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</row>
    <row r="35" spans="1:155" ht="18" customHeight="1" x14ac:dyDescent="0.35">
      <c r="A35" s="150"/>
      <c r="B35" s="150"/>
      <c r="C35" s="150"/>
      <c r="D35" s="150"/>
      <c r="E35" s="150"/>
      <c r="F35" s="150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</row>
    <row r="36" spans="1:155" ht="18" customHeight="1" x14ac:dyDescent="0.35">
      <c r="A36" s="126"/>
      <c r="B36" s="126"/>
      <c r="C36" s="126"/>
      <c r="D36" s="126"/>
      <c r="E36" s="126"/>
      <c r="F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</row>
    <row r="37" spans="1:155" ht="18" customHeight="1" x14ac:dyDescent="0.35">
      <c r="A37" s="137"/>
      <c r="B37" s="137"/>
      <c r="C37" s="137"/>
      <c r="D37" s="137"/>
      <c r="E37" s="137"/>
      <c r="F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</row>
    <row r="38" spans="1:155" ht="18" customHeight="1" x14ac:dyDescent="0.35">
      <c r="A38" s="137"/>
      <c r="B38" s="137"/>
      <c r="C38" s="137"/>
      <c r="D38" s="137"/>
      <c r="E38" s="137"/>
      <c r="F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6"/>
      <c r="DL38" s="126"/>
      <c r="DM38" s="126"/>
      <c r="DN38" s="126"/>
      <c r="DO38" s="126"/>
      <c r="DP38" s="126"/>
      <c r="DQ38" s="126"/>
      <c r="DR38" s="126"/>
      <c r="DS38" s="126"/>
      <c r="DT38" s="126"/>
      <c r="DU38" s="126"/>
      <c r="DV38" s="126"/>
      <c r="DW38" s="126"/>
      <c r="DX38" s="126"/>
      <c r="DY38" s="126"/>
      <c r="DZ38" s="126"/>
      <c r="EA38" s="126"/>
      <c r="EB38" s="126"/>
      <c r="EC38" s="126"/>
      <c r="ED38" s="126"/>
      <c r="EE38" s="126"/>
      <c r="EF38" s="126"/>
      <c r="EG38" s="126"/>
      <c r="EH38" s="126"/>
      <c r="EI38" s="126"/>
      <c r="EJ38" s="126"/>
      <c r="EK38" s="126"/>
      <c r="EL38" s="126"/>
      <c r="EM38" s="126"/>
      <c r="EN38" s="126"/>
      <c r="EO38" s="126"/>
      <c r="EP38" s="126"/>
      <c r="EQ38" s="126"/>
      <c r="ER38" s="126"/>
      <c r="ES38" s="126"/>
      <c r="ET38" s="126"/>
      <c r="EU38" s="126"/>
      <c r="EV38" s="126"/>
      <c r="EW38" s="126"/>
      <c r="EX38" s="126"/>
      <c r="EY38" s="126"/>
    </row>
    <row r="39" spans="1:155" ht="18" customHeight="1" x14ac:dyDescent="0.35">
      <c r="A39" s="137"/>
      <c r="B39" s="137"/>
      <c r="C39" s="137"/>
      <c r="D39" s="137"/>
      <c r="E39" s="137"/>
      <c r="F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  <c r="EC39" s="126"/>
      <c r="ED39" s="126"/>
      <c r="EE39" s="126"/>
      <c r="EF39" s="126"/>
      <c r="EG39" s="126"/>
      <c r="EH39" s="126"/>
      <c r="EI39" s="126"/>
      <c r="EJ39" s="126"/>
      <c r="EK39" s="126"/>
      <c r="EL39" s="126"/>
      <c r="EM39" s="126"/>
      <c r="EN39" s="126"/>
      <c r="EO39" s="126"/>
      <c r="EP39" s="126"/>
      <c r="EQ39" s="126"/>
      <c r="ER39" s="126"/>
      <c r="ES39" s="126"/>
      <c r="ET39" s="126"/>
      <c r="EU39" s="126"/>
      <c r="EV39" s="126"/>
      <c r="EW39" s="126"/>
      <c r="EX39" s="126"/>
      <c r="EY39" s="126"/>
    </row>
    <row r="40" spans="1:155" ht="18" customHeight="1" x14ac:dyDescent="0.35">
      <c r="A40" s="137"/>
      <c r="B40" s="137"/>
      <c r="C40" s="137"/>
      <c r="D40" s="137"/>
      <c r="E40" s="137"/>
      <c r="F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126"/>
      <c r="CV40" s="126"/>
      <c r="CW40" s="126"/>
      <c r="CX40" s="126"/>
      <c r="CY40" s="126"/>
      <c r="CZ40" s="126"/>
      <c r="DA40" s="126"/>
      <c r="DB40" s="126"/>
      <c r="DC40" s="126"/>
      <c r="DD40" s="126"/>
      <c r="DE40" s="126"/>
      <c r="DF40" s="126"/>
      <c r="DG40" s="126"/>
      <c r="DH40" s="126"/>
      <c r="DI40" s="126"/>
      <c r="DJ40" s="126"/>
      <c r="DK40" s="126"/>
      <c r="DL40" s="126"/>
      <c r="DM40" s="126"/>
      <c r="DN40" s="126"/>
      <c r="DO40" s="126"/>
      <c r="DP40" s="126"/>
      <c r="DQ40" s="126"/>
      <c r="DR40" s="126"/>
      <c r="DS40" s="126"/>
      <c r="DT40" s="126"/>
      <c r="DU40" s="126"/>
      <c r="DV40" s="126"/>
      <c r="DW40" s="126"/>
      <c r="DX40" s="126"/>
      <c r="DY40" s="126"/>
      <c r="DZ40" s="126"/>
      <c r="EA40" s="126"/>
      <c r="EB40" s="126"/>
      <c r="EC40" s="126"/>
      <c r="ED40" s="126"/>
      <c r="EE40" s="126"/>
      <c r="EF40" s="126"/>
      <c r="EG40" s="126"/>
      <c r="EH40" s="126"/>
      <c r="EI40" s="126"/>
      <c r="EJ40" s="126"/>
      <c r="EK40" s="126"/>
      <c r="EL40" s="126"/>
      <c r="EM40" s="126"/>
      <c r="EN40" s="126"/>
      <c r="EO40" s="126"/>
      <c r="EP40" s="126"/>
      <c r="EQ40" s="126"/>
      <c r="ER40" s="126"/>
      <c r="ES40" s="126"/>
      <c r="ET40" s="126"/>
      <c r="EU40" s="126"/>
      <c r="EV40" s="126"/>
      <c r="EW40" s="126"/>
      <c r="EX40" s="126"/>
      <c r="EY40" s="126"/>
    </row>
    <row r="41" spans="1:155" ht="18" customHeight="1" x14ac:dyDescent="0.35">
      <c r="A41" s="137"/>
      <c r="B41" s="137"/>
      <c r="C41" s="137"/>
      <c r="D41" s="137"/>
      <c r="E41" s="137"/>
      <c r="F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6"/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</row>
    <row r="42" spans="1:155" ht="18" customHeight="1" x14ac:dyDescent="0.35">
      <c r="A42" s="137"/>
      <c r="B42" s="137"/>
      <c r="C42" s="137"/>
      <c r="D42" s="137"/>
      <c r="E42" s="137"/>
      <c r="F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6"/>
      <c r="DT42" s="126"/>
      <c r="DU42" s="126"/>
      <c r="DV42" s="126"/>
      <c r="DW42" s="126"/>
      <c r="DX42" s="126"/>
      <c r="DY42" s="126"/>
      <c r="DZ42" s="126"/>
      <c r="EA42" s="126"/>
      <c r="EB42" s="126"/>
      <c r="EC42" s="126"/>
      <c r="ED42" s="126"/>
      <c r="EE42" s="126"/>
      <c r="EF42" s="126"/>
      <c r="EG42" s="126"/>
      <c r="EH42" s="126"/>
      <c r="EI42" s="126"/>
      <c r="EJ42" s="126"/>
      <c r="EK42" s="126"/>
      <c r="EL42" s="126"/>
      <c r="EM42" s="126"/>
      <c r="EN42" s="126"/>
      <c r="EO42" s="126"/>
      <c r="EP42" s="126"/>
      <c r="EQ42" s="126"/>
      <c r="ER42" s="126"/>
      <c r="ES42" s="126"/>
      <c r="ET42" s="126"/>
      <c r="EU42" s="126"/>
      <c r="EV42" s="126"/>
      <c r="EW42" s="126"/>
      <c r="EX42" s="126"/>
      <c r="EY42" s="126"/>
    </row>
    <row r="43" spans="1:155" ht="18" customHeight="1" x14ac:dyDescent="0.35">
      <c r="A43" s="137"/>
      <c r="B43" s="137"/>
      <c r="C43" s="137"/>
      <c r="D43" s="137"/>
      <c r="E43" s="137"/>
      <c r="F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  <c r="CQ43" s="126"/>
      <c r="CR43" s="126"/>
      <c r="CS43" s="126"/>
      <c r="CT43" s="126"/>
      <c r="CU43" s="126"/>
      <c r="CV43" s="126"/>
      <c r="CW43" s="126"/>
      <c r="CX43" s="126"/>
      <c r="CY43" s="126"/>
      <c r="CZ43" s="126"/>
      <c r="DA43" s="126"/>
      <c r="DB43" s="126"/>
      <c r="DC43" s="126"/>
      <c r="DD43" s="126"/>
      <c r="DE43" s="126"/>
      <c r="DF43" s="126"/>
      <c r="DG43" s="126"/>
      <c r="DH43" s="126"/>
      <c r="DI43" s="126"/>
      <c r="DJ43" s="126"/>
      <c r="DK43" s="126"/>
      <c r="DL43" s="126"/>
      <c r="DM43" s="126"/>
      <c r="DN43" s="126"/>
      <c r="DO43" s="126"/>
      <c r="DP43" s="126"/>
      <c r="DQ43" s="126"/>
      <c r="DR43" s="126"/>
      <c r="DS43" s="126"/>
      <c r="DT43" s="126"/>
      <c r="DU43" s="126"/>
      <c r="DV43" s="126"/>
      <c r="DW43" s="126"/>
      <c r="DX43" s="126"/>
      <c r="DY43" s="126"/>
      <c r="DZ43" s="126"/>
      <c r="EA43" s="126"/>
      <c r="EB43" s="126"/>
      <c r="EC43" s="126"/>
      <c r="ED43" s="126"/>
      <c r="EE43" s="126"/>
      <c r="EF43" s="126"/>
      <c r="EG43" s="126"/>
      <c r="EH43" s="126"/>
      <c r="EI43" s="126"/>
      <c r="EJ43" s="126"/>
      <c r="EK43" s="126"/>
      <c r="EL43" s="126"/>
      <c r="EM43" s="126"/>
      <c r="EN43" s="126"/>
      <c r="EO43" s="126"/>
      <c r="EP43" s="126"/>
      <c r="EQ43" s="126"/>
      <c r="ER43" s="126"/>
      <c r="ES43" s="126"/>
      <c r="ET43" s="126"/>
      <c r="EU43" s="126"/>
      <c r="EV43" s="126"/>
      <c r="EW43" s="126"/>
      <c r="EX43" s="126"/>
      <c r="EY43" s="126"/>
    </row>
    <row r="44" spans="1:155" ht="18" customHeight="1" x14ac:dyDescent="0.35">
      <c r="A44" s="137"/>
      <c r="B44" s="137"/>
      <c r="C44" s="137"/>
      <c r="D44" s="137"/>
      <c r="E44" s="137"/>
      <c r="F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6"/>
      <c r="CO44" s="126"/>
      <c r="CP44" s="126"/>
      <c r="CQ44" s="126"/>
      <c r="CR44" s="126"/>
      <c r="CS44" s="126"/>
      <c r="CT44" s="126"/>
      <c r="CU44" s="126"/>
      <c r="CV44" s="126"/>
      <c r="CW44" s="126"/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  <c r="DH44" s="126"/>
      <c r="DI44" s="126"/>
      <c r="DJ44" s="126"/>
      <c r="DK44" s="126"/>
      <c r="DL44" s="126"/>
      <c r="DM44" s="126"/>
      <c r="DN44" s="126"/>
      <c r="DO44" s="126"/>
      <c r="DP44" s="126"/>
      <c r="DQ44" s="126"/>
      <c r="DR44" s="126"/>
      <c r="DS44" s="126"/>
      <c r="DT44" s="126"/>
      <c r="DU44" s="126"/>
      <c r="DV44" s="126"/>
      <c r="DW44" s="126"/>
      <c r="DX44" s="126"/>
      <c r="DY44" s="126"/>
      <c r="DZ44" s="126"/>
      <c r="EA44" s="126"/>
      <c r="EB44" s="126"/>
      <c r="EC44" s="126"/>
      <c r="ED44" s="126"/>
      <c r="EE44" s="126"/>
      <c r="EF44" s="126"/>
      <c r="EG44" s="126"/>
      <c r="EH44" s="126"/>
      <c r="EI44" s="126"/>
      <c r="EJ44" s="126"/>
      <c r="EK44" s="126"/>
      <c r="EL44" s="126"/>
      <c r="EM44" s="126"/>
      <c r="EN44" s="126"/>
      <c r="EO44" s="126"/>
      <c r="EP44" s="126"/>
      <c r="EQ44" s="126"/>
      <c r="ER44" s="126"/>
      <c r="ES44" s="126"/>
      <c r="ET44" s="126"/>
      <c r="EU44" s="126"/>
      <c r="EV44" s="126"/>
      <c r="EW44" s="126"/>
      <c r="EX44" s="126"/>
      <c r="EY44" s="126"/>
    </row>
    <row r="45" spans="1:155" ht="18" customHeight="1" x14ac:dyDescent="0.35">
      <c r="A45" s="137"/>
      <c r="B45" s="137"/>
      <c r="C45" s="137"/>
      <c r="D45" s="137"/>
      <c r="E45" s="137"/>
      <c r="F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26"/>
      <c r="DS45" s="126"/>
      <c r="DT45" s="126"/>
      <c r="DU45" s="126"/>
      <c r="DV45" s="126"/>
      <c r="DW45" s="126"/>
      <c r="DX45" s="126"/>
      <c r="DY45" s="126"/>
      <c r="DZ45" s="126"/>
      <c r="EA45" s="126"/>
      <c r="EB45" s="126"/>
      <c r="EC45" s="126"/>
      <c r="ED45" s="126"/>
      <c r="EE45" s="126"/>
      <c r="EF45" s="126"/>
      <c r="EG45" s="126"/>
      <c r="EH45" s="126"/>
      <c r="EI45" s="126"/>
      <c r="EJ45" s="126"/>
      <c r="EK45" s="126"/>
      <c r="EL45" s="126"/>
      <c r="EM45" s="126"/>
      <c r="EN45" s="126"/>
      <c r="EO45" s="126"/>
      <c r="EP45" s="126"/>
      <c r="EQ45" s="126"/>
      <c r="ER45" s="126"/>
      <c r="ES45" s="126"/>
      <c r="ET45" s="126"/>
      <c r="EU45" s="126"/>
      <c r="EV45" s="126"/>
      <c r="EW45" s="126"/>
      <c r="EX45" s="126"/>
      <c r="EY45" s="126"/>
    </row>
    <row r="46" spans="1:155" ht="18" customHeight="1" x14ac:dyDescent="0.35">
      <c r="A46" s="137"/>
      <c r="B46" s="137"/>
      <c r="C46" s="137"/>
      <c r="D46" s="137"/>
      <c r="E46" s="137"/>
      <c r="F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  <c r="CH46" s="126"/>
      <c r="CI46" s="126"/>
      <c r="CJ46" s="126"/>
      <c r="CK46" s="126"/>
      <c r="CL46" s="126"/>
      <c r="CM46" s="126"/>
      <c r="CN46" s="126"/>
      <c r="CO46" s="126"/>
      <c r="CP46" s="126"/>
      <c r="CQ46" s="126"/>
      <c r="CR46" s="126"/>
      <c r="CS46" s="126"/>
      <c r="CT46" s="126"/>
      <c r="CU46" s="126"/>
      <c r="CV46" s="126"/>
      <c r="CW46" s="126"/>
      <c r="CX46" s="126"/>
      <c r="CY46" s="126"/>
      <c r="CZ46" s="126"/>
      <c r="DA46" s="126"/>
      <c r="DB46" s="126"/>
      <c r="DC46" s="126"/>
      <c r="DD46" s="126"/>
      <c r="DE46" s="126"/>
      <c r="DF46" s="126"/>
      <c r="DG46" s="126"/>
      <c r="DH46" s="126"/>
      <c r="DI46" s="126"/>
      <c r="DJ46" s="126"/>
      <c r="DK46" s="126"/>
      <c r="DL46" s="126"/>
      <c r="DM46" s="126"/>
      <c r="DN46" s="126"/>
      <c r="DO46" s="126"/>
      <c r="DP46" s="126"/>
      <c r="DQ46" s="126"/>
      <c r="DR46" s="126"/>
      <c r="DS46" s="126"/>
      <c r="DT46" s="126"/>
      <c r="DU46" s="126"/>
      <c r="DV46" s="126"/>
      <c r="DW46" s="126"/>
      <c r="DX46" s="126"/>
      <c r="DY46" s="126"/>
      <c r="DZ46" s="126"/>
      <c r="EA46" s="126"/>
      <c r="EB46" s="126"/>
      <c r="EC46" s="126"/>
      <c r="ED46" s="126"/>
      <c r="EE46" s="126"/>
      <c r="EF46" s="126"/>
      <c r="EG46" s="126"/>
      <c r="EH46" s="126"/>
      <c r="EI46" s="126"/>
      <c r="EJ46" s="126"/>
      <c r="EK46" s="126"/>
      <c r="EL46" s="126"/>
      <c r="EM46" s="126"/>
      <c r="EN46" s="126"/>
      <c r="EO46" s="126"/>
      <c r="EP46" s="126"/>
      <c r="EQ46" s="126"/>
      <c r="ER46" s="126"/>
      <c r="ES46" s="126"/>
      <c r="ET46" s="126"/>
      <c r="EU46" s="126"/>
      <c r="EV46" s="126"/>
      <c r="EW46" s="126"/>
      <c r="EX46" s="126"/>
      <c r="EY46" s="126"/>
    </row>
    <row r="47" spans="1:155" s="138" customFormat="1" ht="18" customHeight="1" x14ac:dyDescent="0.35">
      <c r="A47" s="139"/>
      <c r="B47" s="139"/>
      <c r="C47" s="139"/>
      <c r="D47" s="139"/>
      <c r="E47" s="139"/>
      <c r="F47" s="139"/>
      <c r="G47" s="8"/>
      <c r="H47" s="8"/>
      <c r="I47" s="8"/>
      <c r="J47" s="8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122"/>
      <c r="DF47" s="122"/>
      <c r="DG47" s="122"/>
      <c r="DH47" s="122"/>
      <c r="DI47" s="122"/>
      <c r="DJ47" s="122"/>
      <c r="DK47" s="122"/>
      <c r="DL47" s="122"/>
      <c r="DM47" s="122"/>
      <c r="DN47" s="122"/>
      <c r="DO47" s="122"/>
      <c r="DP47" s="122"/>
      <c r="DQ47" s="122"/>
      <c r="DR47" s="122"/>
      <c r="DS47" s="122"/>
      <c r="DT47" s="122"/>
      <c r="DU47" s="122"/>
      <c r="DV47" s="122"/>
      <c r="DW47" s="122"/>
      <c r="DX47" s="122"/>
      <c r="DY47" s="122"/>
      <c r="DZ47" s="122"/>
      <c r="EA47" s="122"/>
      <c r="EB47" s="122"/>
      <c r="EC47" s="122"/>
      <c r="ED47" s="122"/>
      <c r="EE47" s="122"/>
      <c r="EF47" s="122"/>
      <c r="EG47" s="122"/>
      <c r="EH47" s="122"/>
      <c r="EI47" s="122"/>
      <c r="EJ47" s="122"/>
      <c r="EK47" s="122"/>
      <c r="EL47" s="122"/>
      <c r="EM47" s="122"/>
      <c r="EN47" s="122"/>
      <c r="EO47" s="122"/>
      <c r="EP47" s="122"/>
      <c r="EQ47" s="122"/>
      <c r="ER47" s="122"/>
      <c r="ES47" s="122"/>
      <c r="ET47" s="122"/>
      <c r="EU47" s="122"/>
      <c r="EV47" s="122"/>
      <c r="EW47" s="122"/>
      <c r="EX47" s="122"/>
      <c r="EY47" s="122"/>
    </row>
    <row r="48" spans="1:155" ht="18" customHeight="1" x14ac:dyDescent="0.35">
      <c r="A48" s="137"/>
      <c r="B48" s="137"/>
      <c r="C48" s="137"/>
      <c r="D48" s="137"/>
      <c r="E48" s="137"/>
      <c r="F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  <c r="DL48" s="126"/>
      <c r="DM48" s="126"/>
      <c r="DN48" s="126"/>
      <c r="DO48" s="126"/>
      <c r="DP48" s="126"/>
      <c r="DQ48" s="126"/>
      <c r="DR48" s="126"/>
      <c r="DS48" s="126"/>
      <c r="DT48" s="126"/>
      <c r="DU48" s="126"/>
      <c r="DV48" s="126"/>
      <c r="DW48" s="126"/>
      <c r="DX48" s="126"/>
      <c r="DY48" s="126"/>
      <c r="DZ48" s="126"/>
      <c r="EA48" s="126"/>
      <c r="EB48" s="126"/>
      <c r="EC48" s="126"/>
      <c r="ED48" s="126"/>
      <c r="EE48" s="126"/>
      <c r="EF48" s="126"/>
      <c r="EG48" s="126"/>
      <c r="EH48" s="126"/>
      <c r="EI48" s="126"/>
      <c r="EJ48" s="126"/>
      <c r="EK48" s="126"/>
      <c r="EL48" s="126"/>
      <c r="EM48" s="126"/>
      <c r="EN48" s="126"/>
      <c r="EO48" s="126"/>
      <c r="EP48" s="126"/>
      <c r="EQ48" s="126"/>
      <c r="ER48" s="126"/>
      <c r="ES48" s="126"/>
      <c r="ET48" s="126"/>
      <c r="EU48" s="126"/>
      <c r="EV48" s="126"/>
      <c r="EW48" s="126"/>
      <c r="EX48" s="126"/>
      <c r="EY48" s="126"/>
    </row>
    <row r="49" spans="1:155" s="138" customFormat="1" ht="18" customHeight="1" x14ac:dyDescent="0.35">
      <c r="A49" s="139"/>
      <c r="B49" s="139"/>
      <c r="C49" s="139"/>
      <c r="D49" s="139"/>
      <c r="E49" s="139"/>
      <c r="F49" s="139"/>
      <c r="G49" s="8"/>
      <c r="H49" s="8"/>
      <c r="I49" s="8"/>
      <c r="J49" s="8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22"/>
      <c r="DY49" s="122"/>
      <c r="DZ49" s="122"/>
      <c r="EA49" s="122"/>
      <c r="EB49" s="122"/>
      <c r="EC49" s="122"/>
      <c r="ED49" s="122"/>
      <c r="EE49" s="122"/>
      <c r="EF49" s="122"/>
      <c r="EG49" s="122"/>
      <c r="EH49" s="122"/>
      <c r="EI49" s="122"/>
      <c r="EJ49" s="122"/>
      <c r="EK49" s="122"/>
      <c r="EL49" s="122"/>
      <c r="EM49" s="122"/>
      <c r="EN49" s="122"/>
      <c r="EO49" s="122"/>
      <c r="EP49" s="122"/>
      <c r="EQ49" s="122"/>
      <c r="ER49" s="122"/>
      <c r="ES49" s="122"/>
      <c r="ET49" s="122"/>
      <c r="EU49" s="122"/>
      <c r="EV49" s="122"/>
      <c r="EW49" s="122"/>
      <c r="EX49" s="122"/>
      <c r="EY49" s="122"/>
    </row>
    <row r="50" spans="1:155" customFormat="1" ht="18" customHeight="1" x14ac:dyDescent="0.35"/>
    <row r="51" spans="1:155" customFormat="1" ht="18" customHeight="1" x14ac:dyDescent="0.35"/>
    <row r="55" spans="1:155" s="138" customFormat="1" ht="18" customHeight="1" x14ac:dyDescent="0.35">
      <c r="A55" s="150"/>
      <c r="B55" s="150"/>
      <c r="C55" s="150"/>
      <c r="D55" s="150"/>
      <c r="E55" s="150"/>
      <c r="F55" s="150"/>
      <c r="G55" s="8"/>
      <c r="H55" s="8"/>
      <c r="I55" s="8"/>
      <c r="J55" s="8"/>
      <c r="K55" s="150"/>
      <c r="L55" s="150"/>
      <c r="M55" s="150"/>
      <c r="N55" s="150"/>
      <c r="O55" s="150"/>
      <c r="P55" s="150"/>
      <c r="Q55" s="150"/>
      <c r="R55" s="150"/>
      <c r="S55" s="150"/>
    </row>
    <row r="56" spans="1:155" ht="18" customHeight="1" x14ac:dyDescent="0.35">
      <c r="A56" s="147"/>
      <c r="B56" s="131"/>
      <c r="C56" s="131"/>
      <c r="D56" s="131"/>
      <c r="E56" s="131"/>
      <c r="F56" s="131"/>
    </row>
    <row r="57" spans="1:155" ht="18" customHeight="1" x14ac:dyDescent="0.35">
      <c r="A57" s="147"/>
      <c r="B57" s="131"/>
      <c r="C57" s="131"/>
      <c r="D57" s="131"/>
      <c r="E57" s="131"/>
      <c r="F57" s="131"/>
    </row>
    <row r="58" spans="1:155" ht="18" customHeight="1" x14ac:dyDescent="0.35">
      <c r="A58" s="147"/>
      <c r="B58" s="131"/>
      <c r="C58" s="131"/>
      <c r="D58" s="131"/>
      <c r="E58" s="131"/>
      <c r="F58" s="131"/>
    </row>
    <row r="59" spans="1:155" ht="18" customHeight="1" x14ac:dyDescent="0.35">
      <c r="A59" s="147"/>
      <c r="B59" s="131"/>
      <c r="C59" s="131"/>
      <c r="D59" s="131"/>
      <c r="E59" s="131"/>
      <c r="F59" s="131"/>
    </row>
    <row r="60" spans="1:155" ht="18" customHeight="1" x14ac:dyDescent="0.35">
      <c r="A60" s="147"/>
      <c r="B60" s="131"/>
      <c r="C60" s="131"/>
      <c r="D60" s="131"/>
      <c r="E60" s="131"/>
      <c r="F60" s="131"/>
    </row>
    <row r="61" spans="1:155" ht="18" customHeight="1" x14ac:dyDescent="0.35">
      <c r="A61" s="147"/>
      <c r="B61" s="131"/>
      <c r="C61" s="131"/>
      <c r="D61" s="131"/>
      <c r="E61" s="131"/>
      <c r="F61" s="131"/>
    </row>
    <row r="62" spans="1:155" ht="18" customHeight="1" x14ac:dyDescent="0.35">
      <c r="A62" s="147"/>
      <c r="B62" s="131"/>
      <c r="C62" s="131"/>
      <c r="D62" s="131"/>
      <c r="E62" s="131"/>
      <c r="F62" s="131"/>
    </row>
    <row r="63" spans="1:155" ht="18" customHeight="1" x14ac:dyDescent="0.35">
      <c r="A63" s="147"/>
      <c r="B63" s="131"/>
      <c r="C63" s="131"/>
      <c r="D63" s="131"/>
      <c r="E63" s="131"/>
      <c r="F63" s="131"/>
    </row>
    <row r="64" spans="1:155" ht="18" customHeight="1" x14ac:dyDescent="0.35">
      <c r="A64" s="147"/>
      <c r="B64" s="131"/>
      <c r="C64" s="131"/>
      <c r="D64" s="131"/>
      <c r="E64" s="131"/>
      <c r="F64" s="131"/>
    </row>
    <row r="65" spans="1:11" ht="18" customHeight="1" x14ac:dyDescent="0.35">
      <c r="A65" s="147"/>
      <c r="B65" s="131"/>
      <c r="C65" s="131"/>
      <c r="D65" s="131"/>
      <c r="E65" s="131"/>
      <c r="F65" s="131"/>
    </row>
    <row r="66" spans="1:11" ht="18" customHeight="1" x14ac:dyDescent="0.35">
      <c r="A66" s="147"/>
      <c r="B66" s="131"/>
      <c r="C66" s="131"/>
      <c r="D66" s="131"/>
      <c r="E66" s="131"/>
      <c r="F66" s="131"/>
    </row>
    <row r="67" spans="1:11" s="138" customFormat="1" ht="18" customHeight="1" x14ac:dyDescent="0.35">
      <c r="A67" s="148"/>
      <c r="B67" s="133"/>
      <c r="C67" s="133"/>
      <c r="D67" s="133"/>
      <c r="E67" s="133"/>
      <c r="F67" s="133"/>
      <c r="G67" s="8"/>
      <c r="H67" s="8"/>
      <c r="I67" s="8"/>
      <c r="J67" s="8"/>
    </row>
    <row r="70" spans="1:11" ht="18" customHeight="1" x14ac:dyDescent="0.35">
      <c r="K70" s="147"/>
    </row>
    <row r="71" spans="1:11" ht="18" customHeight="1" x14ac:dyDescent="0.35">
      <c r="K71" s="147"/>
    </row>
  </sheetData>
  <printOptions gridLines="1"/>
  <pageMargins left="0.78740157480314965" right="0.78740157480314965" top="0.78740157480314965" bottom="0.78740157480314965" header="0.31496062992125984" footer="0.31496062992125984"/>
  <pageSetup paperSize="9" scale="42" orientation="landscape" r:id="rId1"/>
  <headerFooter>
    <oddFooter>&amp;L&amp;"Arial,Regular"&amp;10&amp;A&amp;R&amp;"Arial,Regular"&amp;10Statistics South Africa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B1494-33C8-4B4F-B1E8-8B656AFF85A9}">
  <dimension ref="A1:V62"/>
  <sheetViews>
    <sheetView zoomScale="77" zoomScaleNormal="77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3" max="3" width="1.08984375" customWidth="1"/>
  </cols>
  <sheetData>
    <row r="1" spans="1:22" ht="26" x14ac:dyDescent="0.6">
      <c r="A1" s="158" t="s">
        <v>174</v>
      </c>
    </row>
    <row r="2" spans="1:22" x14ac:dyDescent="0.35">
      <c r="A2" t="s">
        <v>175</v>
      </c>
    </row>
    <row r="4" spans="1:22" x14ac:dyDescent="0.35">
      <c r="A4" s="57"/>
      <c r="B4" s="57"/>
      <c r="C4" s="57"/>
      <c r="D4" s="57" t="s">
        <v>23</v>
      </c>
      <c r="E4" s="57" t="s">
        <v>22</v>
      </c>
      <c r="F4" s="57" t="s">
        <v>87</v>
      </c>
      <c r="G4" s="57" t="s">
        <v>148</v>
      </c>
      <c r="H4" s="57" t="s">
        <v>119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127"/>
      <c r="U4" s="57"/>
      <c r="V4" s="127"/>
    </row>
    <row r="5" spans="1:22" x14ac:dyDescent="0.35">
      <c r="A5" s="56">
        <v>40268</v>
      </c>
      <c r="B5" s="57">
        <f>YEAR(A5)</f>
        <v>2010</v>
      </c>
      <c r="C5" s="56" t="s">
        <v>66</v>
      </c>
      <c r="D5" s="54">
        <v>100</v>
      </c>
      <c r="E5" s="54">
        <v>100</v>
      </c>
      <c r="F5" s="54">
        <v>100</v>
      </c>
      <c r="G5" s="54">
        <v>100</v>
      </c>
      <c r="H5" s="54">
        <v>100</v>
      </c>
      <c r="I5" s="56"/>
      <c r="J5" s="126"/>
      <c r="K5" s="126"/>
      <c r="L5" s="126"/>
      <c r="M5" s="126"/>
      <c r="N5" s="126"/>
      <c r="O5" s="126"/>
      <c r="P5" s="126"/>
      <c r="Q5" s="126"/>
      <c r="R5" s="55"/>
      <c r="S5" s="126"/>
      <c r="T5" s="122"/>
      <c r="U5" s="126"/>
      <c r="V5" s="122"/>
    </row>
    <row r="6" spans="1:22" x14ac:dyDescent="0.35">
      <c r="A6" s="56">
        <v>40359</v>
      </c>
      <c r="B6" s="57"/>
      <c r="C6" s="56"/>
      <c r="D6" s="54">
        <v>102.50809981657807</v>
      </c>
      <c r="E6" s="54">
        <v>102.15730255461719</v>
      </c>
      <c r="F6" s="54">
        <v>94.128774369825322</v>
      </c>
      <c r="G6" s="54">
        <v>99.947803255362217</v>
      </c>
      <c r="H6" s="54">
        <v>99.50277441746556</v>
      </c>
      <c r="I6" s="56"/>
      <c r="J6" s="126"/>
      <c r="K6" s="126"/>
      <c r="L6" s="126"/>
      <c r="M6" s="126"/>
      <c r="N6" s="126"/>
      <c r="O6" s="126"/>
      <c r="P6" s="126"/>
      <c r="Q6" s="126"/>
      <c r="R6" s="55"/>
      <c r="S6" s="126"/>
      <c r="T6" s="122"/>
      <c r="U6" s="126"/>
      <c r="V6" s="122"/>
    </row>
    <row r="7" spans="1:22" x14ac:dyDescent="0.35">
      <c r="A7" s="56">
        <v>40451</v>
      </c>
      <c r="B7" s="57"/>
      <c r="C7" s="56"/>
      <c r="D7" s="54">
        <v>105.89776348209803</v>
      </c>
      <c r="E7" s="54">
        <v>101.69205677546537</v>
      </c>
      <c r="F7" s="54">
        <v>100.5941811078802</v>
      </c>
      <c r="G7" s="54">
        <v>99.667650449435499</v>
      </c>
      <c r="H7" s="54">
        <v>99.821372053462781</v>
      </c>
      <c r="I7" s="56"/>
      <c r="J7" s="126"/>
      <c r="K7" s="126"/>
      <c r="L7" s="126"/>
      <c r="M7" s="126"/>
      <c r="N7" s="126"/>
      <c r="O7" s="126"/>
      <c r="P7" s="126"/>
      <c r="Q7" s="126"/>
      <c r="R7" s="55"/>
      <c r="S7" s="126"/>
      <c r="T7" s="122"/>
      <c r="U7" s="126"/>
      <c r="V7" s="122"/>
    </row>
    <row r="8" spans="1:22" x14ac:dyDescent="0.35">
      <c r="A8" s="56">
        <v>40543</v>
      </c>
      <c r="B8" s="57"/>
      <c r="C8" s="56"/>
      <c r="D8" s="54">
        <v>108.11227812067261</v>
      </c>
      <c r="E8" s="54">
        <v>102.91381351653047</v>
      </c>
      <c r="F8" s="54">
        <v>103.96533975702206</v>
      </c>
      <c r="G8" s="54">
        <v>101.08757499026304</v>
      </c>
      <c r="H8" s="54">
        <v>99.510252359358404</v>
      </c>
      <c r="I8" s="56"/>
      <c r="J8" s="126"/>
      <c r="K8" s="126"/>
      <c r="L8" s="126"/>
      <c r="M8" s="126"/>
      <c r="N8" s="126"/>
      <c r="O8" s="126"/>
      <c r="P8" s="126"/>
      <c r="Q8" s="126"/>
      <c r="R8" s="55"/>
      <c r="S8" s="126"/>
      <c r="T8" s="122"/>
      <c r="U8" s="126"/>
      <c r="V8" s="122"/>
    </row>
    <row r="9" spans="1:22" x14ac:dyDescent="0.35">
      <c r="A9" s="56">
        <v>40633</v>
      </c>
      <c r="B9" s="57">
        <f>YEAR(A9)</f>
        <v>2011</v>
      </c>
      <c r="C9" s="56" t="s">
        <v>66</v>
      </c>
      <c r="D9" s="54">
        <v>107.96217779077388</v>
      </c>
      <c r="E9" s="54">
        <v>105.60544782837277</v>
      </c>
      <c r="F9" s="54">
        <v>102.06579586402276</v>
      </c>
      <c r="G9" s="54">
        <v>101.70072052765988</v>
      </c>
      <c r="H9" s="54">
        <v>98.547541680856071</v>
      </c>
      <c r="I9" s="56"/>
      <c r="J9" s="126"/>
      <c r="K9" s="126"/>
      <c r="L9" s="126"/>
      <c r="M9" s="126"/>
      <c r="N9" s="126"/>
      <c r="O9" s="126"/>
      <c r="P9" s="126"/>
      <c r="Q9" s="126"/>
      <c r="R9" s="55"/>
      <c r="S9" s="126"/>
      <c r="T9" s="122"/>
      <c r="U9" s="126"/>
      <c r="V9" s="122"/>
    </row>
    <row r="10" spans="1:22" x14ac:dyDescent="0.35">
      <c r="A10" s="56">
        <v>40724</v>
      </c>
      <c r="B10" s="57"/>
      <c r="C10" s="56"/>
      <c r="D10" s="54">
        <v>106.06250228288209</v>
      </c>
      <c r="E10" s="54">
        <v>104.28898686596636</v>
      </c>
      <c r="F10" s="54">
        <v>101.3190320891137</v>
      </c>
      <c r="G10" s="54">
        <v>101.95525890520834</v>
      </c>
      <c r="H10" s="54">
        <v>99.592232970161632</v>
      </c>
      <c r="I10" s="56"/>
      <c r="J10" s="126"/>
      <c r="K10" s="126"/>
      <c r="L10" s="126"/>
      <c r="M10" s="126"/>
      <c r="N10" s="126"/>
      <c r="O10" s="126"/>
      <c r="P10" s="126"/>
      <c r="Q10" s="126"/>
      <c r="R10" s="55"/>
      <c r="S10" s="126"/>
      <c r="T10" s="122"/>
      <c r="U10" s="126"/>
      <c r="V10" s="122"/>
    </row>
    <row r="11" spans="1:22" x14ac:dyDescent="0.35">
      <c r="A11" s="56">
        <v>40816</v>
      </c>
      <c r="B11" s="57"/>
      <c r="C11" s="56"/>
      <c r="D11" s="54">
        <v>105.45990429802437</v>
      </c>
      <c r="E11" s="54">
        <v>104.07636222210456</v>
      </c>
      <c r="F11" s="54">
        <v>96.387780959774702</v>
      </c>
      <c r="G11" s="54">
        <v>101.48634715880685</v>
      </c>
      <c r="H11" s="54">
        <v>100.68800377312617</v>
      </c>
      <c r="I11" s="56"/>
      <c r="J11" s="126"/>
      <c r="K11" s="126"/>
      <c r="L11" s="126"/>
      <c r="M11" s="126"/>
      <c r="N11" s="126"/>
      <c r="O11" s="126"/>
      <c r="P11" s="126"/>
      <c r="Q11" s="126"/>
      <c r="R11" s="55"/>
      <c r="S11" s="126"/>
      <c r="T11" s="122"/>
      <c r="U11" s="126"/>
      <c r="V11" s="122"/>
    </row>
    <row r="12" spans="1:22" x14ac:dyDescent="0.35">
      <c r="A12" s="56">
        <v>40908</v>
      </c>
      <c r="B12" s="57"/>
      <c r="C12" s="56"/>
      <c r="D12" s="54">
        <v>105.3390545453839</v>
      </c>
      <c r="E12" s="54">
        <v>105.13364629849514</v>
      </c>
      <c r="F12" s="54">
        <v>95.965335035733105</v>
      </c>
      <c r="G12" s="54">
        <v>101.68451958050962</v>
      </c>
      <c r="H12" s="54">
        <v>101.70657883758891</v>
      </c>
      <c r="I12" s="56"/>
      <c r="J12" s="126"/>
      <c r="K12" s="126"/>
      <c r="L12" s="126"/>
      <c r="M12" s="126"/>
      <c r="N12" s="126"/>
      <c r="O12" s="126"/>
      <c r="P12" s="126"/>
      <c r="Q12" s="126"/>
      <c r="R12" s="55"/>
      <c r="S12" s="126"/>
      <c r="T12" s="122"/>
      <c r="U12" s="126"/>
      <c r="V12" s="122"/>
    </row>
    <row r="13" spans="1:22" x14ac:dyDescent="0.35">
      <c r="A13" s="56">
        <v>40999</v>
      </c>
      <c r="B13" s="57">
        <f>YEAR(A13)</f>
        <v>2012</v>
      </c>
      <c r="C13" s="56" t="s">
        <v>66</v>
      </c>
      <c r="D13" s="54">
        <v>105.85423998707746</v>
      </c>
      <c r="E13" s="54">
        <v>106.7284997371152</v>
      </c>
      <c r="F13" s="54">
        <v>93.362619674369412</v>
      </c>
      <c r="G13" s="54">
        <v>101.87958466396991</v>
      </c>
      <c r="H13" s="54">
        <v>101.37772012842487</v>
      </c>
      <c r="I13" s="56"/>
      <c r="J13" s="126"/>
      <c r="K13" s="126"/>
      <c r="L13" s="126"/>
      <c r="M13" s="126"/>
      <c r="N13" s="126"/>
      <c r="O13" s="126"/>
      <c r="P13" s="126"/>
      <c r="Q13" s="126"/>
      <c r="R13" s="55"/>
      <c r="S13" s="126"/>
      <c r="T13" s="122"/>
      <c r="U13" s="126"/>
      <c r="V13" s="122"/>
    </row>
    <row r="14" spans="1:22" x14ac:dyDescent="0.35">
      <c r="A14" s="56">
        <v>41090</v>
      </c>
      <c r="B14" s="57"/>
      <c r="C14" s="56"/>
      <c r="D14" s="54">
        <v>107.45884197550504</v>
      </c>
      <c r="E14" s="54">
        <v>106.59857620328678</v>
      </c>
      <c r="F14" s="54">
        <v>98.904186899064115</v>
      </c>
      <c r="G14" s="54">
        <v>100.85928383075785</v>
      </c>
      <c r="H14" s="54">
        <v>101.87191246156671</v>
      </c>
      <c r="I14" s="56"/>
      <c r="J14" s="126"/>
      <c r="K14" s="126"/>
      <c r="L14" s="126"/>
      <c r="M14" s="126"/>
      <c r="N14" s="126"/>
      <c r="O14" s="126"/>
      <c r="P14" s="126"/>
      <c r="Q14" s="126"/>
      <c r="R14" s="55"/>
      <c r="S14" s="126"/>
      <c r="T14" s="122"/>
      <c r="U14" s="126"/>
      <c r="V14" s="122"/>
    </row>
    <row r="15" spans="1:22" x14ac:dyDescent="0.35">
      <c r="A15" s="56">
        <v>41182</v>
      </c>
      <c r="B15" s="57"/>
      <c r="C15" s="56"/>
      <c r="D15" s="54">
        <v>108.58255170980857</v>
      </c>
      <c r="E15" s="54">
        <v>106.73686551586886</v>
      </c>
      <c r="F15" s="54">
        <v>96.822910718109782</v>
      </c>
      <c r="G15" s="54">
        <v>101.3041135000242</v>
      </c>
      <c r="H15" s="54">
        <v>102.99170808549636</v>
      </c>
      <c r="I15" s="56"/>
      <c r="J15" s="126"/>
      <c r="K15" s="126"/>
      <c r="L15" s="126"/>
      <c r="M15" s="126"/>
      <c r="N15" s="126"/>
      <c r="O15" s="126"/>
      <c r="P15" s="126"/>
      <c r="Q15" s="126"/>
      <c r="R15" s="55"/>
      <c r="S15" s="126"/>
      <c r="T15" s="122"/>
      <c r="U15" s="126"/>
      <c r="V15" s="122"/>
    </row>
    <row r="16" spans="1:22" x14ac:dyDescent="0.35">
      <c r="A16" s="56">
        <v>41274</v>
      </c>
      <c r="B16" s="57"/>
      <c r="C16" s="56"/>
      <c r="D16" s="54">
        <v>110.41933368236533</v>
      </c>
      <c r="E16" s="54">
        <v>107.82681436989911</v>
      </c>
      <c r="F16" s="54">
        <v>95.12863880940121</v>
      </c>
      <c r="G16" s="54">
        <v>101.34154859433693</v>
      </c>
      <c r="H16" s="54">
        <v>104.6131877175615</v>
      </c>
      <c r="I16" s="56"/>
      <c r="J16" s="126"/>
      <c r="K16" s="126"/>
      <c r="L16" s="126"/>
      <c r="M16" s="126"/>
      <c r="N16" s="126"/>
      <c r="O16" s="126"/>
      <c r="P16" s="126"/>
      <c r="Q16" s="126"/>
      <c r="R16" s="55"/>
      <c r="S16" s="126"/>
      <c r="T16" s="122"/>
      <c r="U16" s="126"/>
      <c r="V16" s="122"/>
    </row>
    <row r="17" spans="1:22" x14ac:dyDescent="0.35">
      <c r="A17" s="56">
        <v>41364</v>
      </c>
      <c r="B17" s="57">
        <f>YEAR(A17)</f>
        <v>2013</v>
      </c>
      <c r="C17" s="56" t="s">
        <v>66</v>
      </c>
      <c r="D17" s="54">
        <v>112.72486397464839</v>
      </c>
      <c r="E17" s="54">
        <v>106.77119527879614</v>
      </c>
      <c r="F17" s="54">
        <v>98.545383625618882</v>
      </c>
      <c r="G17" s="54">
        <v>99.190491636815722</v>
      </c>
      <c r="H17" s="54">
        <v>106.54501246517927</v>
      </c>
      <c r="I17" s="56"/>
      <c r="J17" s="126"/>
      <c r="K17" s="126"/>
      <c r="L17" s="126"/>
      <c r="M17" s="126"/>
      <c r="N17" s="126"/>
      <c r="O17" s="126"/>
      <c r="P17" s="126"/>
      <c r="Q17" s="126"/>
      <c r="R17" s="55"/>
      <c r="S17" s="126"/>
      <c r="T17" s="122"/>
      <c r="U17" s="126"/>
      <c r="V17" s="122"/>
    </row>
    <row r="18" spans="1:22" x14ac:dyDescent="0.35">
      <c r="A18" s="56">
        <v>41455</v>
      </c>
      <c r="B18" s="57"/>
      <c r="C18" s="56"/>
      <c r="D18" s="54">
        <v>113.58125830691866</v>
      </c>
      <c r="E18" s="54">
        <v>108.00270075903096</v>
      </c>
      <c r="F18" s="54">
        <v>97.773017121955419</v>
      </c>
      <c r="G18" s="54">
        <v>101.09114261658276</v>
      </c>
      <c r="H18" s="54">
        <v>107.63877784530169</v>
      </c>
      <c r="I18" s="56"/>
      <c r="J18" s="126"/>
      <c r="K18" s="126"/>
      <c r="L18" s="126"/>
      <c r="M18" s="126"/>
      <c r="N18" s="126"/>
      <c r="O18" s="126"/>
      <c r="P18" s="126"/>
      <c r="Q18" s="126"/>
      <c r="R18" s="55"/>
      <c r="S18" s="126"/>
      <c r="T18" s="122"/>
      <c r="U18" s="126"/>
      <c r="V18" s="122"/>
    </row>
    <row r="19" spans="1:22" x14ac:dyDescent="0.35">
      <c r="A19" s="56">
        <v>41547</v>
      </c>
      <c r="B19" s="57"/>
      <c r="C19" s="56"/>
      <c r="D19" s="54">
        <v>110.90582010640517</v>
      </c>
      <c r="E19" s="54">
        <v>108.5305683763319</v>
      </c>
      <c r="F19" s="54">
        <v>100.30199105193982</v>
      </c>
      <c r="G19" s="54">
        <v>101.68777521758948</v>
      </c>
      <c r="H19" s="54">
        <v>107.90560536169352</v>
      </c>
      <c r="I19" s="56"/>
      <c r="J19" s="126"/>
      <c r="K19" s="126"/>
      <c r="L19" s="126"/>
      <c r="M19" s="126"/>
      <c r="N19" s="126"/>
      <c r="O19" s="126"/>
      <c r="P19" s="126"/>
      <c r="Q19" s="126"/>
      <c r="R19" s="55"/>
      <c r="S19" s="126"/>
      <c r="T19" s="122"/>
      <c r="U19" s="126"/>
      <c r="V19" s="122"/>
    </row>
    <row r="20" spans="1:22" x14ac:dyDescent="0.35">
      <c r="A20" s="56">
        <v>41639</v>
      </c>
      <c r="B20" s="57"/>
      <c r="C20" s="56"/>
      <c r="D20" s="54">
        <v>114.47030052474609</v>
      </c>
      <c r="E20" s="54">
        <v>108.94425361115671</v>
      </c>
      <c r="F20" s="54">
        <v>102.79767057149256</v>
      </c>
      <c r="G20" s="54">
        <v>100.79641946594819</v>
      </c>
      <c r="H20" s="54">
        <v>107.51818679566007</v>
      </c>
      <c r="I20" s="56"/>
      <c r="J20" s="126"/>
      <c r="K20" s="126"/>
      <c r="L20" s="126"/>
      <c r="M20" s="126"/>
      <c r="N20" s="126"/>
      <c r="O20" s="126"/>
      <c r="P20" s="126"/>
      <c r="Q20" s="126"/>
      <c r="R20" s="55"/>
      <c r="S20" s="126"/>
      <c r="T20" s="122"/>
      <c r="U20" s="126"/>
      <c r="V20" s="122"/>
    </row>
    <row r="21" spans="1:22" x14ac:dyDescent="0.35">
      <c r="A21" s="56">
        <v>41729</v>
      </c>
      <c r="B21" s="57">
        <f>YEAR(A21)</f>
        <v>2014</v>
      </c>
      <c r="C21" s="56" t="s">
        <v>66</v>
      </c>
      <c r="D21" s="54">
        <v>112.43264934391968</v>
      </c>
      <c r="E21" s="54">
        <v>107.21097539541024</v>
      </c>
      <c r="F21" s="54">
        <v>97.288356012302145</v>
      </c>
      <c r="G21" s="54">
        <v>99.832957033264748</v>
      </c>
      <c r="H21" s="54">
        <v>108.82394128557374</v>
      </c>
      <c r="I21" s="56"/>
      <c r="J21" s="126"/>
      <c r="K21" s="126"/>
      <c r="L21" s="126"/>
      <c r="M21" s="126"/>
      <c r="N21" s="126"/>
      <c r="O21" s="126"/>
      <c r="P21" s="126"/>
      <c r="Q21" s="126"/>
      <c r="R21" s="55"/>
      <c r="S21" s="126"/>
      <c r="T21" s="122"/>
      <c r="U21" s="126"/>
      <c r="V21" s="122"/>
    </row>
    <row r="22" spans="1:22" x14ac:dyDescent="0.35">
      <c r="A22" s="56">
        <v>41820</v>
      </c>
      <c r="B22" s="57"/>
      <c r="C22" s="56"/>
      <c r="D22" s="54">
        <v>127.54293338813719</v>
      </c>
      <c r="E22" s="54">
        <v>107.50192196519662</v>
      </c>
      <c r="F22" s="54">
        <v>96.026868080793889</v>
      </c>
      <c r="G22" s="54">
        <v>99.132901901125706</v>
      </c>
      <c r="H22" s="54">
        <v>108.91978191242293</v>
      </c>
      <c r="I22" s="56"/>
      <c r="J22" s="126"/>
      <c r="K22" s="126"/>
      <c r="L22" s="126"/>
      <c r="M22" s="126"/>
      <c r="N22" s="126"/>
      <c r="O22" s="126"/>
      <c r="P22" s="126"/>
      <c r="Q22" s="126"/>
      <c r="R22" s="55"/>
      <c r="S22" s="126"/>
      <c r="T22" s="122"/>
      <c r="U22" s="126"/>
      <c r="V22" s="122"/>
    </row>
    <row r="23" spans="1:22" x14ac:dyDescent="0.35">
      <c r="A23" s="56">
        <v>41912</v>
      </c>
      <c r="B23" s="57"/>
      <c r="C23" s="56"/>
      <c r="D23" s="54">
        <v>135.01830728809628</v>
      </c>
      <c r="E23" s="54">
        <v>106.15843826529358</v>
      </c>
      <c r="F23" s="54">
        <v>98.41866302100118</v>
      </c>
      <c r="G23" s="54">
        <v>99.391336123458174</v>
      </c>
      <c r="H23" s="54">
        <v>108.73254900543773</v>
      </c>
      <c r="I23" s="56"/>
      <c r="J23" s="126"/>
      <c r="K23" s="126"/>
      <c r="L23" s="126"/>
      <c r="M23" s="126"/>
      <c r="N23" s="126"/>
      <c r="O23" s="126"/>
      <c r="P23" s="126"/>
      <c r="Q23" s="126"/>
      <c r="R23" s="55"/>
      <c r="S23" s="126"/>
      <c r="T23" s="122"/>
      <c r="U23" s="126"/>
      <c r="V23" s="122"/>
    </row>
    <row r="24" spans="1:22" x14ac:dyDescent="0.35">
      <c r="A24" s="56">
        <v>42004</v>
      </c>
      <c r="B24" s="57"/>
      <c r="C24" s="56"/>
      <c r="D24" s="54">
        <v>126.14386604278667</v>
      </c>
      <c r="E24" s="54">
        <v>108.58840045579079</v>
      </c>
      <c r="F24" s="54">
        <v>101.61130659859461</v>
      </c>
      <c r="G24" s="54">
        <v>99.563201545950577</v>
      </c>
      <c r="H24" s="54">
        <v>108.9887457345981</v>
      </c>
      <c r="I24" s="56"/>
      <c r="J24" s="126"/>
      <c r="K24" s="126"/>
      <c r="L24" s="126"/>
      <c r="M24" s="126"/>
      <c r="N24" s="126"/>
      <c r="O24" s="126"/>
      <c r="P24" s="126"/>
      <c r="Q24" s="126"/>
      <c r="R24" s="55"/>
      <c r="S24" s="126"/>
      <c r="T24" s="122"/>
      <c r="U24" s="126"/>
      <c r="V24" s="122"/>
    </row>
    <row r="25" spans="1:22" x14ac:dyDescent="0.35">
      <c r="A25" s="56">
        <v>42094</v>
      </c>
      <c r="B25" s="57">
        <f>YEAR(A25)</f>
        <v>2015</v>
      </c>
      <c r="C25" s="56" t="s">
        <v>66</v>
      </c>
      <c r="D25" s="54">
        <v>128.65043242257912</v>
      </c>
      <c r="E25" s="54">
        <v>108.82617194153508</v>
      </c>
      <c r="F25" s="54">
        <v>104.69666228508407</v>
      </c>
      <c r="G25" s="54">
        <v>98.89599823466132</v>
      </c>
      <c r="H25" s="54">
        <v>109.18487292585937</v>
      </c>
      <c r="I25" s="56"/>
      <c r="J25" s="126"/>
      <c r="K25" s="126"/>
      <c r="L25" s="126"/>
      <c r="M25" s="126"/>
      <c r="N25" s="126"/>
      <c r="O25" s="126"/>
      <c r="P25" s="126"/>
      <c r="Q25" s="126"/>
      <c r="R25" s="55"/>
      <c r="S25" s="126"/>
      <c r="T25" s="122"/>
      <c r="U25" s="126"/>
      <c r="V25" s="122"/>
    </row>
    <row r="26" spans="1:22" x14ac:dyDescent="0.35">
      <c r="A26" s="56">
        <v>42185</v>
      </c>
      <c r="B26" s="57"/>
      <c r="C26" s="56"/>
      <c r="D26" s="54">
        <v>119.60917345161157</v>
      </c>
      <c r="E26" s="54">
        <v>104.64622241965658</v>
      </c>
      <c r="F26" s="54">
        <v>102.67107696067555</v>
      </c>
      <c r="G26" s="54">
        <v>94.742069083379945</v>
      </c>
      <c r="H26" s="54">
        <v>109.80791893985742</v>
      </c>
      <c r="I26" s="56"/>
      <c r="J26" s="126"/>
      <c r="K26" s="126"/>
      <c r="L26" s="126"/>
      <c r="M26" s="126"/>
      <c r="N26" s="126"/>
      <c r="O26" s="126"/>
      <c r="P26" s="126"/>
      <c r="Q26" s="126"/>
      <c r="R26" s="55"/>
      <c r="S26" s="126"/>
      <c r="T26" s="122"/>
      <c r="U26" s="126"/>
      <c r="V26" s="122"/>
    </row>
    <row r="27" spans="1:22" x14ac:dyDescent="0.35">
      <c r="A27" s="56">
        <v>42277</v>
      </c>
      <c r="B27" s="57"/>
      <c r="C27" s="56"/>
      <c r="D27" s="54">
        <v>112.96632351664184</v>
      </c>
      <c r="E27" s="54">
        <v>108.00817710898664</v>
      </c>
      <c r="F27" s="54">
        <v>100.46659554794451</v>
      </c>
      <c r="G27" s="54">
        <v>93.172629979929056</v>
      </c>
      <c r="H27" s="54">
        <v>109.77705952921983</v>
      </c>
      <c r="I27" s="56"/>
      <c r="J27" s="126"/>
      <c r="K27" s="126"/>
      <c r="L27" s="126"/>
      <c r="M27" s="126"/>
      <c r="N27" s="126"/>
      <c r="O27" s="126"/>
      <c r="P27" s="126"/>
      <c r="Q27" s="126"/>
      <c r="R27" s="55"/>
      <c r="S27" s="126"/>
      <c r="T27" s="122"/>
      <c r="U27" s="126"/>
      <c r="V27" s="122"/>
    </row>
    <row r="28" spans="1:22" x14ac:dyDescent="0.35">
      <c r="A28" s="56">
        <v>42369</v>
      </c>
      <c r="B28" s="57"/>
      <c r="C28" s="56"/>
      <c r="D28" s="54">
        <v>121.68229211716846</v>
      </c>
      <c r="E28" s="54">
        <v>107.18294949446054</v>
      </c>
      <c r="F28" s="54">
        <v>104.22902812135111</v>
      </c>
      <c r="G28" s="54">
        <v>92.890973412800378</v>
      </c>
      <c r="H28" s="54">
        <v>110.83501964569831</v>
      </c>
      <c r="I28" s="56"/>
      <c r="J28" s="126"/>
      <c r="K28" s="126"/>
      <c r="L28" s="126"/>
      <c r="M28" s="126"/>
      <c r="N28" s="126"/>
      <c r="O28" s="126"/>
      <c r="P28" s="126"/>
      <c r="Q28" s="126"/>
      <c r="R28" s="55"/>
      <c r="S28" s="126"/>
      <c r="T28" s="122"/>
      <c r="U28" s="126"/>
      <c r="V28" s="122"/>
    </row>
    <row r="29" spans="1:22" x14ac:dyDescent="0.35">
      <c r="A29" s="56">
        <v>42460</v>
      </c>
      <c r="B29" s="57">
        <f>YEAR(A29)</f>
        <v>2016</v>
      </c>
      <c r="C29" s="56" t="s">
        <v>66</v>
      </c>
      <c r="D29" s="54">
        <v>123.86785909290006</v>
      </c>
      <c r="E29" s="54">
        <v>108.25844225210788</v>
      </c>
      <c r="F29" s="54">
        <v>96.644186709346897</v>
      </c>
      <c r="G29" s="54">
        <v>92.621046683578783</v>
      </c>
      <c r="H29" s="54">
        <v>112.71463456160018</v>
      </c>
      <c r="I29" s="56"/>
      <c r="J29" s="126"/>
      <c r="K29" s="126"/>
      <c r="L29" s="126"/>
      <c r="M29" s="126"/>
      <c r="N29" s="126"/>
      <c r="O29" s="126"/>
      <c r="P29" s="126"/>
      <c r="Q29" s="126"/>
      <c r="R29" s="55"/>
      <c r="S29" s="126"/>
      <c r="T29" s="122"/>
      <c r="U29" s="126"/>
      <c r="V29" s="122"/>
    </row>
    <row r="30" spans="1:22" x14ac:dyDescent="0.35">
      <c r="A30" s="56">
        <v>42551</v>
      </c>
      <c r="B30" s="57"/>
      <c r="C30" s="56"/>
      <c r="D30" s="54">
        <v>106.7820542474079</v>
      </c>
      <c r="E30" s="54">
        <v>108.51813660609059</v>
      </c>
      <c r="F30" s="54">
        <v>102.02115910768687</v>
      </c>
      <c r="G30" s="54">
        <v>91.487656188915892</v>
      </c>
      <c r="H30" s="54">
        <v>111.67571909130058</v>
      </c>
      <c r="I30" s="56"/>
      <c r="J30" s="126"/>
      <c r="K30" s="126"/>
      <c r="L30" s="126"/>
      <c r="M30" s="126"/>
      <c r="N30" s="126"/>
      <c r="O30" s="126"/>
      <c r="P30" s="126"/>
      <c r="Q30" s="126"/>
      <c r="R30" s="55"/>
      <c r="S30" s="126"/>
      <c r="T30" s="122"/>
      <c r="U30" s="126"/>
      <c r="V30" s="122"/>
    </row>
    <row r="31" spans="1:22" x14ac:dyDescent="0.35">
      <c r="A31" s="56">
        <v>42643</v>
      </c>
      <c r="B31" s="57"/>
      <c r="C31" s="56"/>
      <c r="D31" s="54">
        <v>101.57687551511569</v>
      </c>
      <c r="E31" s="54">
        <v>108.12700219372952</v>
      </c>
      <c r="F31" s="54">
        <v>101.21167612406583</v>
      </c>
      <c r="G31" s="54">
        <v>91.614161432855681</v>
      </c>
      <c r="H31" s="54">
        <v>111.41784404961359</v>
      </c>
      <c r="I31" s="56"/>
      <c r="J31" s="126"/>
      <c r="K31" s="126"/>
      <c r="L31" s="126"/>
      <c r="M31" s="126"/>
      <c r="N31" s="126"/>
      <c r="O31" s="126"/>
      <c r="P31" s="126"/>
      <c r="Q31" s="126"/>
      <c r="R31" s="55"/>
      <c r="S31" s="126"/>
      <c r="T31" s="122"/>
      <c r="U31" s="126"/>
      <c r="V31" s="122"/>
    </row>
    <row r="32" spans="1:22" x14ac:dyDescent="0.35">
      <c r="A32" s="56">
        <v>42735</v>
      </c>
      <c r="B32" s="57"/>
      <c r="C32" s="56"/>
      <c r="D32" s="54">
        <v>125.80507705371646</v>
      </c>
      <c r="E32" s="54">
        <v>105.68666740928536</v>
      </c>
      <c r="F32" s="54">
        <v>98.201091661774001</v>
      </c>
      <c r="G32" s="54">
        <v>90.29551280124798</v>
      </c>
      <c r="H32" s="54">
        <v>109.98268980374877</v>
      </c>
      <c r="I32" s="56"/>
      <c r="J32" s="126"/>
      <c r="K32" s="126"/>
      <c r="L32" s="126"/>
      <c r="M32" s="126"/>
      <c r="N32" s="126"/>
      <c r="O32" s="126"/>
      <c r="P32" s="126"/>
      <c r="Q32" s="126"/>
      <c r="R32" s="55"/>
      <c r="S32" s="126"/>
      <c r="T32" s="122"/>
      <c r="U32" s="126"/>
      <c r="V32" s="122"/>
    </row>
    <row r="33" spans="1:22" x14ac:dyDescent="0.35">
      <c r="A33" s="56">
        <v>42825</v>
      </c>
      <c r="B33" s="57">
        <f>YEAR(A33)</f>
        <v>2017</v>
      </c>
      <c r="C33" s="56" t="s">
        <v>66</v>
      </c>
      <c r="D33" s="54">
        <v>131.47463083174239</v>
      </c>
      <c r="E33" s="54">
        <v>106.44424100305237</v>
      </c>
      <c r="F33" s="54">
        <v>101.70369027974162</v>
      </c>
      <c r="G33" s="54">
        <v>91.310954120396445</v>
      </c>
      <c r="H33" s="54">
        <v>107.35669345820715</v>
      </c>
      <c r="I33" s="56"/>
      <c r="J33" s="126"/>
      <c r="K33" s="126"/>
      <c r="L33" s="126"/>
      <c r="M33" s="126"/>
      <c r="N33" s="126"/>
      <c r="O33" s="126"/>
      <c r="P33" s="126"/>
      <c r="Q33" s="126"/>
      <c r="R33" s="55"/>
      <c r="S33" s="126"/>
      <c r="T33" s="122"/>
      <c r="U33" s="126"/>
      <c r="V33" s="122"/>
    </row>
    <row r="34" spans="1:22" x14ac:dyDescent="0.35">
      <c r="A34" s="56">
        <v>42916</v>
      </c>
      <c r="B34" s="57"/>
      <c r="C34" s="56"/>
      <c r="D34" s="54">
        <v>149.50144567728091</v>
      </c>
      <c r="E34" s="54">
        <v>107.22063427293055</v>
      </c>
      <c r="F34" s="54">
        <v>99.470425148338606</v>
      </c>
      <c r="G34" s="54">
        <v>92.046464536067532</v>
      </c>
      <c r="H34" s="54">
        <v>105.2981974225041</v>
      </c>
      <c r="I34" s="56"/>
      <c r="J34" s="126"/>
      <c r="K34" s="126"/>
      <c r="L34" s="126"/>
      <c r="M34" s="126"/>
      <c r="N34" s="126"/>
      <c r="O34" s="126"/>
      <c r="P34" s="126"/>
      <c r="Q34" s="126"/>
      <c r="R34" s="55"/>
      <c r="S34" s="126"/>
      <c r="T34" s="122"/>
      <c r="U34" s="126"/>
      <c r="V34" s="122"/>
    </row>
    <row r="35" spans="1:22" x14ac:dyDescent="0.35">
      <c r="A35" s="56">
        <v>42979</v>
      </c>
      <c r="B35" s="57"/>
      <c r="C35" s="56"/>
      <c r="D35" s="54">
        <v>136.65853940397719</v>
      </c>
      <c r="E35" s="54">
        <v>107.62471920710684</v>
      </c>
      <c r="F35" s="54">
        <v>103.73440721455789</v>
      </c>
      <c r="G35" s="54">
        <v>91.503266939450484</v>
      </c>
      <c r="H35" s="54">
        <v>104.30581955823905</v>
      </c>
      <c r="I35" s="56"/>
      <c r="J35" s="126"/>
      <c r="K35" s="126"/>
      <c r="L35" s="126"/>
      <c r="M35" s="126"/>
      <c r="N35" s="126"/>
      <c r="O35" s="126"/>
      <c r="P35" s="126"/>
      <c r="Q35" s="126"/>
      <c r="R35" s="55"/>
      <c r="S35" s="126"/>
      <c r="T35" s="122"/>
      <c r="U35" s="126"/>
      <c r="V35" s="122"/>
    </row>
    <row r="36" spans="1:22" x14ac:dyDescent="0.35">
      <c r="A36" s="56">
        <v>43070</v>
      </c>
      <c r="B36" s="57"/>
      <c r="C36" s="56"/>
      <c r="D36" s="54">
        <v>127.79137557071827</v>
      </c>
      <c r="E36" s="54">
        <v>108.48957440077147</v>
      </c>
      <c r="F36" s="54">
        <v>102.71502373753314</v>
      </c>
      <c r="G36" s="54">
        <v>92.247890814507201</v>
      </c>
      <c r="H36" s="54">
        <v>103.34172002638937</v>
      </c>
      <c r="I36" s="56"/>
      <c r="J36" s="126"/>
      <c r="K36" s="126"/>
      <c r="L36" s="126"/>
      <c r="M36" s="126"/>
      <c r="N36" s="126"/>
      <c r="O36" s="126"/>
      <c r="P36" s="126"/>
      <c r="Q36" s="126"/>
      <c r="R36" s="55"/>
      <c r="S36" s="126"/>
      <c r="T36" s="122"/>
      <c r="U36" s="126"/>
      <c r="V36" s="122"/>
    </row>
    <row r="37" spans="1:22" x14ac:dyDescent="0.35">
      <c r="A37" s="56">
        <v>43190</v>
      </c>
      <c r="B37" s="57">
        <f>YEAR(A37)</f>
        <v>2018</v>
      </c>
      <c r="C37" s="56" t="s">
        <v>66</v>
      </c>
      <c r="D37" s="54">
        <v>132.63881242723926</v>
      </c>
      <c r="E37" s="54">
        <v>108.54061723353475</v>
      </c>
      <c r="F37" s="54">
        <v>101.15993928050473</v>
      </c>
      <c r="G37" s="54">
        <v>92.754343809917643</v>
      </c>
      <c r="H37" s="54">
        <v>103.07757501735372</v>
      </c>
      <c r="I37" s="56"/>
      <c r="J37" s="126"/>
      <c r="K37" s="126"/>
      <c r="L37" s="126"/>
      <c r="M37" s="126"/>
      <c r="N37" s="126"/>
      <c r="O37" s="126"/>
      <c r="P37" s="126"/>
      <c r="Q37" s="126"/>
      <c r="R37" s="55"/>
      <c r="S37" s="126"/>
      <c r="T37" s="122"/>
      <c r="U37" s="126"/>
      <c r="V37" s="122"/>
    </row>
    <row r="38" spans="1:22" x14ac:dyDescent="0.35">
      <c r="A38" s="56">
        <v>43281</v>
      </c>
      <c r="B38" s="57"/>
      <c r="C38" s="56"/>
      <c r="D38" s="54">
        <v>133.99716371764393</v>
      </c>
      <c r="E38" s="54">
        <v>107.64849130814021</v>
      </c>
      <c r="F38" s="54">
        <v>102.78324760014253</v>
      </c>
      <c r="G38" s="54">
        <v>92.300109325597319</v>
      </c>
      <c r="H38" s="54">
        <v>103.37615832708123</v>
      </c>
      <c r="I38" s="56"/>
      <c r="J38" s="126"/>
      <c r="K38" s="126"/>
      <c r="L38" s="126"/>
      <c r="M38" s="126"/>
      <c r="N38" s="126"/>
      <c r="O38" s="126"/>
      <c r="P38" s="126"/>
      <c r="Q38" s="126"/>
      <c r="R38" s="55"/>
      <c r="S38" s="126"/>
      <c r="T38" s="122"/>
      <c r="U38" s="126"/>
      <c r="V38" s="122"/>
    </row>
    <row r="39" spans="1:22" x14ac:dyDescent="0.35">
      <c r="A39" s="56">
        <v>43344</v>
      </c>
      <c r="B39" s="57"/>
      <c r="C39" s="56"/>
      <c r="D39" s="54">
        <v>149.20062396308828</v>
      </c>
      <c r="E39" s="54">
        <v>109.62318359178396</v>
      </c>
      <c r="F39" s="54">
        <v>99.707679202114889</v>
      </c>
      <c r="G39" s="54">
        <v>92.757349916740196</v>
      </c>
      <c r="H39" s="54">
        <v>103.8148342277286</v>
      </c>
      <c r="I39" s="56"/>
      <c r="J39" s="126"/>
      <c r="K39" s="126"/>
      <c r="L39" s="126"/>
      <c r="M39" s="126"/>
      <c r="N39" s="126"/>
      <c r="O39" s="126"/>
      <c r="P39" s="126"/>
      <c r="Q39" s="126"/>
      <c r="R39" s="55"/>
      <c r="S39" s="126"/>
      <c r="T39" s="122"/>
      <c r="U39" s="126"/>
      <c r="V39" s="122"/>
    </row>
    <row r="40" spans="1:22" x14ac:dyDescent="0.35">
      <c r="A40" s="56">
        <v>43435</v>
      </c>
      <c r="B40" s="57"/>
      <c r="C40" s="56"/>
      <c r="D40" s="54">
        <v>132.27799420627818</v>
      </c>
      <c r="E40" s="54">
        <v>110.48681435244352</v>
      </c>
      <c r="F40" s="54">
        <v>100.70569851580198</v>
      </c>
      <c r="G40" s="54">
        <v>92.641658923839088</v>
      </c>
      <c r="H40" s="54">
        <v>103.70232061494657</v>
      </c>
      <c r="I40" s="56"/>
      <c r="J40" s="126"/>
      <c r="K40" s="126"/>
      <c r="L40" s="126"/>
      <c r="M40" s="126"/>
      <c r="N40" s="126"/>
      <c r="O40" s="126"/>
      <c r="P40" s="126"/>
      <c r="Q40" s="126"/>
      <c r="R40" s="55"/>
      <c r="S40" s="126"/>
      <c r="T40" s="122"/>
      <c r="U40" s="126"/>
      <c r="V40" s="122"/>
    </row>
    <row r="41" spans="1:22" x14ac:dyDescent="0.35">
      <c r="A41" s="56">
        <v>43555</v>
      </c>
      <c r="B41" s="57">
        <f>YEAR(A41)</f>
        <v>2019</v>
      </c>
      <c r="C41" s="56" t="s">
        <v>66</v>
      </c>
      <c r="D41" s="54">
        <v>117.12340611825398</v>
      </c>
      <c r="E41" s="54">
        <v>109.317983632747</v>
      </c>
      <c r="F41" s="54">
        <v>100.84893882800242</v>
      </c>
      <c r="G41" s="54">
        <v>90.892818105265363</v>
      </c>
      <c r="H41" s="54">
        <v>101.56469421731191</v>
      </c>
      <c r="I41" s="56"/>
      <c r="J41" s="126"/>
      <c r="K41" s="126"/>
      <c r="L41" s="126"/>
      <c r="M41" s="126"/>
      <c r="N41" s="126"/>
      <c r="O41" s="126"/>
      <c r="P41" s="126"/>
      <c r="Q41" s="126"/>
      <c r="R41" s="55"/>
      <c r="S41" s="126"/>
      <c r="T41" s="122"/>
      <c r="U41" s="126"/>
      <c r="V41" s="122"/>
    </row>
    <row r="42" spans="1:22" x14ac:dyDescent="0.35">
      <c r="A42" s="56">
        <v>43646</v>
      </c>
      <c r="B42" s="57"/>
      <c r="C42" s="56"/>
      <c r="D42" s="54">
        <v>126.58649028118178</v>
      </c>
      <c r="E42" s="54">
        <v>109.59741926909656</v>
      </c>
      <c r="F42" s="54">
        <v>100.19432198429234</v>
      </c>
      <c r="G42" s="54">
        <v>90.332850680481741</v>
      </c>
      <c r="H42" s="54">
        <v>100.77712712645111</v>
      </c>
      <c r="I42" s="56"/>
      <c r="J42" s="126"/>
      <c r="K42" s="126"/>
      <c r="L42" s="126"/>
      <c r="M42" s="126"/>
      <c r="N42" s="126"/>
      <c r="O42" s="126"/>
      <c r="P42" s="126"/>
      <c r="Q42" s="126"/>
      <c r="R42" s="55"/>
      <c r="S42" s="126"/>
      <c r="T42" s="122"/>
      <c r="U42" s="126"/>
      <c r="V42" s="122"/>
    </row>
    <row r="43" spans="1:22" x14ac:dyDescent="0.35">
      <c r="A43" s="56">
        <v>43709</v>
      </c>
      <c r="B43" s="57"/>
      <c r="C43" s="56"/>
      <c r="D43" s="54">
        <v>134.04503599401215</v>
      </c>
      <c r="E43" s="54">
        <v>107.63462978199152</v>
      </c>
      <c r="F43" s="54">
        <v>99.764860028797088</v>
      </c>
      <c r="G43" s="54">
        <v>89.055280498707518</v>
      </c>
      <c r="H43" s="54">
        <v>99.455399595949174</v>
      </c>
      <c r="I43" s="56"/>
      <c r="J43" s="126"/>
      <c r="K43" s="126"/>
      <c r="L43" s="126"/>
      <c r="M43" s="126"/>
      <c r="N43" s="126"/>
      <c r="O43" s="126"/>
      <c r="P43" s="126"/>
      <c r="Q43" s="126"/>
      <c r="R43" s="55"/>
      <c r="S43" s="126"/>
      <c r="T43" s="122"/>
      <c r="U43" s="126"/>
      <c r="V43" s="122"/>
    </row>
    <row r="44" spans="1:22" x14ac:dyDescent="0.35">
      <c r="A44" s="56">
        <v>43800</v>
      </c>
      <c r="B44" s="57"/>
      <c r="C44" s="56"/>
      <c r="D44" s="54">
        <v>134.6148699983016</v>
      </c>
      <c r="E44" s="54">
        <v>106.70625113741272</v>
      </c>
      <c r="F44" s="54">
        <v>100.81256683433722</v>
      </c>
      <c r="G44" s="54">
        <v>87.826025879044849</v>
      </c>
      <c r="H44" s="54">
        <v>98.243657755088378</v>
      </c>
      <c r="I44" s="56"/>
      <c r="J44" s="126"/>
      <c r="K44" s="126"/>
      <c r="L44" s="126"/>
      <c r="M44" s="126"/>
      <c r="N44" s="126"/>
      <c r="O44" s="126"/>
      <c r="P44" s="126"/>
      <c r="Q44" s="126"/>
      <c r="R44" s="55"/>
      <c r="S44" s="126"/>
      <c r="T44" s="122"/>
      <c r="U44" s="126"/>
      <c r="V44" s="122"/>
    </row>
    <row r="45" spans="1:22" x14ac:dyDescent="0.35">
      <c r="A45" s="56">
        <v>43921</v>
      </c>
      <c r="B45" s="57">
        <f>YEAR(A45)</f>
        <v>2020</v>
      </c>
      <c r="C45" s="56" t="s">
        <v>66</v>
      </c>
      <c r="D45" s="54">
        <v>150.00069849001943</v>
      </c>
      <c r="E45" s="54">
        <v>106.09041781882557</v>
      </c>
      <c r="F45" s="54">
        <v>95.77589427246069</v>
      </c>
      <c r="G45" s="54">
        <v>87.373834789628191</v>
      </c>
      <c r="H45" s="54">
        <v>96.125871138394103</v>
      </c>
      <c r="I45" s="56"/>
      <c r="J45" s="126"/>
      <c r="K45" s="126"/>
      <c r="L45" s="126"/>
      <c r="M45" s="126"/>
      <c r="N45" s="126"/>
      <c r="O45" s="126"/>
      <c r="P45" s="126"/>
      <c r="Q45" s="126"/>
      <c r="R45" s="55"/>
      <c r="S45" s="126"/>
      <c r="T45" s="122"/>
      <c r="U45" s="126"/>
      <c r="V45" s="122"/>
    </row>
    <row r="46" spans="1:22" x14ac:dyDescent="0.35">
      <c r="A46" s="56">
        <v>44012</v>
      </c>
      <c r="B46" s="57"/>
      <c r="C46" s="56"/>
      <c r="D46" s="54">
        <v>145.83395941840635</v>
      </c>
      <c r="E46" s="54">
        <v>73.00347762580077</v>
      </c>
      <c r="F46" s="54">
        <v>65.965852532264194</v>
      </c>
      <c r="G46" s="54">
        <v>76.749934746256102</v>
      </c>
      <c r="H46" s="54">
        <v>70.110886272504743</v>
      </c>
      <c r="I46" s="56"/>
      <c r="J46" s="126"/>
      <c r="K46" s="126"/>
      <c r="L46" s="126"/>
      <c r="M46" s="126"/>
      <c r="N46" s="126"/>
      <c r="O46" s="126"/>
      <c r="P46" s="126"/>
      <c r="Q46" s="126"/>
      <c r="R46" s="55"/>
      <c r="S46" s="126"/>
      <c r="T46" s="122"/>
      <c r="U46" s="126"/>
      <c r="V46" s="122"/>
    </row>
    <row r="47" spans="1:22" x14ac:dyDescent="0.35">
      <c r="A47" s="56">
        <v>44075</v>
      </c>
      <c r="B47" s="57"/>
      <c r="C47" s="56"/>
      <c r="D47" s="54">
        <v>147.99096468361537</v>
      </c>
      <c r="E47" s="54">
        <v>98.954936549684462</v>
      </c>
      <c r="F47" s="54">
        <v>95.958769048423392</v>
      </c>
      <c r="G47" s="54">
        <v>86.458510581648326</v>
      </c>
      <c r="H47" s="54">
        <v>80.501632429149993</v>
      </c>
      <c r="I47" s="56"/>
      <c r="J47" s="126"/>
      <c r="K47" s="126"/>
      <c r="L47" s="126"/>
      <c r="M47" s="126"/>
      <c r="N47" s="126"/>
      <c r="O47" s="126"/>
      <c r="P47" s="126"/>
      <c r="Q47" s="126"/>
      <c r="R47" s="55"/>
      <c r="S47" s="126"/>
      <c r="T47" s="122"/>
      <c r="U47" s="126"/>
      <c r="V47" s="122"/>
    </row>
    <row r="48" spans="1:22" x14ac:dyDescent="0.35">
      <c r="A48" s="56">
        <v>44167</v>
      </c>
      <c r="B48" s="57"/>
      <c r="C48" s="56"/>
      <c r="D48" s="54">
        <v>159.97023889754675</v>
      </c>
      <c r="E48" s="54">
        <v>104.3614679047833</v>
      </c>
      <c r="F48" s="54">
        <v>94.668554351072771</v>
      </c>
      <c r="G48" s="54">
        <v>86.865849650943332</v>
      </c>
      <c r="H48" s="54">
        <v>82.115677363404956</v>
      </c>
      <c r="I48" s="56"/>
      <c r="J48" s="126"/>
      <c r="K48" s="126"/>
      <c r="L48" s="126"/>
      <c r="M48" s="126"/>
      <c r="N48" s="126"/>
      <c r="O48" s="126"/>
      <c r="P48" s="126"/>
      <c r="Q48" s="126"/>
      <c r="R48" s="55"/>
      <c r="S48" s="126"/>
      <c r="T48" s="122"/>
      <c r="U48" s="126"/>
      <c r="V48" s="122"/>
    </row>
    <row r="49" spans="1:22" x14ac:dyDescent="0.35">
      <c r="A49" s="56">
        <v>44286</v>
      </c>
      <c r="B49" s="57">
        <f>YEAR(A49)</f>
        <v>2021</v>
      </c>
      <c r="C49" s="56" t="s">
        <v>66</v>
      </c>
      <c r="D49" s="54">
        <v>168.01371453494934</v>
      </c>
      <c r="E49" s="54">
        <v>104.43253799461655</v>
      </c>
      <c r="F49" s="54">
        <v>98.517578246238187</v>
      </c>
      <c r="G49" s="54">
        <v>86.147192235163345</v>
      </c>
      <c r="H49" s="54">
        <v>82.347715995828082</v>
      </c>
      <c r="I49" s="56"/>
      <c r="J49" s="126"/>
      <c r="K49" s="126"/>
      <c r="L49" s="126"/>
      <c r="M49" s="126"/>
      <c r="N49" s="126"/>
      <c r="O49" s="126"/>
      <c r="P49" s="126"/>
      <c r="Q49" s="126"/>
      <c r="R49" s="55"/>
      <c r="S49" s="126"/>
      <c r="T49" s="122"/>
      <c r="U49" s="126"/>
      <c r="V49" s="122"/>
    </row>
    <row r="50" spans="1:22" x14ac:dyDescent="0.35">
      <c r="A50" s="56">
        <v>44348</v>
      </c>
      <c r="B50" s="57"/>
      <c r="C50" s="56"/>
      <c r="D50" s="54">
        <v>185.01920634493422</v>
      </c>
      <c r="E50" s="54">
        <v>103.09658758067653</v>
      </c>
      <c r="F50" s="54">
        <v>100.52024870962661</v>
      </c>
      <c r="G50" s="54">
        <v>86.635241376107516</v>
      </c>
      <c r="H50" s="54">
        <v>81.26834817904863</v>
      </c>
      <c r="I50" s="56"/>
      <c r="J50" s="126"/>
      <c r="K50" s="126"/>
      <c r="L50" s="126"/>
      <c r="M50" s="126"/>
      <c r="N50" s="126"/>
      <c r="O50" s="126"/>
      <c r="P50" s="126"/>
      <c r="Q50" s="126"/>
      <c r="R50" s="55"/>
      <c r="S50" s="126"/>
      <c r="T50" s="122"/>
      <c r="U50" s="126"/>
      <c r="V50" s="122"/>
    </row>
    <row r="51" spans="1:22" x14ac:dyDescent="0.35">
      <c r="A51" s="56">
        <v>44441</v>
      </c>
      <c r="B51" s="57"/>
      <c r="C51" s="56"/>
      <c r="D51" s="54">
        <v>137.37381790194272</v>
      </c>
      <c r="E51" s="54">
        <v>99.302938488869117</v>
      </c>
      <c r="F51" s="54">
        <v>99.357438356743629</v>
      </c>
      <c r="G51" s="54">
        <v>86.893644200261633</v>
      </c>
      <c r="H51" s="54">
        <v>80.338489873371017</v>
      </c>
      <c r="I51" s="56"/>
      <c r="J51" s="126"/>
      <c r="K51" s="126"/>
      <c r="L51" s="126"/>
      <c r="M51" s="126"/>
      <c r="N51" s="126"/>
      <c r="O51" s="126"/>
      <c r="P51" s="126"/>
      <c r="Q51" s="126"/>
      <c r="R51" s="55"/>
      <c r="S51" s="126"/>
      <c r="T51" s="122"/>
      <c r="U51" s="126"/>
      <c r="V51" s="122"/>
    </row>
    <row r="52" spans="1:22" x14ac:dyDescent="0.35">
      <c r="A52" s="56">
        <v>44532</v>
      </c>
      <c r="B52" s="57"/>
      <c r="C52" s="56"/>
      <c r="D52" s="54">
        <v>158.325500082031</v>
      </c>
      <c r="E52" s="54">
        <v>101.1636188421605</v>
      </c>
      <c r="F52" s="54">
        <v>96.164873420744158</v>
      </c>
      <c r="G52" s="54">
        <v>84.19708036351841</v>
      </c>
      <c r="H52" s="54">
        <v>78.161023634688988</v>
      </c>
      <c r="I52" s="56"/>
      <c r="J52" s="126"/>
      <c r="K52" s="126"/>
      <c r="L52" s="126"/>
      <c r="M52" s="126"/>
      <c r="N52" s="126"/>
      <c r="O52" s="126"/>
      <c r="P52" s="126"/>
      <c r="Q52" s="126"/>
      <c r="R52" s="55"/>
      <c r="S52" s="126"/>
      <c r="T52" s="122"/>
      <c r="U52" s="126"/>
      <c r="V52" s="122"/>
    </row>
    <row r="53" spans="1:22" x14ac:dyDescent="0.35">
      <c r="A53" s="56">
        <v>44651</v>
      </c>
      <c r="B53" s="57">
        <f>YEAR(A53)</f>
        <v>2022</v>
      </c>
      <c r="C53" s="56" t="s">
        <v>66</v>
      </c>
      <c r="D53" s="54">
        <v>156.87894744672747</v>
      </c>
      <c r="E53" s="54">
        <v>105.54824199498923</v>
      </c>
      <c r="F53" s="54">
        <v>93.62923428249762</v>
      </c>
      <c r="G53" s="54">
        <v>86.266790168150138</v>
      </c>
      <c r="H53" s="54">
        <v>77.714743554221783</v>
      </c>
      <c r="I53" s="56"/>
      <c r="J53" s="126"/>
      <c r="K53" s="126"/>
      <c r="L53" s="126"/>
      <c r="M53" s="126"/>
      <c r="N53" s="126"/>
      <c r="O53" s="126"/>
      <c r="P53" s="126"/>
      <c r="Q53" s="126"/>
      <c r="R53" s="55"/>
      <c r="S53" s="126"/>
      <c r="T53" s="122"/>
      <c r="U53" s="126"/>
      <c r="V53" s="122"/>
    </row>
    <row r="54" spans="1:22" x14ac:dyDescent="0.35">
      <c r="A54" s="56">
        <v>44713</v>
      </c>
      <c r="B54" s="57"/>
      <c r="C54" s="56"/>
      <c r="D54" s="54">
        <v>138.34135956280315</v>
      </c>
      <c r="E54" s="54">
        <v>99.651284607226799</v>
      </c>
      <c r="F54" s="54">
        <v>90.683263290949114</v>
      </c>
      <c r="G54" s="54">
        <v>85.089238595847903</v>
      </c>
      <c r="H54" s="54">
        <v>75.675372269009827</v>
      </c>
      <c r="I54" s="56"/>
      <c r="J54" s="126"/>
      <c r="K54" s="126"/>
      <c r="L54" s="126"/>
      <c r="M54" s="126"/>
      <c r="N54" s="126"/>
      <c r="O54" s="126"/>
      <c r="P54" s="126"/>
      <c r="Q54" s="126"/>
      <c r="R54" s="55"/>
      <c r="S54" s="126"/>
      <c r="T54" s="122"/>
      <c r="U54" s="126"/>
      <c r="V54" s="122"/>
    </row>
    <row r="55" spans="1:22" x14ac:dyDescent="0.35">
      <c r="A55" s="56">
        <v>44806</v>
      </c>
      <c r="B55" s="57"/>
      <c r="C55" s="56"/>
      <c r="D55" s="54">
        <v>181.77081388007954</v>
      </c>
      <c r="E55" s="54">
        <v>101.27447619397689</v>
      </c>
      <c r="F55" s="54">
        <v>92.420982643074765</v>
      </c>
      <c r="G55" s="54">
        <v>82.83740629302379</v>
      </c>
      <c r="H55" s="54">
        <v>78.756047123860213</v>
      </c>
      <c r="I55" s="56"/>
      <c r="J55" s="126"/>
      <c r="K55" s="126"/>
      <c r="L55" s="126"/>
      <c r="M55" s="126"/>
      <c r="N55" s="126"/>
      <c r="O55" s="126"/>
      <c r="P55" s="126"/>
      <c r="Q55" s="126"/>
      <c r="R55" s="55"/>
      <c r="S55" s="126"/>
      <c r="T55" s="122"/>
      <c r="U55" s="126"/>
      <c r="V55" s="122"/>
    </row>
    <row r="56" spans="1:22" x14ac:dyDescent="0.35">
      <c r="A56" s="56">
        <v>44898</v>
      </c>
      <c r="B56" s="57"/>
      <c r="C56" s="56"/>
      <c r="D56" s="54">
        <v>177.46699883493082</v>
      </c>
      <c r="E56" s="54">
        <v>100.01893584630832</v>
      </c>
      <c r="F56" s="54">
        <v>89.633765903953886</v>
      </c>
      <c r="G56" s="54">
        <v>81.190695948720133</v>
      </c>
      <c r="H56" s="54">
        <v>79.077409435556675</v>
      </c>
      <c r="I56" s="56"/>
      <c r="J56" s="126"/>
      <c r="K56" s="126"/>
      <c r="L56" s="126"/>
      <c r="M56" s="126"/>
      <c r="N56" s="126"/>
      <c r="O56" s="126"/>
      <c r="P56" s="126"/>
      <c r="Q56" s="126"/>
      <c r="R56" s="55"/>
      <c r="S56" s="126"/>
      <c r="T56" s="122"/>
      <c r="U56" s="126"/>
      <c r="V56" s="122"/>
    </row>
    <row r="57" spans="1:22" x14ac:dyDescent="0.35">
      <c r="A57" s="56">
        <v>45016</v>
      </c>
      <c r="B57" s="57">
        <f>YEAR(A57)</f>
        <v>2023</v>
      </c>
      <c r="C57" s="56"/>
      <c r="D57" s="54">
        <v>152.02110911929631</v>
      </c>
      <c r="E57" s="54">
        <v>101.02118861908352</v>
      </c>
      <c r="F57" s="54">
        <v>90.847799643204581</v>
      </c>
      <c r="G57" s="54">
        <v>80.487821504542154</v>
      </c>
      <c r="H57" s="54">
        <v>79.881705315689331</v>
      </c>
      <c r="I57" s="56"/>
      <c r="J57" s="126"/>
      <c r="K57" s="126"/>
      <c r="L57" s="126"/>
      <c r="M57" s="126"/>
      <c r="N57" s="126"/>
      <c r="O57" s="126"/>
      <c r="P57" s="126"/>
      <c r="Q57" s="126"/>
      <c r="R57" s="55"/>
      <c r="S57" s="126"/>
      <c r="T57" s="122"/>
      <c r="U57" s="126"/>
      <c r="V57" s="122"/>
    </row>
    <row r="58" spans="1:22" x14ac:dyDescent="0.35">
      <c r="A58" s="56">
        <v>45078</v>
      </c>
      <c r="B58" s="57"/>
      <c r="C58" s="56"/>
      <c r="D58" s="54">
        <v>157.69746390634776</v>
      </c>
      <c r="E58" s="54">
        <v>103.13840117920488</v>
      </c>
      <c r="F58" s="54">
        <v>91.426268176281951</v>
      </c>
      <c r="G58" s="54">
        <v>79.964386021758031</v>
      </c>
      <c r="H58" s="54">
        <v>79.801689324775651</v>
      </c>
      <c r="I58" s="56"/>
      <c r="J58" s="126"/>
      <c r="K58" s="126"/>
      <c r="L58" s="126"/>
      <c r="M58" s="126"/>
      <c r="N58" s="126"/>
      <c r="O58" s="126"/>
      <c r="P58" s="126"/>
      <c r="Q58" s="126"/>
      <c r="R58" s="55"/>
      <c r="S58" s="126"/>
      <c r="T58" s="122"/>
      <c r="U58" s="126"/>
      <c r="V58" s="122"/>
    </row>
    <row r="59" spans="1:22" x14ac:dyDescent="0.35">
      <c r="A59" s="56">
        <v>45171</v>
      </c>
      <c r="B59" s="57"/>
      <c r="C59" s="56"/>
      <c r="D59" s="54">
        <v>139.28719707298714</v>
      </c>
      <c r="E59" s="54">
        <v>101.98548369285719</v>
      </c>
      <c r="F59" s="54">
        <v>90.474819444026238</v>
      </c>
      <c r="G59" s="54">
        <v>80.198083946183701</v>
      </c>
      <c r="H59" s="54">
        <v>77.175455296076635</v>
      </c>
      <c r="I59" s="56"/>
      <c r="J59" s="126"/>
      <c r="K59" s="126"/>
      <c r="L59" s="126"/>
      <c r="M59" s="126"/>
      <c r="N59" s="126"/>
      <c r="O59" s="126"/>
      <c r="P59" s="126"/>
      <c r="Q59" s="126"/>
      <c r="R59" s="55"/>
      <c r="S59" s="126"/>
      <c r="T59" s="122"/>
      <c r="U59" s="126"/>
      <c r="V59" s="122"/>
    </row>
    <row r="60" spans="1:22" x14ac:dyDescent="0.35">
      <c r="A60" s="56">
        <v>45263</v>
      </c>
      <c r="B60" s="57"/>
      <c r="C60" s="56"/>
      <c r="D60" s="54">
        <v>125.79385548498141</v>
      </c>
      <c r="E60" s="54">
        <v>102.17991091461964</v>
      </c>
      <c r="F60" s="54">
        <v>92.61602704429383</v>
      </c>
      <c r="G60" s="54">
        <v>82.022201679175069</v>
      </c>
      <c r="H60" s="54">
        <v>76.107928019595121</v>
      </c>
      <c r="I60" s="56"/>
      <c r="J60" s="126"/>
      <c r="K60" s="126"/>
      <c r="L60" s="126"/>
      <c r="M60" s="126"/>
      <c r="N60" s="126"/>
      <c r="O60" s="126"/>
      <c r="P60" s="126"/>
      <c r="Q60" s="126"/>
      <c r="R60" s="55"/>
      <c r="S60" s="126"/>
      <c r="T60" s="122"/>
      <c r="U60" s="126"/>
      <c r="V60" s="122"/>
    </row>
    <row r="61" spans="1:22" x14ac:dyDescent="0.35">
      <c r="B61" t="s">
        <v>66</v>
      </c>
      <c r="C61" t="s">
        <v>66</v>
      </c>
    </row>
    <row r="62" spans="1:22" x14ac:dyDescent="0.35">
      <c r="A62" t="s">
        <v>176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43940-23AB-40E2-8822-272D67DE8049}">
  <dimension ref="A1:BE56"/>
  <sheetViews>
    <sheetView zoomScale="57" zoomScaleNormal="57" workbookViewId="0">
      <pane xSplit="1" ySplit="5" topLeftCell="B22" activePane="bottomRight" state="frozen"/>
      <selection pane="topRight" activeCell="B1" sqref="B1"/>
      <selection pane="bottomLeft" activeCell="A6" sqref="A6"/>
      <selection pane="bottomRight" activeCell="A56" sqref="A56"/>
    </sheetView>
  </sheetViews>
  <sheetFormatPr defaultRowHeight="14.5" x14ac:dyDescent="0.35"/>
  <cols>
    <col min="1" max="1" width="7.36328125" bestFit="1" customWidth="1"/>
    <col min="2" max="2" width="9.36328125" bestFit="1" customWidth="1"/>
    <col min="3" max="3" width="14.26953125" bestFit="1" customWidth="1"/>
    <col min="4" max="4" width="17.81640625" bestFit="1" customWidth="1"/>
    <col min="5" max="5" width="17.36328125" bestFit="1" customWidth="1"/>
    <col min="6" max="6" width="5.90625" bestFit="1" customWidth="1"/>
    <col min="7" max="7" width="4.08984375" bestFit="1" customWidth="1"/>
    <col min="8" max="8" width="7.81640625" bestFit="1" customWidth="1"/>
    <col min="9" max="56" width="18.08984375" bestFit="1" customWidth="1"/>
  </cols>
  <sheetData>
    <row r="1" spans="1:57" ht="26" x14ac:dyDescent="0.6">
      <c r="A1" s="158" t="s">
        <v>179</v>
      </c>
    </row>
    <row r="2" spans="1:57" x14ac:dyDescent="0.35">
      <c r="A2" t="s">
        <v>181</v>
      </c>
    </row>
    <row r="4" spans="1:57" x14ac:dyDescent="0.35">
      <c r="BE4" t="e">
        <f>#REF!/#REF!-1</f>
        <v>#REF!</v>
      </c>
    </row>
    <row r="5" spans="1:57" x14ac:dyDescent="0.35">
      <c r="B5" t="s">
        <v>14</v>
      </c>
    </row>
    <row r="6" spans="1:57" x14ac:dyDescent="0.35">
      <c r="A6" s="5">
        <v>43831</v>
      </c>
      <c r="B6" s="4">
        <v>260.24829320457019</v>
      </c>
    </row>
    <row r="7" spans="1:57" x14ac:dyDescent="0.35">
      <c r="A7" s="5">
        <v>43862</v>
      </c>
      <c r="B7" s="4">
        <v>262.60776655387934</v>
      </c>
    </row>
    <row r="8" spans="1:57" x14ac:dyDescent="0.35">
      <c r="A8" s="5">
        <v>43891</v>
      </c>
      <c r="B8" s="4">
        <v>240.56735968421057</v>
      </c>
    </row>
    <row r="9" spans="1:57" x14ac:dyDescent="0.35">
      <c r="A9" s="5">
        <v>43922</v>
      </c>
      <c r="B9" s="4">
        <v>127.75901051187905</v>
      </c>
    </row>
    <row r="10" spans="1:57" x14ac:dyDescent="0.35">
      <c r="A10" s="5">
        <v>43952</v>
      </c>
      <c r="B10" s="4">
        <v>180.51979994999999</v>
      </c>
    </row>
    <row r="11" spans="1:57" x14ac:dyDescent="0.35">
      <c r="A11" s="5">
        <v>43983</v>
      </c>
      <c r="B11" s="4">
        <v>214.03057910594598</v>
      </c>
    </row>
    <row r="12" spans="1:57" x14ac:dyDescent="0.35">
      <c r="A12" s="5">
        <v>44013</v>
      </c>
      <c r="B12" s="4">
        <v>227.99745595624333</v>
      </c>
    </row>
    <row r="13" spans="1:57" x14ac:dyDescent="0.35">
      <c r="A13" s="5">
        <v>44044</v>
      </c>
      <c r="B13" s="4">
        <v>237.24844745260916</v>
      </c>
    </row>
    <row r="14" spans="1:57" x14ac:dyDescent="0.35">
      <c r="A14" s="5">
        <v>44075</v>
      </c>
      <c r="B14" s="4">
        <v>246.64495111170211</v>
      </c>
    </row>
    <row r="15" spans="1:57" x14ac:dyDescent="0.35">
      <c r="A15" s="5">
        <v>44105</v>
      </c>
      <c r="B15" s="4">
        <v>255.96624302439028</v>
      </c>
    </row>
    <row r="16" spans="1:57" x14ac:dyDescent="0.35">
      <c r="A16" s="5">
        <v>44136</v>
      </c>
      <c r="B16" s="4">
        <v>256.44328431707322</v>
      </c>
    </row>
    <row r="17" spans="1:2" x14ac:dyDescent="0.35">
      <c r="A17" s="5">
        <v>44166</v>
      </c>
      <c r="B17" s="4">
        <v>254.92630642796613</v>
      </c>
    </row>
    <row r="18" spans="1:2" x14ac:dyDescent="0.35">
      <c r="A18" s="5">
        <v>44197</v>
      </c>
      <c r="B18" s="4">
        <v>252.18791027426161</v>
      </c>
    </row>
    <row r="19" spans="1:2" x14ac:dyDescent="0.35">
      <c r="A19" s="5">
        <v>44228</v>
      </c>
      <c r="B19" s="4">
        <v>260.8414648102725</v>
      </c>
    </row>
    <row r="20" spans="1:2" x14ac:dyDescent="0.35">
      <c r="A20" s="5">
        <v>44256</v>
      </c>
      <c r="B20" s="4">
        <v>270.49906987200831</v>
      </c>
    </row>
    <row r="21" spans="1:2" x14ac:dyDescent="0.35">
      <c r="A21" s="5">
        <v>44287</v>
      </c>
      <c r="B21" s="4">
        <v>267.90349735367113</v>
      </c>
    </row>
    <row r="22" spans="1:2" x14ac:dyDescent="0.35">
      <c r="A22" s="5">
        <v>44317</v>
      </c>
      <c r="B22" s="4">
        <v>263.50778772210748</v>
      </c>
    </row>
    <row r="23" spans="1:2" x14ac:dyDescent="0.35">
      <c r="A23" s="5">
        <v>44348</v>
      </c>
      <c r="B23" s="4">
        <v>261.58349801752581</v>
      </c>
    </row>
    <row r="24" spans="1:2" x14ac:dyDescent="0.35">
      <c r="A24" s="5">
        <v>44378</v>
      </c>
      <c r="B24" s="4">
        <v>228.23288969622837</v>
      </c>
    </row>
    <row r="25" spans="1:2" x14ac:dyDescent="0.35">
      <c r="A25" s="5">
        <v>44409</v>
      </c>
      <c r="B25" s="4">
        <v>248.8977120142132</v>
      </c>
    </row>
    <row r="26" spans="1:2" x14ac:dyDescent="0.35">
      <c r="A26" s="5">
        <v>44440</v>
      </c>
      <c r="B26" s="4">
        <v>254.76110526950356</v>
      </c>
    </row>
    <row r="27" spans="1:2" x14ac:dyDescent="0.35">
      <c r="A27" s="5">
        <v>44470</v>
      </c>
      <c r="B27" s="4">
        <v>244.44676901414141</v>
      </c>
    </row>
    <row r="28" spans="1:2" x14ac:dyDescent="0.35">
      <c r="A28" s="5">
        <v>44501</v>
      </c>
      <c r="B28" s="4">
        <v>261.59073988028166</v>
      </c>
    </row>
    <row r="29" spans="1:2" x14ac:dyDescent="0.35">
      <c r="A29" s="5">
        <v>44531</v>
      </c>
      <c r="B29" s="4">
        <v>262.88525293800001</v>
      </c>
    </row>
    <row r="30" spans="1:2" x14ac:dyDescent="0.35">
      <c r="A30" s="5">
        <v>44562</v>
      </c>
      <c r="B30" s="4">
        <v>271.79526973652696</v>
      </c>
    </row>
    <row r="31" spans="1:2" x14ac:dyDescent="0.35">
      <c r="A31" s="5">
        <v>44593</v>
      </c>
      <c r="B31" s="4">
        <v>275.3817512152778</v>
      </c>
    </row>
    <row r="32" spans="1:2" x14ac:dyDescent="0.35">
      <c r="A32" s="5">
        <v>44621</v>
      </c>
      <c r="B32" s="4">
        <v>276.19539894007863</v>
      </c>
    </row>
    <row r="33" spans="1:2" x14ac:dyDescent="0.35">
      <c r="A33" s="5">
        <v>44652</v>
      </c>
      <c r="B33" s="4">
        <v>264.35048802832029</v>
      </c>
    </row>
    <row r="34" spans="1:2" x14ac:dyDescent="0.35">
      <c r="A34" s="5">
        <v>44682</v>
      </c>
      <c r="B34" s="4">
        <v>274.52630056547048</v>
      </c>
    </row>
    <row r="35" spans="1:2" x14ac:dyDescent="0.35">
      <c r="A35" s="5">
        <v>44713</v>
      </c>
      <c r="B35" s="4">
        <v>268.41541387332052</v>
      </c>
    </row>
    <row r="36" spans="1:2" x14ac:dyDescent="0.35">
      <c r="A36" s="5">
        <v>44743</v>
      </c>
      <c r="B36" s="4">
        <v>265.47953082608694</v>
      </c>
    </row>
    <row r="37" spans="1:2" x14ac:dyDescent="0.35">
      <c r="A37" s="5">
        <v>44774</v>
      </c>
      <c r="B37" s="4">
        <v>267.8573476679245</v>
      </c>
    </row>
    <row r="38" spans="1:2" x14ac:dyDescent="0.35">
      <c r="A38" s="5">
        <v>44805</v>
      </c>
      <c r="B38" s="4">
        <v>277.75754354759664</v>
      </c>
    </row>
    <row r="39" spans="1:2" x14ac:dyDescent="0.35">
      <c r="A39" s="5">
        <v>44835</v>
      </c>
      <c r="B39" s="4">
        <v>265.61950720469486</v>
      </c>
    </row>
    <row r="40" spans="1:2" x14ac:dyDescent="0.35">
      <c r="A40" s="5">
        <v>44866</v>
      </c>
      <c r="B40" s="4">
        <v>270.69389468071165</v>
      </c>
    </row>
    <row r="41" spans="1:2" x14ac:dyDescent="0.35">
      <c r="A41" s="5">
        <v>44896</v>
      </c>
      <c r="B41" s="4">
        <v>273.40582236194035</v>
      </c>
    </row>
    <row r="42" spans="1:2" x14ac:dyDescent="0.35">
      <c r="A42" s="5">
        <v>44927</v>
      </c>
      <c r="B42" s="4">
        <v>275.30941808496738</v>
      </c>
    </row>
    <row r="43" spans="1:2" x14ac:dyDescent="0.35">
      <c r="A43" s="5">
        <v>44958</v>
      </c>
      <c r="B43" s="4">
        <v>279.09281810009264</v>
      </c>
    </row>
    <row r="44" spans="1:2" x14ac:dyDescent="0.35">
      <c r="A44" s="5">
        <v>44986</v>
      </c>
      <c r="B44" s="4">
        <v>286.62408992385321</v>
      </c>
    </row>
    <row r="45" spans="1:2" x14ac:dyDescent="0.35">
      <c r="A45" s="5">
        <v>45017</v>
      </c>
      <c r="B45" s="4">
        <v>284.8906832175503</v>
      </c>
    </row>
    <row r="46" spans="1:2" x14ac:dyDescent="0.35">
      <c r="A46" s="5">
        <v>45047</v>
      </c>
      <c r="B46" s="4">
        <v>277.24732342974454</v>
      </c>
    </row>
    <row r="47" spans="1:2" x14ac:dyDescent="0.35">
      <c r="A47" s="5">
        <v>45078</v>
      </c>
      <c r="B47" s="4">
        <v>275.1460222331512</v>
      </c>
    </row>
    <row r="48" spans="1:2" x14ac:dyDescent="0.35">
      <c r="A48" s="5">
        <v>45108</v>
      </c>
      <c r="B48" s="4">
        <v>278.65879665794222</v>
      </c>
    </row>
    <row r="49" spans="1:2" x14ac:dyDescent="0.35">
      <c r="A49" s="5">
        <v>45139</v>
      </c>
      <c r="B49" s="4">
        <v>284.66784053285329</v>
      </c>
    </row>
    <row r="50" spans="1:2" x14ac:dyDescent="0.35">
      <c r="A50" s="5">
        <v>45170</v>
      </c>
      <c r="B50" s="4">
        <v>282.54164492039359</v>
      </c>
    </row>
    <row r="51" spans="1:2" x14ac:dyDescent="0.35">
      <c r="A51" s="5">
        <v>45200</v>
      </c>
      <c r="B51" s="4">
        <v>278.31827400975175</v>
      </c>
    </row>
    <row r="52" spans="1:2" x14ac:dyDescent="0.35">
      <c r="A52" s="5">
        <v>45231</v>
      </c>
      <c r="B52" s="4">
        <v>283.28385200000002</v>
      </c>
    </row>
    <row r="53" spans="1:2" x14ac:dyDescent="0.35">
      <c r="A53" s="5">
        <v>45261</v>
      </c>
      <c r="B53" s="4">
        <v>287.09292499999998</v>
      </c>
    </row>
    <row r="56" spans="1:2" x14ac:dyDescent="0.35">
      <c r="A56" t="s">
        <v>182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F6C33-14CD-4518-AD9F-F4D8D9769F9C}">
  <sheetPr>
    <tabColor theme="0"/>
  </sheetPr>
  <dimension ref="A1:H21"/>
  <sheetViews>
    <sheetView zoomScale="54" zoomScaleNormal="54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5" x14ac:dyDescent="0.35"/>
  <cols>
    <col min="1" max="1" width="31.90625" bestFit="1" customWidth="1"/>
  </cols>
  <sheetData>
    <row r="1" spans="1:8" ht="26" x14ac:dyDescent="0.6">
      <c r="A1" s="158" t="s">
        <v>180</v>
      </c>
    </row>
    <row r="5" spans="1:8" x14ac:dyDescent="0.35">
      <c r="B5" t="s">
        <v>18</v>
      </c>
      <c r="C5" t="s">
        <v>18</v>
      </c>
      <c r="D5" t="s">
        <v>19</v>
      </c>
      <c r="E5" t="s">
        <v>17</v>
      </c>
      <c r="F5" t="s">
        <v>16</v>
      </c>
    </row>
    <row r="6" spans="1:8" x14ac:dyDescent="0.35">
      <c r="A6" t="s">
        <v>0</v>
      </c>
      <c r="B6" s="1">
        <v>187.60832194434806</v>
      </c>
      <c r="C6" s="1">
        <v>190.51161687804694</v>
      </c>
      <c r="D6" s="1">
        <v>193.62895877713947</v>
      </c>
      <c r="E6" s="1">
        <v>191.65342805052623</v>
      </c>
      <c r="F6" s="1">
        <v>189.12430800000001</v>
      </c>
      <c r="G6" s="2"/>
      <c r="H6" s="2"/>
    </row>
    <row r="7" spans="1:8" x14ac:dyDescent="0.35">
      <c r="A7" t="s">
        <v>3</v>
      </c>
      <c r="B7" s="1">
        <v>117.29658783045372</v>
      </c>
      <c r="C7" s="1">
        <v>88.171469171142448</v>
      </c>
      <c r="D7" s="1">
        <v>127.38457200816786</v>
      </c>
      <c r="E7" s="1">
        <v>138.49900380874649</v>
      </c>
      <c r="F7" s="1">
        <v>151.34532799999999</v>
      </c>
      <c r="G7" s="2"/>
      <c r="H7" s="2"/>
    </row>
    <row r="8" spans="1:8" x14ac:dyDescent="0.35">
      <c r="A8" t="s">
        <v>1</v>
      </c>
      <c r="B8" s="1">
        <v>125.74076173860108</v>
      </c>
      <c r="C8" s="1">
        <v>143.2987158970858</v>
      </c>
      <c r="D8" s="1">
        <v>130.2803345222986</v>
      </c>
      <c r="E8" s="1">
        <v>128.82620086601406</v>
      </c>
      <c r="F8" s="1">
        <v>131.42281</v>
      </c>
      <c r="G8" s="2"/>
      <c r="H8" s="2"/>
    </row>
    <row r="9" spans="1:8" x14ac:dyDescent="0.35">
      <c r="A9" t="s">
        <v>2</v>
      </c>
      <c r="B9" s="1">
        <v>105.94139831732016</v>
      </c>
      <c r="C9" s="1">
        <v>105.30758888578254</v>
      </c>
      <c r="D9" s="1">
        <v>113.76796446869018</v>
      </c>
      <c r="E9" s="1">
        <v>113.53423141516092</v>
      </c>
      <c r="F9" s="1">
        <v>100.64011100000002</v>
      </c>
      <c r="G9" s="2"/>
      <c r="H9" s="2"/>
    </row>
    <row r="10" spans="1:8" x14ac:dyDescent="0.35">
      <c r="A10" t="s">
        <v>6</v>
      </c>
      <c r="B10" s="1">
        <v>44.773068197402125</v>
      </c>
      <c r="C10" s="1">
        <v>51.257567776978561</v>
      </c>
      <c r="D10" s="1">
        <v>49.957305333928545</v>
      </c>
      <c r="E10" s="1">
        <v>65.700967577828294</v>
      </c>
      <c r="F10" s="1">
        <v>70.104558999999995</v>
      </c>
      <c r="G10" s="2"/>
      <c r="H10" s="2"/>
    </row>
    <row r="11" spans="1:8" x14ac:dyDescent="0.35">
      <c r="A11" t="s">
        <v>5</v>
      </c>
      <c r="B11" s="1">
        <v>40.01318424722227</v>
      </c>
      <c r="C11" s="1">
        <v>40.171448724527821</v>
      </c>
      <c r="D11" s="1">
        <v>43.312525700549763</v>
      </c>
      <c r="E11" s="1">
        <v>49.152633639006297</v>
      </c>
      <c r="F11" s="1">
        <v>46.296622999999997</v>
      </c>
      <c r="G11" s="2"/>
      <c r="H11" s="2"/>
    </row>
    <row r="12" spans="1:8" x14ac:dyDescent="0.35">
      <c r="A12" t="s">
        <v>4</v>
      </c>
      <c r="B12" s="1">
        <v>34.460938563132515</v>
      </c>
      <c r="C12" s="1">
        <v>36.993784119873666</v>
      </c>
      <c r="D12" s="1">
        <v>38.428739756147266</v>
      </c>
      <c r="E12" s="1">
        <v>39.940822395747077</v>
      </c>
      <c r="F12" s="1">
        <v>41.925035000000001</v>
      </c>
      <c r="G12" s="2"/>
      <c r="H12" s="2"/>
    </row>
    <row r="13" spans="1:8" x14ac:dyDescent="0.35">
      <c r="A13" t="s">
        <v>7</v>
      </c>
      <c r="B13" s="1">
        <v>22.714997904760075</v>
      </c>
      <c r="C13" s="1">
        <v>21.86079158506066</v>
      </c>
      <c r="D13" s="1">
        <v>23.417923442018097</v>
      </c>
      <c r="E13" s="1">
        <v>22.54570462159904</v>
      </c>
      <c r="F13" s="1">
        <v>23.878436000000001</v>
      </c>
      <c r="G13" s="2"/>
      <c r="H13" s="2"/>
    </row>
    <row r="14" spans="1:8" x14ac:dyDescent="0.35">
      <c r="A14" t="s">
        <v>10</v>
      </c>
      <c r="B14" s="1">
        <v>19.277192336102122</v>
      </c>
      <c r="C14" s="1">
        <v>19.406548353634388</v>
      </c>
      <c r="D14" s="1">
        <v>19.571989100256786</v>
      </c>
      <c r="E14" s="1">
        <v>22.056957625567875</v>
      </c>
      <c r="F14" s="1">
        <v>20.954070999999999</v>
      </c>
      <c r="G14" s="2"/>
      <c r="H14" s="2"/>
    </row>
    <row r="15" spans="1:8" x14ac:dyDescent="0.35">
      <c r="A15" t="s">
        <v>8</v>
      </c>
      <c r="B15" s="1">
        <v>18.735316027774562</v>
      </c>
      <c r="C15" s="1">
        <v>19.204448979075405</v>
      </c>
      <c r="D15" s="1">
        <v>19.215656198442119</v>
      </c>
      <c r="E15" s="1">
        <v>19.248291068569372</v>
      </c>
      <c r="F15" s="1">
        <v>18.995152999999998</v>
      </c>
      <c r="G15" s="2"/>
      <c r="H15" s="2"/>
    </row>
    <row r="16" spans="1:8" x14ac:dyDescent="0.35">
      <c r="A16" t="s">
        <v>11</v>
      </c>
      <c r="B16" s="1">
        <v>14.967381944715903</v>
      </c>
      <c r="C16" s="1">
        <v>13.950507865686999</v>
      </c>
      <c r="D16" s="1">
        <v>14.407235542831826</v>
      </c>
      <c r="E16" s="1">
        <v>15.318873420123165</v>
      </c>
      <c r="F16" s="1">
        <v>14.491724000000001</v>
      </c>
      <c r="G16" s="2"/>
      <c r="H16" s="2"/>
    </row>
    <row r="17" spans="1:8" x14ac:dyDescent="0.35">
      <c r="A17" t="s">
        <v>12</v>
      </c>
      <c r="B17" s="1">
        <v>7.9464022129272092</v>
      </c>
      <c r="C17" s="1">
        <v>7.7376906993609254</v>
      </c>
      <c r="D17" s="1">
        <v>7.2323146396858027</v>
      </c>
      <c r="E17" s="1">
        <v>7.4218611617890318</v>
      </c>
      <c r="F17" s="1">
        <v>7.6269549999999997</v>
      </c>
      <c r="G17" s="2"/>
      <c r="H17" s="2"/>
    </row>
    <row r="18" spans="1:8" x14ac:dyDescent="0.35">
      <c r="A18" t="s">
        <v>13</v>
      </c>
      <c r="B18" s="1">
        <v>4.6994346019759714</v>
      </c>
      <c r="C18" s="1">
        <v>5.2765644652781507</v>
      </c>
      <c r="D18" s="1">
        <v>4.0529126805613105</v>
      </c>
      <c r="E18" s="1">
        <v>5.099355187442014</v>
      </c>
      <c r="F18" s="1">
        <v>5.0434840000000003</v>
      </c>
      <c r="G18" s="2"/>
      <c r="H18" s="2"/>
    </row>
    <row r="19" spans="1:8" x14ac:dyDescent="0.35">
      <c r="A19" t="s">
        <v>9</v>
      </c>
      <c r="B19" s="1">
        <v>23.386674856686575</v>
      </c>
      <c r="C19" s="1">
        <v>26.088616747832781</v>
      </c>
      <c r="D19" s="1">
        <v>25.325190434389704</v>
      </c>
      <c r="E19" s="1">
        <v>27.132465514097692</v>
      </c>
      <c r="F19" s="1">
        <v>27.093411</v>
      </c>
      <c r="G19" s="2"/>
      <c r="H19" s="2"/>
    </row>
    <row r="21" spans="1:8" x14ac:dyDescent="0.35">
      <c r="A21" t="s">
        <v>182</v>
      </c>
    </row>
  </sheetData>
  <sortState xmlns:xlrd2="http://schemas.microsoft.com/office/spreadsheetml/2017/richdata2" ref="A6:S18">
    <sortCondition descending="1" ref="F6:F18"/>
  </sortState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AA4F7-6C22-41CD-BB96-CEC78E082544}">
  <sheetPr>
    <pageSetUpPr fitToPage="1"/>
  </sheetPr>
  <dimension ref="A1:CS66"/>
  <sheetViews>
    <sheetView zoomScale="64" zoomScaleNormal="64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13" sqref="A13"/>
    </sheetView>
  </sheetViews>
  <sheetFormatPr defaultColWidth="9.1796875" defaultRowHeight="18" customHeight="1" x14ac:dyDescent="0.35"/>
  <cols>
    <col min="1" max="1" width="45.81640625" style="57" customWidth="1"/>
    <col min="2" max="83" width="10.81640625" style="57" customWidth="1"/>
    <col min="84" max="16384" width="9.1796875" style="57"/>
  </cols>
  <sheetData>
    <row r="1" spans="1:7" ht="26" x14ac:dyDescent="0.6">
      <c r="A1" s="158" t="s">
        <v>177</v>
      </c>
    </row>
    <row r="2" spans="1:7" ht="18" customHeight="1" x14ac:dyDescent="0.35">
      <c r="A2" s="57" t="s">
        <v>178</v>
      </c>
    </row>
    <row r="4" spans="1:7" customFormat="1" ht="18" customHeight="1" x14ac:dyDescent="0.35">
      <c r="B4" t="s">
        <v>135</v>
      </c>
      <c r="F4">
        <v>2023</v>
      </c>
    </row>
    <row r="5" spans="1:7" s="145" customFormat="1" ht="18" customHeight="1" x14ac:dyDescent="0.35">
      <c r="B5" s="145" t="s">
        <v>50</v>
      </c>
      <c r="C5" s="145" t="s">
        <v>18</v>
      </c>
      <c r="D5" s="145" t="s">
        <v>49</v>
      </c>
      <c r="E5" s="145" t="s">
        <v>19</v>
      </c>
      <c r="F5" s="145" t="s">
        <v>17</v>
      </c>
      <c r="G5" s="145" t="s">
        <v>16</v>
      </c>
    </row>
    <row r="6" spans="1:7" ht="18" customHeight="1" x14ac:dyDescent="0.35">
      <c r="A6" s="57" t="s">
        <v>130</v>
      </c>
      <c r="B6" s="143">
        <v>4.5410532545689799</v>
      </c>
      <c r="C6" s="143">
        <v>4.4214365775672864</v>
      </c>
      <c r="D6" s="143">
        <v>4.513958474977624</v>
      </c>
      <c r="E6" s="143">
        <v>4.5991046568191676</v>
      </c>
      <c r="F6" s="143">
        <v>4.6005427955183311</v>
      </c>
      <c r="G6" s="143">
        <v>4.6108130005420316</v>
      </c>
    </row>
    <row r="7" spans="1:7" ht="18" customHeight="1" x14ac:dyDescent="0.35">
      <c r="A7" s="57" t="s">
        <v>131</v>
      </c>
      <c r="B7" s="143">
        <v>1.3412100659589088</v>
      </c>
      <c r="C7" s="143">
        <v>1.3468526966293086</v>
      </c>
      <c r="D7" s="143">
        <v>1.3573129297258097</v>
      </c>
      <c r="E7" s="143">
        <v>1.3553056392391243</v>
      </c>
      <c r="F7" s="143">
        <v>1.401753770999095</v>
      </c>
      <c r="G7" s="143">
        <v>1.3971940086426513</v>
      </c>
    </row>
    <row r="8" spans="1:7" ht="18" customHeight="1" x14ac:dyDescent="0.35">
      <c r="A8" s="57" t="s">
        <v>132</v>
      </c>
      <c r="B8" s="143">
        <v>1.1269541346821532</v>
      </c>
      <c r="C8" s="143">
        <v>1.0142854110874737</v>
      </c>
      <c r="D8" s="143">
        <v>0.99815692025023162</v>
      </c>
      <c r="E8" s="143">
        <v>1.0501868459998469</v>
      </c>
      <c r="F8" s="143">
        <v>1.0697034195711699</v>
      </c>
      <c r="G8" s="143">
        <v>1.0677764845165811</v>
      </c>
    </row>
    <row r="9" spans="1:7" ht="18" customHeight="1" x14ac:dyDescent="0.35">
      <c r="A9" s="57" t="s">
        <v>133</v>
      </c>
      <c r="B9" s="144">
        <v>3.5993676200748457E-3</v>
      </c>
      <c r="C9" s="144">
        <v>3.1033440499380064E-2</v>
      </c>
      <c r="D9" s="144">
        <v>5.7746426456466732E-3</v>
      </c>
      <c r="E9" s="144">
        <v>-1.1148796147657002E-2</v>
      </c>
      <c r="F9" s="144">
        <v>1.1025506645394758E-2</v>
      </c>
      <c r="G9" s="144">
        <v>-2.0852318586960035E-3</v>
      </c>
    </row>
    <row r="10" spans="1:7" ht="18" customHeight="1" x14ac:dyDescent="0.35">
      <c r="A10" s="57" t="s">
        <v>78</v>
      </c>
      <c r="B10" s="143">
        <v>2.1285975572627507</v>
      </c>
      <c r="C10" s="143">
        <v>2.0135977541868213</v>
      </c>
      <c r="D10" s="143">
        <v>2.1186062629124724</v>
      </c>
      <c r="E10" s="143">
        <v>2.1732099975416945</v>
      </c>
      <c r="F10" s="143">
        <v>2.288389671738368</v>
      </c>
      <c r="G10" s="143">
        <v>2.3025008486489922</v>
      </c>
    </row>
    <row r="11" spans="1:7" ht="18" customHeight="1" x14ac:dyDescent="0.35">
      <c r="A11" s="57" t="s">
        <v>134</v>
      </c>
      <c r="B11" s="143">
        <v>2.0958435396893469</v>
      </c>
      <c r="C11" s="143">
        <v>1.8043438233851286</v>
      </c>
      <c r="D11" s="143">
        <v>2.0216051994601747</v>
      </c>
      <c r="E11" s="143">
        <v>2.2375250416057604</v>
      </c>
      <c r="F11" s="143">
        <v>2.2058270670532449</v>
      </c>
      <c r="G11" s="143">
        <v>2.293945095617751</v>
      </c>
    </row>
    <row r="12" spans="1:7" ht="18" customHeight="1" x14ac:dyDescent="0.35">
      <c r="B12" s="56"/>
      <c r="C12" s="56"/>
      <c r="D12" s="56"/>
      <c r="E12" s="56"/>
      <c r="F12" s="56"/>
      <c r="G12" s="56"/>
    </row>
    <row r="13" spans="1:7" ht="18" customHeight="1" x14ac:dyDescent="0.35">
      <c r="A13" t="s">
        <v>176</v>
      </c>
      <c r="B13" s="134"/>
      <c r="C13" s="134"/>
      <c r="D13" s="134"/>
      <c r="E13" s="134"/>
      <c r="F13" s="134"/>
      <c r="G13" s="134"/>
    </row>
    <row r="14" spans="1:7" ht="18" customHeight="1" x14ac:dyDescent="0.35">
      <c r="B14" s="134"/>
      <c r="C14" s="134"/>
      <c r="D14" s="134"/>
      <c r="E14" s="134"/>
      <c r="F14" s="134"/>
      <c r="G14" s="134"/>
    </row>
    <row r="15" spans="1:7" ht="18" customHeight="1" x14ac:dyDescent="0.35">
      <c r="B15" s="134"/>
      <c r="C15" s="134"/>
      <c r="D15" s="134"/>
      <c r="E15" s="134"/>
      <c r="F15" s="134"/>
      <c r="G15" s="134"/>
    </row>
    <row r="16" spans="1:7" ht="18" customHeight="1" x14ac:dyDescent="0.35">
      <c r="B16" s="134"/>
      <c r="C16" s="134"/>
      <c r="D16" s="134"/>
      <c r="E16" s="134"/>
      <c r="F16" s="134"/>
      <c r="G16" s="134"/>
    </row>
    <row r="17" spans="2:85" ht="18" customHeight="1" x14ac:dyDescent="0.35">
      <c r="B17" s="134"/>
      <c r="C17" s="134"/>
      <c r="D17" s="134"/>
      <c r="E17" s="134"/>
      <c r="F17" s="134"/>
      <c r="G17" s="134"/>
    </row>
    <row r="18" spans="2:85" ht="18" customHeight="1" x14ac:dyDescent="0.35">
      <c r="B18" s="134"/>
      <c r="C18" s="134"/>
      <c r="D18" s="134"/>
      <c r="E18" s="134"/>
      <c r="F18" s="134"/>
      <c r="G18" s="134"/>
    </row>
    <row r="19" spans="2:85" ht="18" customHeight="1" x14ac:dyDescent="0.35">
      <c r="B19" s="56"/>
      <c r="C19" s="56"/>
      <c r="D19" s="56"/>
      <c r="E19" s="56"/>
      <c r="F19" s="56"/>
      <c r="G19" s="56"/>
    </row>
    <row r="20" spans="2:85" ht="18" customHeight="1" x14ac:dyDescent="0.35">
      <c r="B20" s="134"/>
      <c r="C20" s="134"/>
      <c r="D20" s="134"/>
      <c r="E20" s="134"/>
      <c r="F20" s="134"/>
      <c r="G20" s="134"/>
    </row>
    <row r="21" spans="2:85" ht="18" customHeight="1" x14ac:dyDescent="0.35">
      <c r="B21" s="134"/>
      <c r="C21" s="134"/>
      <c r="D21" s="134"/>
      <c r="E21" s="134"/>
      <c r="F21" s="134"/>
      <c r="G21" s="134"/>
    </row>
    <row r="22" spans="2:85" ht="18" customHeight="1" x14ac:dyDescent="0.35">
      <c r="B22" s="134"/>
      <c r="C22" s="134"/>
      <c r="D22" s="134"/>
      <c r="E22" s="134"/>
      <c r="F22" s="134"/>
      <c r="G22" s="134"/>
    </row>
    <row r="23" spans="2:85" ht="18" customHeight="1" x14ac:dyDescent="0.35">
      <c r="B23" s="134"/>
      <c r="C23" s="134"/>
      <c r="D23" s="134"/>
      <c r="E23" s="134"/>
      <c r="F23" s="134"/>
      <c r="G23" s="134"/>
    </row>
    <row r="24" spans="2:85" ht="18" customHeight="1" x14ac:dyDescent="0.35">
      <c r="B24" s="134"/>
      <c r="C24" s="134"/>
      <c r="D24" s="134"/>
      <c r="E24" s="134"/>
      <c r="F24" s="134"/>
      <c r="G24" s="134"/>
    </row>
    <row r="25" spans="2:85" ht="18" customHeight="1" x14ac:dyDescent="0.35">
      <c r="B25" s="134"/>
      <c r="C25" s="134"/>
      <c r="D25" s="134"/>
      <c r="E25" s="134"/>
      <c r="F25" s="134"/>
      <c r="G25" s="134"/>
    </row>
    <row r="26" spans="2:85" ht="18" customHeight="1" x14ac:dyDescent="0.35">
      <c r="B26" s="56"/>
      <c r="C26" s="56"/>
      <c r="D26" s="56"/>
      <c r="E26" s="56"/>
      <c r="F26" s="56"/>
      <c r="G26" s="56"/>
    </row>
    <row r="28" spans="2:85" ht="18" customHeight="1" x14ac:dyDescent="0.35">
      <c r="B28" s="125"/>
      <c r="C28" s="125"/>
      <c r="D28" s="125"/>
      <c r="E28" s="125"/>
      <c r="F28" s="125"/>
      <c r="G28" s="125"/>
    </row>
    <row r="29" spans="2:85" s="136" customFormat="1" ht="18" customHeight="1" x14ac:dyDescent="0.35"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</row>
    <row r="30" spans="2:85" s="136" customFormat="1" ht="18" customHeight="1" x14ac:dyDescent="0.35"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</row>
    <row r="31" spans="2:85" s="136" customFormat="1" ht="18" customHeight="1" x14ac:dyDescent="0.35"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</row>
    <row r="32" spans="2:85" s="136" customFormat="1" ht="18" customHeight="1" x14ac:dyDescent="0.35">
      <c r="B32" s="126"/>
      <c r="C32" s="126"/>
      <c r="D32" s="126"/>
      <c r="E32" s="126"/>
      <c r="F32" s="126"/>
      <c r="G32" s="126"/>
      <c r="H32" s="137"/>
      <c r="I32" s="137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</row>
    <row r="33" spans="2:97" s="136" customFormat="1" ht="18" customHeight="1" x14ac:dyDescent="0.35"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</row>
    <row r="34" spans="2:97" s="136" customFormat="1" ht="18" customHeight="1" x14ac:dyDescent="0.35"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</row>
    <row r="35" spans="2:97" s="135" customFormat="1" ht="18" customHeight="1" x14ac:dyDescent="0.3"/>
    <row r="36" spans="2:97" ht="16" customHeight="1" x14ac:dyDescent="0.35">
      <c r="B36" s="125"/>
      <c r="C36" s="125"/>
      <c r="D36" s="125"/>
      <c r="E36" s="125"/>
      <c r="F36" s="125"/>
      <c r="G36" s="125"/>
      <c r="H36" s="142"/>
      <c r="I36" s="142"/>
      <c r="J36" s="142"/>
      <c r="K36" s="142"/>
      <c r="L36" s="142"/>
      <c r="M36" s="142"/>
    </row>
    <row r="37" spans="2:97" ht="16" customHeight="1" x14ac:dyDescent="0.35">
      <c r="B37" s="56"/>
      <c r="C37" s="56"/>
      <c r="D37" s="56"/>
      <c r="E37" s="56"/>
      <c r="F37" s="56"/>
      <c r="G37" s="56"/>
    </row>
    <row r="38" spans="2:97" ht="16" customHeight="1" x14ac:dyDescent="0.35"/>
    <row r="39" spans="2:97" s="136" customFormat="1" ht="16" customHeight="1" x14ac:dyDescent="0.35"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</row>
    <row r="40" spans="2:97" s="136" customFormat="1" ht="16" customHeight="1" x14ac:dyDescent="0.35"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</row>
    <row r="41" spans="2:97" s="136" customFormat="1" ht="16" customHeight="1" x14ac:dyDescent="0.35"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</row>
    <row r="42" spans="2:97" s="136" customFormat="1" ht="16" customHeight="1" x14ac:dyDescent="0.35"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</row>
    <row r="43" spans="2:97" s="136" customFormat="1" ht="16" customHeight="1" x14ac:dyDescent="0.35"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  <c r="CQ43" s="126"/>
      <c r="CR43" s="126"/>
      <c r="CS43" s="126"/>
    </row>
    <row r="44" spans="2:97" s="136" customFormat="1" ht="16" customHeight="1" x14ac:dyDescent="0.35"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6"/>
      <c r="CO44" s="126"/>
      <c r="CP44" s="126"/>
      <c r="CQ44" s="126"/>
      <c r="CR44" s="126"/>
      <c r="CS44" s="126"/>
    </row>
    <row r="45" spans="2:97" s="136" customFormat="1" ht="18" customHeight="1" x14ac:dyDescent="0.35">
      <c r="B45" s="137"/>
      <c r="C45" s="137"/>
      <c r="D45" s="137"/>
      <c r="E45" s="137"/>
      <c r="F45" s="137"/>
      <c r="G45" s="137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</row>
    <row r="46" spans="2:97" s="136" customFormat="1" ht="18" customHeight="1" x14ac:dyDescent="0.35">
      <c r="B46" s="137"/>
      <c r="C46" s="137"/>
      <c r="D46" s="137"/>
      <c r="E46" s="137"/>
      <c r="F46" s="137"/>
      <c r="G46" s="137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  <c r="BR46" s="126"/>
      <c r="BS46" s="126"/>
      <c r="BT46" s="126"/>
      <c r="BU46" s="126"/>
      <c r="BV46" s="126"/>
      <c r="BW46" s="126"/>
      <c r="BX46" s="126"/>
      <c r="BY46" s="126"/>
      <c r="BZ46" s="126"/>
      <c r="CA46" s="126"/>
      <c r="CB46" s="126"/>
      <c r="CC46" s="126"/>
      <c r="CD46" s="126"/>
      <c r="CE46" s="126"/>
      <c r="CF46" s="126"/>
      <c r="CG46" s="126"/>
    </row>
    <row r="47" spans="2:97" s="138" customFormat="1" ht="18" customHeight="1" x14ac:dyDescent="0.35">
      <c r="B47" s="139"/>
      <c r="C47" s="139"/>
      <c r="D47" s="139"/>
      <c r="E47" s="139"/>
      <c r="F47" s="139"/>
      <c r="G47" s="139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</row>
    <row r="48" spans="2:97" s="135" customFormat="1" ht="18" customHeight="1" x14ac:dyDescent="0.3"/>
    <row r="49" spans="1:72" s="135" customFormat="1" ht="18" customHeight="1" x14ac:dyDescent="0.3"/>
    <row r="50" spans="1:72" s="135" customFormat="1" ht="18" customHeight="1" x14ac:dyDescent="0.3"/>
    <row r="51" spans="1:72" ht="18" customHeight="1" x14ac:dyDescent="0.35">
      <c r="A51" s="124"/>
    </row>
    <row r="52" spans="1:72" ht="18" customHeight="1" x14ac:dyDescent="0.35">
      <c r="B52" s="125"/>
      <c r="C52" s="125"/>
      <c r="D52" s="125"/>
      <c r="E52" s="125"/>
      <c r="F52" s="125"/>
      <c r="G52" s="125"/>
    </row>
    <row r="53" spans="1:72" ht="18" customHeight="1" x14ac:dyDescent="0.35">
      <c r="B53" s="56"/>
      <c r="C53" s="56"/>
      <c r="D53" s="56"/>
      <c r="E53" s="56"/>
      <c r="F53" s="56"/>
      <c r="G53" s="56"/>
    </row>
    <row r="54" spans="1:72" ht="18" customHeight="1" x14ac:dyDescent="0.35">
      <c r="A54" s="128"/>
    </row>
    <row r="55" spans="1:72" ht="18" customHeight="1" x14ac:dyDescent="0.35">
      <c r="B55" s="129"/>
      <c r="C55" s="129"/>
      <c r="D55" s="129"/>
      <c r="E55" s="129"/>
      <c r="F55" s="129"/>
      <c r="G55" s="129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</row>
    <row r="56" spans="1:72" ht="18" customHeight="1" x14ac:dyDescent="0.35">
      <c r="B56" s="129"/>
      <c r="C56" s="129"/>
      <c r="D56" s="129"/>
      <c r="E56" s="129"/>
      <c r="F56" s="129"/>
      <c r="G56" s="129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2"/>
      <c r="BR56" s="132"/>
      <c r="BS56" s="132"/>
      <c r="BT56" s="132"/>
    </row>
    <row r="57" spans="1:72" ht="18" customHeight="1" x14ac:dyDescent="0.35">
      <c r="B57" s="129"/>
      <c r="C57" s="129"/>
      <c r="D57" s="129"/>
      <c r="E57" s="129"/>
      <c r="F57" s="129"/>
      <c r="G57" s="129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</row>
    <row r="58" spans="1:72" ht="18" customHeight="1" x14ac:dyDescent="0.35">
      <c r="B58" s="129"/>
      <c r="C58" s="129"/>
      <c r="D58" s="129"/>
      <c r="E58" s="129"/>
      <c r="F58" s="129"/>
      <c r="G58" s="129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32"/>
      <c r="BR58" s="132"/>
      <c r="BS58" s="132"/>
      <c r="BT58" s="132"/>
    </row>
    <row r="59" spans="1:72" ht="18" customHeight="1" x14ac:dyDescent="0.35">
      <c r="B59" s="129"/>
      <c r="C59" s="129"/>
      <c r="D59" s="129"/>
      <c r="E59" s="129"/>
      <c r="F59" s="129"/>
      <c r="G59" s="129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  <c r="BI59" s="132"/>
      <c r="BJ59" s="132"/>
      <c r="BK59" s="132"/>
      <c r="BL59" s="132"/>
      <c r="BM59" s="132"/>
      <c r="BN59" s="132"/>
      <c r="BO59" s="132"/>
      <c r="BP59" s="132"/>
      <c r="BQ59" s="132"/>
      <c r="BR59" s="132"/>
      <c r="BS59" s="132"/>
      <c r="BT59" s="132"/>
    </row>
    <row r="60" spans="1:72" ht="18" customHeight="1" x14ac:dyDescent="0.35">
      <c r="B60" s="129"/>
      <c r="C60" s="129"/>
      <c r="D60" s="129"/>
      <c r="E60" s="129"/>
      <c r="F60" s="129"/>
      <c r="G60" s="129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  <c r="BI60" s="132"/>
      <c r="BJ60" s="132"/>
      <c r="BK60" s="132"/>
      <c r="BL60" s="132"/>
      <c r="BM60" s="132"/>
      <c r="BN60" s="132"/>
      <c r="BO60" s="132"/>
      <c r="BP60" s="132"/>
      <c r="BQ60" s="132"/>
      <c r="BR60" s="132"/>
      <c r="BS60" s="132"/>
      <c r="BT60" s="132"/>
    </row>
    <row r="61" spans="1:72" s="127" customFormat="1" ht="18" customHeight="1" x14ac:dyDescent="0.35">
      <c r="B61" s="130"/>
      <c r="C61" s="130"/>
      <c r="D61" s="130"/>
      <c r="E61" s="130"/>
      <c r="F61" s="130"/>
      <c r="G61" s="13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</row>
    <row r="63" spans="1:72" ht="18" customHeight="1" x14ac:dyDescent="0.35">
      <c r="B63" s="141"/>
      <c r="C63" s="141"/>
      <c r="D63" s="141"/>
      <c r="E63" s="141"/>
      <c r="F63" s="141"/>
      <c r="G63" s="141"/>
    </row>
    <row r="64" spans="1:72" ht="18" customHeight="1" x14ac:dyDescent="0.35">
      <c r="B64" s="129"/>
      <c r="C64" s="129"/>
      <c r="D64" s="129"/>
      <c r="E64" s="129"/>
      <c r="F64" s="129"/>
      <c r="G64" s="129"/>
    </row>
    <row r="65" spans="8:16" ht="18" customHeight="1" x14ac:dyDescent="0.35">
      <c r="H65" s="55"/>
      <c r="I65" s="55"/>
      <c r="J65" s="55"/>
      <c r="K65" s="55"/>
      <c r="L65" s="55"/>
      <c r="M65" s="55"/>
      <c r="N65" s="55"/>
      <c r="O65" s="55"/>
      <c r="P65" s="55"/>
    </row>
    <row r="66" spans="8:16" ht="18" customHeight="1" x14ac:dyDescent="0.35">
      <c r="H66" s="55"/>
      <c r="I66" s="55"/>
      <c r="J66" s="55"/>
      <c r="K66" s="55"/>
      <c r="L66" s="55"/>
      <c r="M66" s="55"/>
      <c r="N66" s="55"/>
      <c r="O66" s="55"/>
      <c r="P66" s="55"/>
    </row>
  </sheetData>
  <printOptions gridLines="1"/>
  <pageMargins left="0.78740157480314965" right="0.78740157480314965" top="0.78740157480314965" bottom="0.78740157480314965" header="0.31496062992125984" footer="0.31496062992125984"/>
  <pageSetup paperSize="8" scale="64" orientation="landscape" r:id="rId1"/>
  <headerFooter>
    <oddFooter>&amp;L&amp;"Arial,Regular"&amp;10&amp;A&amp;R&amp;"Arial,Regular"&amp;9Statistics South Africa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DEDDE-B357-4B09-A598-4FD2E0035B9C}">
  <dimension ref="A1:T28"/>
  <sheetViews>
    <sheetView zoomScale="71" zoomScaleNormal="71" workbookViewId="0">
      <pane xSplit="1" ySplit="5" topLeftCell="B6" activePane="bottomRight" state="frozen"/>
      <selection activeCell="P7" sqref="P7"/>
      <selection pane="topRight" activeCell="P7" sqref="P7"/>
      <selection pane="bottomLeft" activeCell="P7" sqref="P7"/>
      <selection pane="bottomRight"/>
    </sheetView>
  </sheetViews>
  <sheetFormatPr defaultColWidth="9.1796875" defaultRowHeight="14.5" x14ac:dyDescent="0.35"/>
  <cols>
    <col min="1" max="1" width="51.54296875" style="17" customWidth="1"/>
    <col min="2" max="15" width="9.453125" style="17" customWidth="1"/>
    <col min="16" max="17" width="12.36328125" style="17" bestFit="1" customWidth="1"/>
    <col min="18" max="18" width="12.36328125" style="17" customWidth="1"/>
    <col min="19" max="16384" width="9.1796875" style="17"/>
  </cols>
  <sheetData>
    <row r="1" spans="1:20" s="16" customFormat="1" ht="26" x14ac:dyDescent="0.6">
      <c r="A1" s="158" t="s">
        <v>48</v>
      </c>
    </row>
    <row r="4" spans="1:20" x14ac:dyDescent="0.35">
      <c r="B4" s="17" t="s">
        <v>24</v>
      </c>
      <c r="Q4" s="19">
        <v>2023</v>
      </c>
    </row>
    <row r="5" spans="1:20" x14ac:dyDescent="0.35">
      <c r="B5" s="32" t="s">
        <v>47</v>
      </c>
      <c r="C5" s="32" t="s">
        <v>46</v>
      </c>
      <c r="D5" s="32" t="s">
        <v>45</v>
      </c>
      <c r="E5" s="32" t="s">
        <v>44</v>
      </c>
      <c r="F5" s="32" t="s">
        <v>43</v>
      </c>
      <c r="G5" s="32" t="s">
        <v>42</v>
      </c>
      <c r="H5" s="32" t="s">
        <v>41</v>
      </c>
      <c r="I5" s="32" t="s">
        <v>40</v>
      </c>
      <c r="J5" s="32" t="s">
        <v>39</v>
      </c>
      <c r="K5" s="32" t="s">
        <v>38</v>
      </c>
      <c r="L5" s="32" t="s">
        <v>37</v>
      </c>
      <c r="M5" s="32" t="s">
        <v>36</v>
      </c>
      <c r="N5" s="32" t="s">
        <v>35</v>
      </c>
      <c r="O5" s="32" t="s">
        <v>34</v>
      </c>
      <c r="P5" s="32" t="s">
        <v>33</v>
      </c>
      <c r="Q5" s="32" t="s">
        <v>64</v>
      </c>
      <c r="R5" s="31" t="s">
        <v>65</v>
      </c>
      <c r="S5" s="16" t="s">
        <v>32</v>
      </c>
    </row>
    <row r="6" spans="1:20" x14ac:dyDescent="0.35">
      <c r="A6" s="17" t="s">
        <v>31</v>
      </c>
      <c r="B6" s="25">
        <v>10.22122946032688</v>
      </c>
      <c r="C6" s="25">
        <v>9.8443766870786771</v>
      </c>
      <c r="D6" s="25">
        <v>9.7198667991689227</v>
      </c>
      <c r="E6" s="25">
        <v>10.210276140507874</v>
      </c>
      <c r="F6" s="25">
        <v>10.265900404745166</v>
      </c>
      <c r="G6" s="25">
        <v>10.773029193595875</v>
      </c>
      <c r="H6" s="25">
        <v>10.910987182549938</v>
      </c>
      <c r="I6" s="25">
        <v>11.180162336618119</v>
      </c>
      <c r="J6" s="25">
        <v>11.155710943674874</v>
      </c>
      <c r="K6" s="25">
        <v>11.243756726333332</v>
      </c>
      <c r="L6" s="25">
        <v>11.346181634907973</v>
      </c>
      <c r="M6" s="25">
        <v>11.33111841276718</v>
      </c>
      <c r="N6" s="25">
        <v>10.495471837393401</v>
      </c>
      <c r="O6" s="25">
        <v>9.7711860896303691</v>
      </c>
      <c r="P6" s="25">
        <v>10.977340347091358</v>
      </c>
      <c r="Q6" s="25">
        <v>11.615904383538917</v>
      </c>
      <c r="R6" s="25">
        <v>11.487559528854275</v>
      </c>
      <c r="S6" s="26">
        <f t="shared" ref="S6:S11" si="0">R6-P6</f>
        <v>0.51021918176291692</v>
      </c>
      <c r="T6" s="2">
        <f t="shared" ref="T6:T11" si="1">S6/S$11</f>
        <v>0.64691038429775416</v>
      </c>
    </row>
    <row r="7" spans="1:20" x14ac:dyDescent="0.35">
      <c r="A7" s="17" t="s">
        <v>30</v>
      </c>
      <c r="B7" s="30">
        <v>2.365116017187316</v>
      </c>
      <c r="C7" s="30">
        <v>2.2494181856696249</v>
      </c>
      <c r="D7" s="30">
        <v>2.3172298851540867</v>
      </c>
      <c r="E7" s="30">
        <v>2.2319462110228621</v>
      </c>
      <c r="F7" s="30">
        <v>2.3509090511153703</v>
      </c>
      <c r="G7" s="30">
        <v>2.4459756695702373</v>
      </c>
      <c r="H7" s="30">
        <v>2.4480841440229195</v>
      </c>
      <c r="I7" s="30">
        <v>2.683973625889009</v>
      </c>
      <c r="J7" s="30">
        <v>2.6949811036625562</v>
      </c>
      <c r="K7" s="30">
        <v>2.8082437901133406</v>
      </c>
      <c r="L7" s="30">
        <v>3.0013728186058253</v>
      </c>
      <c r="M7" s="30">
        <v>2.9180505590150938</v>
      </c>
      <c r="N7" s="30">
        <v>2.5211390249229217</v>
      </c>
      <c r="O7" s="30">
        <v>2.6469330592808471</v>
      </c>
      <c r="P7" s="30">
        <v>2.9552544415989122</v>
      </c>
      <c r="Q7" s="30">
        <v>3.0577611463864214</v>
      </c>
      <c r="R7" s="30">
        <v>3.1812673499814195</v>
      </c>
      <c r="S7" s="26">
        <f t="shared" si="0"/>
        <v>0.22601290838250732</v>
      </c>
      <c r="T7" s="2">
        <f t="shared" si="1"/>
        <v>0.28656330973836303</v>
      </c>
    </row>
    <row r="8" spans="1:20" x14ac:dyDescent="0.35">
      <c r="A8" s="17" t="s">
        <v>29</v>
      </c>
      <c r="B8" s="30">
        <v>1.3757916969662849</v>
      </c>
      <c r="C8" s="30">
        <v>1.2321521068490542</v>
      </c>
      <c r="D8" s="30">
        <v>1.2120931026795658</v>
      </c>
      <c r="E8" s="30">
        <v>1.2236549597278668</v>
      </c>
      <c r="F8" s="30">
        <v>1.189139889304355</v>
      </c>
      <c r="G8" s="30">
        <v>1.2442544781533249</v>
      </c>
      <c r="H8" s="30">
        <v>1.2186454968812916</v>
      </c>
      <c r="I8" s="30">
        <v>1.2936124443860508</v>
      </c>
      <c r="J8" s="30">
        <v>1.2985266182755189</v>
      </c>
      <c r="K8" s="30">
        <v>1.2695302469722625</v>
      </c>
      <c r="L8" s="30">
        <v>1.3318417307196075</v>
      </c>
      <c r="M8" s="30">
        <v>1.2858890428484537</v>
      </c>
      <c r="N8" s="30">
        <v>1.1967317787969305</v>
      </c>
      <c r="O8" s="30">
        <v>1.2584425251782858</v>
      </c>
      <c r="P8" s="30">
        <v>1.1416528413835951</v>
      </c>
      <c r="Q8" s="30">
        <v>1.115525196918544</v>
      </c>
      <c r="R8" s="30">
        <v>1.1340234598938546</v>
      </c>
      <c r="S8" s="26">
        <f t="shared" si="0"/>
        <v>-7.6293814897405721E-3</v>
      </c>
      <c r="T8" s="2">
        <f t="shared" si="1"/>
        <v>-9.6733448837202519E-3</v>
      </c>
    </row>
    <row r="9" spans="1:20" x14ac:dyDescent="0.35">
      <c r="A9" s="17" t="s">
        <v>23</v>
      </c>
      <c r="B9" s="30">
        <v>0.80656191758766493</v>
      </c>
      <c r="C9" s="30">
        <v>0.64708990643913378</v>
      </c>
      <c r="D9" s="30">
        <v>0.64896148704883927</v>
      </c>
      <c r="E9" s="30">
        <v>0.6705368166513459</v>
      </c>
      <c r="F9" s="30">
        <v>0.71790115455440651</v>
      </c>
      <c r="G9" s="30">
        <v>0.71349545916067403</v>
      </c>
      <c r="H9" s="30">
        <v>0.74189424288808392</v>
      </c>
      <c r="I9" s="30">
        <v>0.86031987489221573</v>
      </c>
      <c r="J9" s="30">
        <v>0.9193934793551114</v>
      </c>
      <c r="K9" s="30">
        <v>0.84949510449023513</v>
      </c>
      <c r="L9" s="30">
        <v>0.84930261226257753</v>
      </c>
      <c r="M9" s="30">
        <v>0.8852102771565693</v>
      </c>
      <c r="N9" s="30">
        <v>0.81020859416321012</v>
      </c>
      <c r="O9" s="30">
        <v>0.86756955189361851</v>
      </c>
      <c r="P9" s="30">
        <v>0.86024544473120979</v>
      </c>
      <c r="Q9" s="30">
        <v>0.95559044031228324</v>
      </c>
      <c r="R9" s="30">
        <v>0.92034422262961724</v>
      </c>
      <c r="S9" s="26">
        <f t="shared" si="0"/>
        <v>6.0098777898407452E-2</v>
      </c>
      <c r="T9" s="2">
        <f t="shared" si="1"/>
        <v>7.6199650847603342E-2</v>
      </c>
    </row>
    <row r="10" spans="1:20" s="16" customFormat="1" x14ac:dyDescent="0.35">
      <c r="A10" s="16" t="s">
        <v>28</v>
      </c>
      <c r="B10" s="28">
        <v>0.46200000000000002</v>
      </c>
      <c r="C10" s="28">
        <v>0.42899999999999999</v>
      </c>
      <c r="D10" s="28">
        <v>0.41899999999999998</v>
      </c>
      <c r="E10" s="28">
        <v>0.42399999999999999</v>
      </c>
      <c r="F10" s="28">
        <v>0.42199999999999999</v>
      </c>
      <c r="G10" s="28">
        <v>0.433</v>
      </c>
      <c r="H10" s="29">
        <v>0.43</v>
      </c>
      <c r="I10" s="28">
        <v>0.442</v>
      </c>
      <c r="J10" s="29">
        <v>0.435</v>
      </c>
      <c r="K10" s="29">
        <v>0.43099999999999999</v>
      </c>
      <c r="L10" s="29">
        <v>0.433</v>
      </c>
      <c r="M10" s="28">
        <v>0.42399999999999999</v>
      </c>
      <c r="N10" s="28">
        <v>0.38200000000000001</v>
      </c>
      <c r="O10" s="28">
        <v>0.36499999999999999</v>
      </c>
      <c r="P10" s="28">
        <v>0.39400000000000002</v>
      </c>
      <c r="Q10" s="28">
        <v>0.41</v>
      </c>
      <c r="R10" s="28">
        <v>0.40799999999999997</v>
      </c>
      <c r="S10" s="26">
        <f t="shared" si="0"/>
        <v>1.3999999999999957E-2</v>
      </c>
      <c r="T10" s="2">
        <f t="shared" si="1"/>
        <v>1.7750695591011549E-2</v>
      </c>
    </row>
    <row r="11" spans="1:20" x14ac:dyDescent="0.35">
      <c r="B11" s="27">
        <f t="shared" ref="B11:R11" si="2">SUM(B6:B9)</f>
        <v>14.768699092068147</v>
      </c>
      <c r="C11" s="27">
        <f t="shared" si="2"/>
        <v>13.973036886036489</v>
      </c>
      <c r="D11" s="27">
        <f t="shared" si="2"/>
        <v>13.898151274051413</v>
      </c>
      <c r="E11" s="27">
        <f t="shared" si="2"/>
        <v>14.336414127909949</v>
      </c>
      <c r="F11" s="27">
        <f t="shared" si="2"/>
        <v>14.523850499719298</v>
      </c>
      <c r="G11" s="27">
        <f t="shared" si="2"/>
        <v>15.176754800480111</v>
      </c>
      <c r="H11" s="27">
        <f t="shared" si="2"/>
        <v>15.319611066342233</v>
      </c>
      <c r="I11" s="27">
        <f t="shared" si="2"/>
        <v>16.018068281785393</v>
      </c>
      <c r="J11" s="27">
        <f t="shared" si="2"/>
        <v>16.068612144968061</v>
      </c>
      <c r="K11" s="27">
        <f t="shared" si="2"/>
        <v>16.171025867909172</v>
      </c>
      <c r="L11" s="27">
        <f t="shared" si="2"/>
        <v>16.528698796495984</v>
      </c>
      <c r="M11" s="27">
        <f t="shared" si="2"/>
        <v>16.420268291787298</v>
      </c>
      <c r="N11" s="27">
        <f t="shared" si="2"/>
        <v>15.023551235276464</v>
      </c>
      <c r="O11" s="27">
        <f t="shared" si="2"/>
        <v>14.54413122598312</v>
      </c>
      <c r="P11" s="27">
        <f t="shared" si="2"/>
        <v>15.934493074805074</v>
      </c>
      <c r="Q11" s="27">
        <f t="shared" si="2"/>
        <v>16.744781167156162</v>
      </c>
      <c r="R11" s="27">
        <f t="shared" si="2"/>
        <v>16.723194561359165</v>
      </c>
      <c r="S11" s="26">
        <f t="shared" si="0"/>
        <v>0.78870148655409089</v>
      </c>
      <c r="T11" s="2">
        <f t="shared" si="1"/>
        <v>1</v>
      </c>
    </row>
    <row r="12" spans="1:20" x14ac:dyDescent="0.35">
      <c r="A12" s="17" t="s">
        <v>27</v>
      </c>
      <c r="B12" s="3">
        <f t="shared" ref="B12:R12" si="3">B6/B11</f>
        <v>0.69208732581032917</v>
      </c>
      <c r="C12" s="3">
        <f t="shared" si="3"/>
        <v>0.7045266370774661</v>
      </c>
      <c r="D12" s="3">
        <f t="shared" si="3"/>
        <v>0.6993640094648006</v>
      </c>
      <c r="E12" s="3">
        <f t="shared" si="3"/>
        <v>0.71219176911405191</v>
      </c>
      <c r="F12" s="3">
        <f t="shared" si="3"/>
        <v>0.70683049270877407</v>
      </c>
      <c r="G12" s="3">
        <f t="shared" si="3"/>
        <v>0.70983746757607713</v>
      </c>
      <c r="H12" s="3">
        <f t="shared" si="3"/>
        <v>0.71222351111261506</v>
      </c>
      <c r="I12" s="3">
        <f t="shared" si="3"/>
        <v>0.69797194892291747</v>
      </c>
      <c r="J12" s="3">
        <f t="shared" si="3"/>
        <v>0.69425478958793108</v>
      </c>
      <c r="K12" s="3">
        <f t="shared" si="3"/>
        <v>0.69530262447023661</v>
      </c>
      <c r="L12" s="3">
        <f t="shared" si="3"/>
        <v>0.68645340898300578</v>
      </c>
      <c r="M12" s="3">
        <f t="shared" si="3"/>
        <v>0.69006901783903929</v>
      </c>
      <c r="N12" s="3">
        <f t="shared" si="3"/>
        <v>0.69860126098210507</v>
      </c>
      <c r="O12" s="3">
        <f t="shared" si="3"/>
        <v>0.67183016557043473</v>
      </c>
      <c r="P12" s="3">
        <f t="shared" si="3"/>
        <v>0.68890427173037905</v>
      </c>
      <c r="Q12" s="3">
        <f t="shared" si="3"/>
        <v>0.69370296736530568</v>
      </c>
      <c r="R12" s="3">
        <f t="shared" si="3"/>
        <v>0.68692375052536803</v>
      </c>
      <c r="S12" s="26"/>
      <c r="T12" s="2"/>
    </row>
    <row r="13" spans="1:20" x14ac:dyDescent="0.35">
      <c r="F13" s="24"/>
      <c r="G13" s="24"/>
      <c r="H13" s="24"/>
      <c r="K13" s="24"/>
      <c r="O13" s="3"/>
      <c r="P13" s="3"/>
    </row>
    <row r="14" spans="1:20" x14ac:dyDescent="0.35">
      <c r="A14" s="17" t="s">
        <v>183</v>
      </c>
      <c r="F14" s="24"/>
      <c r="G14" s="24"/>
      <c r="H14" s="24"/>
      <c r="P14"/>
      <c r="Q14"/>
      <c r="R14"/>
      <c r="S14"/>
      <c r="T14"/>
    </row>
    <row r="15" spans="1:20" x14ac:dyDescent="0.35">
      <c r="F15" s="24"/>
      <c r="G15" s="24"/>
      <c r="P15"/>
      <c r="Q15"/>
      <c r="R15"/>
      <c r="S15"/>
      <c r="T15"/>
    </row>
    <row r="16" spans="1:20" x14ac:dyDescent="0.35">
      <c r="F16" s="24"/>
      <c r="G16" s="24"/>
      <c r="H16" s="24"/>
      <c r="P16"/>
      <c r="Q16"/>
      <c r="R16"/>
      <c r="S16"/>
      <c r="T16"/>
    </row>
    <row r="17" spans="6:20" x14ac:dyDescent="0.35">
      <c r="F17" s="24"/>
      <c r="G17" s="24"/>
      <c r="H17" s="24"/>
      <c r="M17" s="24"/>
      <c r="P17"/>
      <c r="Q17"/>
      <c r="R17"/>
      <c r="S17"/>
      <c r="T17"/>
    </row>
    <row r="18" spans="6:20" x14ac:dyDescent="0.35">
      <c r="F18" s="24"/>
      <c r="G18" s="24"/>
      <c r="H18" s="24"/>
      <c r="P18"/>
      <c r="Q18"/>
      <c r="R18"/>
      <c r="S18"/>
      <c r="T18"/>
    </row>
    <row r="19" spans="6:20" x14ac:dyDescent="0.35">
      <c r="F19" s="24"/>
      <c r="G19" s="24"/>
      <c r="H19" s="24"/>
      <c r="I19" s="24"/>
      <c r="J19" s="24"/>
      <c r="L19" s="24"/>
      <c r="M19" s="24"/>
      <c r="O19" s="25"/>
      <c r="P19"/>
      <c r="Q19"/>
      <c r="R19"/>
      <c r="S19"/>
      <c r="T19"/>
    </row>
    <row r="20" spans="6:20" x14ac:dyDescent="0.35">
      <c r="F20" s="24"/>
      <c r="G20" s="24"/>
      <c r="H20" s="24"/>
      <c r="I20" s="24"/>
      <c r="J20" s="24"/>
      <c r="K20" s="24"/>
      <c r="L20" s="24"/>
      <c r="M20" s="24"/>
      <c r="P20"/>
      <c r="Q20"/>
      <c r="R20"/>
      <c r="S20"/>
      <c r="T20"/>
    </row>
    <row r="21" spans="6:20" x14ac:dyDescent="0.35">
      <c r="F21" s="24"/>
      <c r="G21" s="24"/>
      <c r="H21" s="24"/>
      <c r="I21" s="24"/>
      <c r="J21" s="24"/>
      <c r="K21" s="24"/>
      <c r="L21" s="24"/>
      <c r="M21" s="24"/>
      <c r="P21"/>
      <c r="Q21"/>
      <c r="R21"/>
      <c r="S21"/>
      <c r="T21"/>
    </row>
    <row r="22" spans="6:20" x14ac:dyDescent="0.35">
      <c r="F22" s="24"/>
      <c r="G22" s="24"/>
      <c r="H22" s="24"/>
      <c r="I22" s="24"/>
      <c r="J22" s="24"/>
      <c r="K22" s="24"/>
      <c r="L22" s="24"/>
      <c r="P22"/>
      <c r="Q22"/>
      <c r="R22"/>
      <c r="S22"/>
      <c r="T22"/>
    </row>
    <row r="23" spans="6:20" x14ac:dyDescent="0.35">
      <c r="P23"/>
      <c r="Q23"/>
      <c r="R23"/>
      <c r="S23"/>
      <c r="T23"/>
    </row>
    <row r="24" spans="6:20" x14ac:dyDescent="0.35">
      <c r="P24"/>
      <c r="Q24"/>
      <c r="R24"/>
      <c r="S24"/>
      <c r="T24"/>
    </row>
    <row r="25" spans="6:20" x14ac:dyDescent="0.35">
      <c r="P25"/>
      <c r="Q25"/>
      <c r="R25"/>
      <c r="S25"/>
      <c r="T25"/>
    </row>
    <row r="28" spans="6:20" x14ac:dyDescent="0.35">
      <c r="Q28" s="23"/>
      <c r="R28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28" baseType="lpstr">
      <vt:lpstr>1. Quarterly GDP in R trns</vt:lpstr>
      <vt:lpstr>2. SA growth compared to UMIC</vt:lpstr>
      <vt:lpstr>3. Loadshedding</vt:lpstr>
      <vt:lpstr>4. Change in GVA by sector</vt:lpstr>
      <vt:lpstr>5. Sector GVA indices</vt:lpstr>
      <vt:lpstr>6. Monthly manufacturing sales</vt:lpstr>
      <vt:lpstr>7. Quarterly sales by industry</vt:lpstr>
      <vt:lpstr>Expenditure on GDP</vt:lpstr>
      <vt:lpstr>8. Empl trends and ratio</vt:lpstr>
      <vt:lpstr>9. Employment by sector</vt:lpstr>
      <vt:lpstr>10. Construction empl and inv</vt:lpstr>
      <vt:lpstr>11. Empl by mfg industry</vt:lpstr>
      <vt:lpstr>12. Mining employment</vt:lpstr>
      <vt:lpstr>13. Exports, imports, BOT</vt:lpstr>
      <vt:lpstr>14_16 imports exports by sector</vt:lpstr>
      <vt:lpstr>15. Mining revenues</vt:lpstr>
      <vt:lpstr>Table 1. Trade by mfg subsector</vt:lpstr>
      <vt:lpstr>17. Public &amp; private investment</vt:lpstr>
      <vt:lpstr>18. Investment by sector</vt:lpstr>
      <vt:lpstr>19. Return on assets</vt:lpstr>
      <vt:lpstr>19. Mining and mfg profits</vt:lpstr>
      <vt:lpstr>20. dtic budget total</vt:lpstr>
      <vt:lpstr>21. dtic expenditure by branch</vt:lpstr>
      <vt:lpstr>22. Transfers by recipient</vt:lpstr>
      <vt:lpstr>Chart1</vt:lpstr>
      <vt:lpstr>'4. Change in GVA by sector'!Print_Area</vt:lpstr>
      <vt:lpstr>'Expenditure on GDP'!Print_Area</vt:lpstr>
      <vt:lpstr>'Expenditure on GDP'!Print_Titles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</dc:creator>
  <cp:lastModifiedBy>Neva</cp:lastModifiedBy>
  <dcterms:created xsi:type="dcterms:W3CDTF">2024-03-04T06:51:43Z</dcterms:created>
  <dcterms:modified xsi:type="dcterms:W3CDTF">2024-03-07T07:22:56Z</dcterms:modified>
</cp:coreProperties>
</file>