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0.xml" ContentType="application/vnd.openxmlformats-officedocument.themeOverrid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8.xml" ContentType="application/vnd.openxmlformats-officedocument.themeOverrid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9.xml" ContentType="application/vnd.openxmlformats-officedocument.themeOverride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0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1.xml" ContentType="application/vnd.openxmlformats-officedocument.themeOverride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eva\Documents\real economy bulletin\REB Q2 2024\"/>
    </mc:Choice>
  </mc:AlternateContent>
  <xr:revisionPtr revIDLastSave="0" documentId="8_{B0980E99-5FA0-4488-B280-A7F35469C7B9}" xr6:coauthVersionLast="47" xr6:coauthVersionMax="47" xr10:uidLastSave="{00000000-0000-0000-0000-000000000000}"/>
  <bookViews>
    <workbookView xWindow="-110" yWindow="-110" windowWidth="19420" windowHeight="11500" activeTab="1" xr2:uid="{AEDD06A8-0108-4B44-995D-59956F828DAF}"/>
  </bookViews>
  <sheets>
    <sheet name="1. Quarterly change in GDP" sheetId="14" r:id="rId1"/>
    <sheet name="2. GDP by sector" sheetId="15" r:id="rId2"/>
    <sheet name="3. Manufacturing sales" sheetId="20" r:id="rId3"/>
    <sheet name="4. Manufacturing industry sales" sheetId="19" r:id="rId4"/>
    <sheet name="5. Mining export unit prices" sheetId="23" r:id="rId5"/>
    <sheet name=" 6. Employment trends" sheetId="2" r:id="rId6"/>
    <sheet name="7. Empl by prodn sector" sheetId="6" r:id="rId7"/>
    <sheet name="8. Empl by mfg industry" sheetId="3" r:id="rId8"/>
    <sheet name="9. Employment in mfg and other" sheetId="4" r:id="rId9"/>
    <sheet name="Employment by occupation" sheetId="5" r:id="rId10"/>
    <sheet name="10. Mining employment" sheetId="7" r:id="rId11"/>
    <sheet name="11. Freight tpt and electricity" sheetId="24" r:id="rId12"/>
    <sheet name="12. Exports, imports, BOT" sheetId="8" r:id="rId13"/>
    <sheet name="13_14 Imports exports by sector" sheetId="9" r:id="rId14"/>
    <sheet name="Table 1. Trade by mfg subsector" sheetId="10" r:id="rId15"/>
    <sheet name="15. Pvt and public inv" sheetId="25" r:id="rId16"/>
    <sheet name="16. Inv by type of asset" sheetId="22" r:id="rId17"/>
    <sheet name="17. Return on assets" sheetId="11" r:id="rId18"/>
    <sheet name="18. Mining and mfg profits" sheetId="1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" localSheetId="5" hidden="1">#REF!</definedName>
    <definedName name="_" localSheetId="0" hidden="1">#REF!</definedName>
    <definedName name="_" localSheetId="15" hidden="1">'[1]Table 2.4'!#REF!</definedName>
    <definedName name="_" localSheetId="16" hidden="1">'[1]Table 2.4'!#REF!</definedName>
    <definedName name="_" localSheetId="7" hidden="1">#REF!</definedName>
    <definedName name="_" hidden="1">#REF!</definedName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5" hidden="1">#REF!</definedName>
    <definedName name="_AMO_SingleObject_104386094_ROM_F0.SEC2.Tabulate_1.SEC2.BDY.Cross_tabular_summary_report_Table_1" localSheetId="0" hidden="1">#REF!</definedName>
    <definedName name="_AMO_SingleObject_104386094_ROM_F0.SEC2.Tabulate_1.SEC2.BDY.Cross_tabular_summary_report_Table_1" localSheetId="10" hidden="1">#REF!</definedName>
    <definedName name="_AMO_SingleObject_104386094_ROM_F0.SEC2.Tabulate_1.SEC2.BDY.Cross_tabular_summary_report_Table_1" localSheetId="12" hidden="1">'[2]Table 2.5'!#REF!</definedName>
    <definedName name="_AMO_SingleObject_104386094_ROM_F0.SEC2.Tabulate_1.SEC2.BDY.Cross_tabular_summary_report_Table_1" localSheetId="13" hidden="1">'[2]Table 2.5'!#REF!</definedName>
    <definedName name="_AMO_SingleObject_104386094_ROM_F0.SEC2.Tabulate_1.SEC2.BDY.Cross_tabular_summary_report_Table_1" localSheetId="15" hidden="1">'[1]Table 2.5'!#REF!</definedName>
    <definedName name="_AMO_SingleObject_104386094_ROM_F0.SEC2.Tabulate_1.SEC2.BDY.Cross_tabular_summary_report_Table_1" localSheetId="16" hidden="1">'[1]Table 2.5'!#REF!</definedName>
    <definedName name="_AMO_SingleObject_104386094_ROM_F0.SEC2.Tabulate_1.SEC2.BDY.Cross_tabular_summary_report_Table_1" localSheetId="17" hidden="1">'[1]Table 2.5'!#REF!</definedName>
    <definedName name="_AMO_SingleObject_104386094_ROM_F0.SEC2.Tabulate_1.SEC2.BDY.Cross_tabular_summary_report_Table_1" localSheetId="18" hidden="1">'[1]Table 2.5'!#REF!</definedName>
    <definedName name="_AMO_SingleObject_104386094_ROM_F0.SEC2.Tabulate_1.SEC2.BDY.Cross_tabular_summary_report_Table_1" localSheetId="2" hidden="1">'[1]Table 2.5'!#REF!</definedName>
    <definedName name="_AMO_SingleObject_104386094_ROM_F0.SEC2.Tabulate_1.SEC2.BDY.Cross_tabular_summary_report_Table_1" localSheetId="3" hidden="1">'[1]Table 2.5'!#REF!</definedName>
    <definedName name="_AMO_SingleObject_104386094_ROM_F0.SEC2.Tabulate_1.SEC2.BDY.Cross_tabular_summary_report_Table_1" localSheetId="6" hidden="1">#REF!</definedName>
    <definedName name="_AMO_SingleObject_104386094_ROM_F0.SEC2.Tabulate_1.SEC2.BDY.Cross_tabular_summary_report_Table_1" localSheetId="7" hidden="1">'[1]Table 2.5'!#REF!</definedName>
    <definedName name="_AMO_SingleObject_104386094_ROM_F0.SEC2.Tabulate_1.SEC2.BDY.Cross_tabular_summary_report_Table_1" localSheetId="8" hidden="1">#REF!</definedName>
    <definedName name="_AMO_SingleObject_104386094_ROM_F0.SEC2.Tabulate_1.SEC2.BDY.Cross_tabular_summary_report_Table_1" localSheetId="9" hidden="1">'[1]Table 2.5'!#REF!</definedName>
    <definedName name="_AMO_SingleObject_104386094_ROM_F0.SEC2.Tabulate_1.SEC2.BDY.Cross_tabular_summary_report_Table_1" localSheetId="14" hidden="1">'[2]Table 2.5'!#REF!</definedName>
    <definedName name="_AMO_SingleObject_104386094_ROM_F0.SEC2.Tabulate_1.SEC2.BDY.Cross_tabular_summary_report_Table_1" hidden="1">#REF!</definedName>
    <definedName name="_AMO_SingleObject_205779628_ROM_F0.SEC2.Tabulate_1.SEC2.BDY.Cross_tabular_summary_report_Table_1" localSheetId="5" hidden="1">#REF!</definedName>
    <definedName name="_AMO_SingleObject_205779628_ROM_F0.SEC2.Tabulate_1.SEC2.BDY.Cross_tabular_summary_report_Table_1" localSheetId="0" hidden="1">#REF!</definedName>
    <definedName name="_AMO_SingleObject_205779628_ROM_F0.SEC2.Tabulate_1.SEC2.BDY.Cross_tabular_summary_report_Table_1" localSheetId="10" hidden="1">#REF!</definedName>
    <definedName name="_AMO_SingleObject_205779628_ROM_F0.SEC2.Tabulate_1.SEC2.BDY.Cross_tabular_summary_report_Table_1" localSheetId="12" hidden="1">[2]Table3.8b!#REF!</definedName>
    <definedName name="_AMO_SingleObject_205779628_ROM_F0.SEC2.Tabulate_1.SEC2.BDY.Cross_tabular_summary_report_Table_1" localSheetId="13" hidden="1">[2]Table3.8b!#REF!</definedName>
    <definedName name="_AMO_SingleObject_205779628_ROM_F0.SEC2.Tabulate_1.SEC2.BDY.Cross_tabular_summary_report_Table_1" localSheetId="15" hidden="1">[1]Table3.8b!#REF!</definedName>
    <definedName name="_AMO_SingleObject_205779628_ROM_F0.SEC2.Tabulate_1.SEC2.BDY.Cross_tabular_summary_report_Table_1" localSheetId="16" hidden="1">[1]Table3.8b!#REF!</definedName>
    <definedName name="_AMO_SingleObject_205779628_ROM_F0.SEC2.Tabulate_1.SEC2.BDY.Cross_tabular_summary_report_Table_1" localSheetId="17" hidden="1">[1]Table3.8b!#REF!</definedName>
    <definedName name="_AMO_SingleObject_205779628_ROM_F0.SEC2.Tabulate_1.SEC2.BDY.Cross_tabular_summary_report_Table_1" localSheetId="18" hidden="1">[1]Table3.8b!#REF!</definedName>
    <definedName name="_AMO_SingleObject_205779628_ROM_F0.SEC2.Tabulate_1.SEC2.BDY.Cross_tabular_summary_report_Table_1" localSheetId="2" hidden="1">[1]Table3.8b!#REF!</definedName>
    <definedName name="_AMO_SingleObject_205779628_ROM_F0.SEC2.Tabulate_1.SEC2.BDY.Cross_tabular_summary_report_Table_1" localSheetId="3" hidden="1">[1]Table3.8b!#REF!</definedName>
    <definedName name="_AMO_SingleObject_205779628_ROM_F0.SEC2.Tabulate_1.SEC2.BDY.Cross_tabular_summary_report_Table_1" localSheetId="6" hidden="1">#REF!</definedName>
    <definedName name="_AMO_SingleObject_205779628_ROM_F0.SEC2.Tabulate_1.SEC2.BDY.Cross_tabular_summary_report_Table_1" localSheetId="7" hidden="1">[1]Table3.8b!#REF!</definedName>
    <definedName name="_AMO_SingleObject_205779628_ROM_F0.SEC2.Tabulate_1.SEC2.BDY.Cross_tabular_summary_report_Table_1" localSheetId="8" hidden="1">#REF!</definedName>
    <definedName name="_AMO_SingleObject_205779628_ROM_F0.SEC2.Tabulate_1.SEC2.BDY.Cross_tabular_summary_report_Table_1" localSheetId="9" hidden="1">[1]Table3.8b!#REF!</definedName>
    <definedName name="_AMO_SingleObject_205779628_ROM_F0.SEC2.Tabulate_1.SEC2.BDY.Cross_tabular_summary_report_Table_1" localSheetId="14" hidden="1">[2]Table3.8b!#REF!</definedName>
    <definedName name="_AMO_SingleObject_205779628_ROM_F0.SEC2.Tabulate_1.SEC2.BDY.Cross_tabular_summary_report_Table_1" hidden="1">#REF!</definedName>
    <definedName name="_AMO_SingleObject_30194841_ROM_F0.SEC2.Tabulate_1.SEC1.FTR.TXT1" localSheetId="5" hidden="1">#REF!</definedName>
    <definedName name="_AMO_SingleObject_30194841_ROM_F0.SEC2.Tabulate_1.SEC1.FTR.TXT1" localSheetId="0" hidden="1">#REF!</definedName>
    <definedName name="_AMO_SingleObject_30194841_ROM_F0.SEC2.Tabulate_1.SEC1.FTR.TXT1" localSheetId="10" hidden="1">#REF!</definedName>
    <definedName name="_AMO_SingleObject_30194841_ROM_F0.SEC2.Tabulate_1.SEC1.FTR.TXT1" localSheetId="12" hidden="1">[2]Table6!#REF!</definedName>
    <definedName name="_AMO_SingleObject_30194841_ROM_F0.SEC2.Tabulate_1.SEC1.FTR.TXT1" localSheetId="13" hidden="1">[2]Table6!#REF!</definedName>
    <definedName name="_AMO_SingleObject_30194841_ROM_F0.SEC2.Tabulate_1.SEC1.FTR.TXT1" localSheetId="15" hidden="1">[1]Table6!#REF!</definedName>
    <definedName name="_AMO_SingleObject_30194841_ROM_F0.SEC2.Tabulate_1.SEC1.FTR.TXT1" localSheetId="16" hidden="1">[1]Table6!#REF!</definedName>
    <definedName name="_AMO_SingleObject_30194841_ROM_F0.SEC2.Tabulate_1.SEC1.FTR.TXT1" localSheetId="17" hidden="1">[1]Table6!#REF!</definedName>
    <definedName name="_AMO_SingleObject_30194841_ROM_F0.SEC2.Tabulate_1.SEC1.FTR.TXT1" localSheetId="18" hidden="1">[1]Table6!#REF!</definedName>
    <definedName name="_AMO_SingleObject_30194841_ROM_F0.SEC2.Tabulate_1.SEC1.FTR.TXT1" localSheetId="2" hidden="1">[1]Table6!#REF!</definedName>
    <definedName name="_AMO_SingleObject_30194841_ROM_F0.SEC2.Tabulate_1.SEC1.FTR.TXT1" localSheetId="3" hidden="1">[1]Table6!#REF!</definedName>
    <definedName name="_AMO_SingleObject_30194841_ROM_F0.SEC2.Tabulate_1.SEC1.FTR.TXT1" localSheetId="6" hidden="1">#REF!</definedName>
    <definedName name="_AMO_SingleObject_30194841_ROM_F0.SEC2.Tabulate_1.SEC1.FTR.TXT1" localSheetId="7" hidden="1">[1]Table6!#REF!</definedName>
    <definedName name="_AMO_SingleObject_30194841_ROM_F0.SEC2.Tabulate_1.SEC1.FTR.TXT1" localSheetId="8" hidden="1">#REF!</definedName>
    <definedName name="_AMO_SingleObject_30194841_ROM_F0.SEC2.Tabulate_1.SEC1.FTR.TXT1" localSheetId="9" hidden="1">[1]Table6!#REF!</definedName>
    <definedName name="_AMO_SingleObject_30194841_ROM_F0.SEC2.Tabulate_1.SEC1.FTR.TXT1" localSheetId="14" hidden="1">[2]Table6!#REF!</definedName>
    <definedName name="_AMO_SingleObject_30194841_ROM_F0.SEC2.Tabulate_1.SEC1.FTR.TXT1" hidden="1">#REF!</definedName>
    <definedName name="_AMO_SingleObject_362274166__A1" localSheetId="5">#REF!</definedName>
    <definedName name="_AMO_SingleObject_362274166__A1" localSheetId="0">#REF!</definedName>
    <definedName name="_AMO_SingleObject_362274166__A1" localSheetId="10">#REF!</definedName>
    <definedName name="_AMO_SingleObject_362274166__A1" localSheetId="12">'[3]Use table 2007 '!$A$2:$BN$121</definedName>
    <definedName name="_AMO_SingleObject_362274166__A1" localSheetId="13">'[3]Use table 2007 '!$A$2:$BN$121</definedName>
    <definedName name="_AMO_SingleObject_362274166__A1" localSheetId="15">'[4]Use table 2007 '!$A$2:$BN$121</definedName>
    <definedName name="_AMO_SingleObject_362274166__A1" localSheetId="16">'[4]Use table 2007 '!$A$2:$BN$121</definedName>
    <definedName name="_AMO_SingleObject_362274166__A1" localSheetId="17">'[3]Use table 2007 '!$A$2:$BN$121</definedName>
    <definedName name="_AMO_SingleObject_362274166__A1" localSheetId="18">'[3]Use table 2007 '!$A$2:$BN$121</definedName>
    <definedName name="_AMO_SingleObject_362274166__A1" localSheetId="1">'[4]Use table 2007 '!$A$2:$BN$121</definedName>
    <definedName name="_AMO_SingleObject_362274166__A1" localSheetId="2">'[4]Use table 2007 '!$A$2:$BN$121</definedName>
    <definedName name="_AMO_SingleObject_362274166__A1" localSheetId="3">'[4]Use table 2007 '!$A$2:$BN$121</definedName>
    <definedName name="_AMO_SingleObject_362274166__A1" localSheetId="6">#REF!</definedName>
    <definedName name="_AMO_SingleObject_362274166__A1" localSheetId="7">'[3]Use table 2007 '!$A$2:$BN$121</definedName>
    <definedName name="_AMO_SingleObject_362274166__A1" localSheetId="8">#REF!</definedName>
    <definedName name="_AMO_SingleObject_362274166__A1" localSheetId="9">'[3]Use table 2007 '!$A$2:$BN$121</definedName>
    <definedName name="_AMO_SingleObject_362274166__A1" localSheetId="14">'[3]Use table 2007 '!$A$2:$BN$121</definedName>
    <definedName name="_AMO_SingleObject_362274166__A1">#REF!</definedName>
    <definedName name="_AMO_SingleObject_37461558_ROM_F0.SEC2.Tabulate_1.SEC1.HDR.TXT1" localSheetId="5" hidden="1">#REF!</definedName>
    <definedName name="_AMO_SingleObject_37461558_ROM_F0.SEC2.Tabulate_1.SEC1.HDR.TXT1" localSheetId="0" hidden="1">#REF!</definedName>
    <definedName name="_AMO_SingleObject_37461558_ROM_F0.SEC2.Tabulate_1.SEC1.HDR.TXT1" localSheetId="10" hidden="1">#REF!</definedName>
    <definedName name="_AMO_SingleObject_37461558_ROM_F0.SEC2.Tabulate_1.SEC1.HDR.TXT1" localSheetId="12" hidden="1">'[2]Table 2.4'!#REF!</definedName>
    <definedName name="_AMO_SingleObject_37461558_ROM_F0.SEC2.Tabulate_1.SEC1.HDR.TXT1" localSheetId="13" hidden="1">'[2]Table 2.4'!#REF!</definedName>
    <definedName name="_AMO_SingleObject_37461558_ROM_F0.SEC2.Tabulate_1.SEC1.HDR.TXT1" localSheetId="15" hidden="1">'[1]Table 2.4'!#REF!</definedName>
    <definedName name="_AMO_SingleObject_37461558_ROM_F0.SEC2.Tabulate_1.SEC1.HDR.TXT1" localSheetId="16" hidden="1">'[1]Table 2.4'!#REF!</definedName>
    <definedName name="_AMO_SingleObject_37461558_ROM_F0.SEC2.Tabulate_1.SEC1.HDR.TXT1" localSheetId="17" hidden="1">'[1]Table 2.4'!#REF!</definedName>
    <definedName name="_AMO_SingleObject_37461558_ROM_F0.SEC2.Tabulate_1.SEC1.HDR.TXT1" localSheetId="18" hidden="1">'[1]Table 2.4'!#REF!</definedName>
    <definedName name="_AMO_SingleObject_37461558_ROM_F0.SEC2.Tabulate_1.SEC1.HDR.TXT1" localSheetId="2" hidden="1">'[1]Table 2.4'!#REF!</definedName>
    <definedName name="_AMO_SingleObject_37461558_ROM_F0.SEC2.Tabulate_1.SEC1.HDR.TXT1" localSheetId="3" hidden="1">'[1]Table 2.4'!#REF!</definedName>
    <definedName name="_AMO_SingleObject_37461558_ROM_F0.SEC2.Tabulate_1.SEC1.HDR.TXT1" localSheetId="6" hidden="1">#REF!</definedName>
    <definedName name="_AMO_SingleObject_37461558_ROM_F0.SEC2.Tabulate_1.SEC1.HDR.TXT1" localSheetId="7" hidden="1">'[1]Table 2.4'!#REF!</definedName>
    <definedName name="_AMO_SingleObject_37461558_ROM_F0.SEC2.Tabulate_1.SEC1.HDR.TXT1" localSheetId="8" hidden="1">#REF!</definedName>
    <definedName name="_AMO_SingleObject_37461558_ROM_F0.SEC2.Tabulate_1.SEC1.HDR.TXT1" localSheetId="9" hidden="1">'[1]Table 2.4'!#REF!</definedName>
    <definedName name="_AMO_SingleObject_37461558_ROM_F0.SEC2.Tabulate_1.SEC1.HDR.TXT1" localSheetId="14" hidden="1">'[2]Table 2.4'!#REF!</definedName>
    <definedName name="_AMO_SingleObject_37461558_ROM_F0.SEC2.Tabulate_1.SEC1.HDR.TXT1" hidden="1">#REF!</definedName>
    <definedName name="_AMO_SingleObject_732119577_ROM_F0.SEC2.Tabulate_1.SEC2.BDY.Cross_tabular_summary_report_Table_1" localSheetId="5" hidden="1">#REF!</definedName>
    <definedName name="_AMO_SingleObject_732119577_ROM_F0.SEC2.Tabulate_1.SEC2.BDY.Cross_tabular_summary_report_Table_1" localSheetId="0" hidden="1">#REF!</definedName>
    <definedName name="_AMO_SingleObject_732119577_ROM_F0.SEC2.Tabulate_1.SEC2.BDY.Cross_tabular_summary_report_Table_1" localSheetId="10" hidden="1">#REF!</definedName>
    <definedName name="_AMO_SingleObject_732119577_ROM_F0.SEC2.Tabulate_1.SEC2.BDY.Cross_tabular_summary_report_Table_1" localSheetId="12" hidden="1">[2]Table3.8c!#REF!</definedName>
    <definedName name="_AMO_SingleObject_732119577_ROM_F0.SEC2.Tabulate_1.SEC2.BDY.Cross_tabular_summary_report_Table_1" localSheetId="13" hidden="1">[2]Table3.8c!#REF!</definedName>
    <definedName name="_AMO_SingleObject_732119577_ROM_F0.SEC2.Tabulate_1.SEC2.BDY.Cross_tabular_summary_report_Table_1" localSheetId="15" hidden="1">[1]Table3.8c!#REF!</definedName>
    <definedName name="_AMO_SingleObject_732119577_ROM_F0.SEC2.Tabulate_1.SEC2.BDY.Cross_tabular_summary_report_Table_1" localSheetId="16" hidden="1">[1]Table3.8c!#REF!</definedName>
    <definedName name="_AMO_SingleObject_732119577_ROM_F0.SEC2.Tabulate_1.SEC2.BDY.Cross_tabular_summary_report_Table_1" localSheetId="17" hidden="1">[1]Table3.8c!#REF!</definedName>
    <definedName name="_AMO_SingleObject_732119577_ROM_F0.SEC2.Tabulate_1.SEC2.BDY.Cross_tabular_summary_report_Table_1" localSheetId="18" hidden="1">[1]Table3.8c!#REF!</definedName>
    <definedName name="_AMO_SingleObject_732119577_ROM_F0.SEC2.Tabulate_1.SEC2.BDY.Cross_tabular_summary_report_Table_1" localSheetId="2" hidden="1">[1]Table3.8c!#REF!</definedName>
    <definedName name="_AMO_SingleObject_732119577_ROM_F0.SEC2.Tabulate_1.SEC2.BDY.Cross_tabular_summary_report_Table_1" localSheetId="3" hidden="1">[1]Table3.8c!#REF!</definedName>
    <definedName name="_AMO_SingleObject_732119577_ROM_F0.SEC2.Tabulate_1.SEC2.BDY.Cross_tabular_summary_report_Table_1" localSheetId="6" hidden="1">#REF!</definedName>
    <definedName name="_AMO_SingleObject_732119577_ROM_F0.SEC2.Tabulate_1.SEC2.BDY.Cross_tabular_summary_report_Table_1" localSheetId="7" hidden="1">[1]Table3.8c!#REF!</definedName>
    <definedName name="_AMO_SingleObject_732119577_ROM_F0.SEC2.Tabulate_1.SEC2.BDY.Cross_tabular_summary_report_Table_1" localSheetId="8" hidden="1">#REF!</definedName>
    <definedName name="_AMO_SingleObject_732119577_ROM_F0.SEC2.Tabulate_1.SEC2.BDY.Cross_tabular_summary_report_Table_1" localSheetId="9" hidden="1">[1]Table3.8c!#REF!</definedName>
    <definedName name="_AMO_SingleObject_732119577_ROM_F0.SEC2.Tabulate_1.SEC2.BDY.Cross_tabular_summary_report_Table_1" localSheetId="14" hidden="1">[2]Table3.8c!#REF!</definedName>
    <definedName name="_AMO_SingleObject_732119577_ROM_F0.SEC2.Tabulate_1.SEC2.BDY.Cross_tabular_summary_report_Table_1" hidden="1">#REF!</definedName>
    <definedName name="_AMO_SingleObject_921006515_ROM_F0.SEC2.Tabulate_1.SEC1.FTR.TXT1" localSheetId="5" hidden="1">#REF!</definedName>
    <definedName name="_AMO_SingleObject_921006515_ROM_F0.SEC2.Tabulate_1.SEC1.FTR.TXT1" localSheetId="0" hidden="1">#REF!</definedName>
    <definedName name="_AMO_SingleObject_921006515_ROM_F0.SEC2.Tabulate_1.SEC1.FTR.TXT1" localSheetId="10" hidden="1">#REF!</definedName>
    <definedName name="_AMO_SingleObject_921006515_ROM_F0.SEC2.Tabulate_1.SEC1.FTR.TXT1" localSheetId="12" hidden="1">'[2]Table 2'!#REF!</definedName>
    <definedName name="_AMO_SingleObject_921006515_ROM_F0.SEC2.Tabulate_1.SEC1.FTR.TXT1" localSheetId="13" hidden="1">'[2]Table 2'!#REF!</definedName>
    <definedName name="_AMO_SingleObject_921006515_ROM_F0.SEC2.Tabulate_1.SEC1.FTR.TXT1" localSheetId="15" hidden="1">'[1]Table 2'!#REF!</definedName>
    <definedName name="_AMO_SingleObject_921006515_ROM_F0.SEC2.Tabulate_1.SEC1.FTR.TXT1" localSheetId="16" hidden="1">'[1]Table 2'!#REF!</definedName>
    <definedName name="_AMO_SingleObject_921006515_ROM_F0.SEC2.Tabulate_1.SEC1.FTR.TXT1" localSheetId="17" hidden="1">'[1]Table 2'!#REF!</definedName>
    <definedName name="_AMO_SingleObject_921006515_ROM_F0.SEC2.Tabulate_1.SEC1.FTR.TXT1" localSheetId="18" hidden="1">'[1]Table 2'!#REF!</definedName>
    <definedName name="_AMO_SingleObject_921006515_ROM_F0.SEC2.Tabulate_1.SEC1.FTR.TXT1" localSheetId="2" hidden="1">'[1]Table 2'!#REF!</definedName>
    <definedName name="_AMO_SingleObject_921006515_ROM_F0.SEC2.Tabulate_1.SEC1.FTR.TXT1" localSheetId="3" hidden="1">'[1]Table 2'!#REF!</definedName>
    <definedName name="_AMO_SingleObject_921006515_ROM_F0.SEC2.Tabulate_1.SEC1.FTR.TXT1" localSheetId="6" hidden="1">#REF!</definedName>
    <definedName name="_AMO_SingleObject_921006515_ROM_F0.SEC2.Tabulate_1.SEC1.FTR.TXT1" localSheetId="7" hidden="1">'[1]Table 2'!#REF!</definedName>
    <definedName name="_AMO_SingleObject_921006515_ROM_F0.SEC2.Tabulate_1.SEC1.FTR.TXT1" localSheetId="8" hidden="1">#REF!</definedName>
    <definedName name="_AMO_SingleObject_921006515_ROM_F0.SEC2.Tabulate_1.SEC1.FTR.TXT1" localSheetId="9" hidden="1">'[1]Table 2'!#REF!</definedName>
    <definedName name="_AMO_SingleObject_921006515_ROM_F0.SEC2.Tabulate_1.SEC1.FTR.TXT1" localSheetId="14" hidden="1">'[2]Table 2'!#REF!</definedName>
    <definedName name="_AMO_SingleObject_921006515_ROM_F0.SEC2.Tabulate_1.SEC1.FTR.TXT1" hidden="1">#REF!</definedName>
    <definedName name="_AMO_SingleObject_921006515_ROM_F0.SEC2.Tabulate_1.SEC1.FTR.TXT2" localSheetId="5" hidden="1">#REF!</definedName>
    <definedName name="_AMO_SingleObject_921006515_ROM_F0.SEC2.Tabulate_1.SEC1.FTR.TXT2" localSheetId="0" hidden="1">#REF!</definedName>
    <definedName name="_AMO_SingleObject_921006515_ROM_F0.SEC2.Tabulate_1.SEC1.FTR.TXT2" localSheetId="10" hidden="1">#REF!</definedName>
    <definedName name="_AMO_SingleObject_921006515_ROM_F0.SEC2.Tabulate_1.SEC1.FTR.TXT2" localSheetId="15" hidden="1">'[1]Table 2'!#REF!</definedName>
    <definedName name="_AMO_SingleObject_921006515_ROM_F0.SEC2.Tabulate_1.SEC1.FTR.TXT2" localSheetId="16" hidden="1">'[1]Table 2'!#REF!</definedName>
    <definedName name="_AMO_SingleObject_921006515_ROM_F0.SEC2.Tabulate_1.SEC1.FTR.TXT2" localSheetId="7" hidden="1">#REF!</definedName>
    <definedName name="_AMO_SingleObject_921006515_ROM_F0.SEC2.Tabulate_1.SEC1.FTR.TXT2" localSheetId="9" hidden="1">#REF!</definedName>
    <definedName name="_AMO_SingleObject_921006515_ROM_F0.SEC2.Tabulate_1.SEC1.FTR.TXT2" hidden="1">#REF!</definedName>
    <definedName name="_AMO_SingleObject_921006515_ROM_F0.SEC2.Tabulate_1.SEC1.HDR.TXT1" localSheetId="5" hidden="1">#REF!</definedName>
    <definedName name="_AMO_SingleObject_921006515_ROM_F0.SEC2.Tabulate_1.SEC1.HDR.TXT1" localSheetId="0" hidden="1">#REF!</definedName>
    <definedName name="_AMO_SingleObject_921006515_ROM_F0.SEC2.Tabulate_1.SEC1.HDR.TXT1" localSheetId="10" hidden="1">#REF!</definedName>
    <definedName name="_AMO_SingleObject_921006515_ROM_F0.SEC2.Tabulate_1.SEC1.HDR.TXT1" localSheetId="12" hidden="1">'[2]Table 2'!#REF!</definedName>
    <definedName name="_AMO_SingleObject_921006515_ROM_F0.SEC2.Tabulate_1.SEC1.HDR.TXT1" localSheetId="13" hidden="1">'[2]Table 2'!#REF!</definedName>
    <definedName name="_AMO_SingleObject_921006515_ROM_F0.SEC2.Tabulate_1.SEC1.HDR.TXT1" localSheetId="15" hidden="1">'[1]Table 2'!#REF!</definedName>
    <definedName name="_AMO_SingleObject_921006515_ROM_F0.SEC2.Tabulate_1.SEC1.HDR.TXT1" localSheetId="16" hidden="1">'[1]Table 2'!#REF!</definedName>
    <definedName name="_AMO_SingleObject_921006515_ROM_F0.SEC2.Tabulate_1.SEC1.HDR.TXT1" localSheetId="17" hidden="1">'[1]Table 2'!#REF!</definedName>
    <definedName name="_AMO_SingleObject_921006515_ROM_F0.SEC2.Tabulate_1.SEC1.HDR.TXT1" localSheetId="18" hidden="1">'[1]Table 2'!#REF!</definedName>
    <definedName name="_AMO_SingleObject_921006515_ROM_F0.SEC2.Tabulate_1.SEC1.HDR.TXT1" localSheetId="2" hidden="1">'[1]Table 2'!#REF!</definedName>
    <definedName name="_AMO_SingleObject_921006515_ROM_F0.SEC2.Tabulate_1.SEC1.HDR.TXT1" localSheetId="3" hidden="1">'[1]Table 2'!#REF!</definedName>
    <definedName name="_AMO_SingleObject_921006515_ROM_F0.SEC2.Tabulate_1.SEC1.HDR.TXT1" localSheetId="6" hidden="1">#REF!</definedName>
    <definedName name="_AMO_SingleObject_921006515_ROM_F0.SEC2.Tabulate_1.SEC1.HDR.TXT1" localSheetId="7" hidden="1">'[1]Table 2'!#REF!</definedName>
    <definedName name="_AMO_SingleObject_921006515_ROM_F0.SEC2.Tabulate_1.SEC1.HDR.TXT1" localSheetId="8" hidden="1">#REF!</definedName>
    <definedName name="_AMO_SingleObject_921006515_ROM_F0.SEC2.Tabulate_1.SEC1.HDR.TXT1" localSheetId="9" hidden="1">'[1]Table 2'!#REF!</definedName>
    <definedName name="_AMO_SingleObject_921006515_ROM_F0.SEC2.Tabulate_1.SEC1.HDR.TXT1" localSheetId="14" hidden="1">'[2]Table 2'!#REF!</definedName>
    <definedName name="_AMO_SingleObject_921006515_ROM_F0.SEC2.Tabulate_1.SEC1.HDR.TXT1" hidden="1">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localSheetId="5" hidden="1">"'cadcb751-a4ec-47a5-837e-d7004bbc23e1'"</definedName>
    <definedName name="_AMO_UniqueIdentifier" localSheetId="18" hidden="1">"'cadcb751-a4ec-47a5-837e-d7004bbc23e1'"</definedName>
    <definedName name="_AMO_UniqueIdentifier" hidden="1">"'1d42739f-d7fd-4229-a551-64b856bb941d'"</definedName>
    <definedName name="_AMO_UniqueIdentifier_1" hidden="1">"'49c96197-7400-4aea-945c-e5f384f663c1'"</definedName>
    <definedName name="_AMO_XmlVersion" hidden="1">"'1'"</definedName>
    <definedName name="_xlnm._FilterDatabase" localSheetId="13" hidden="1">'13_14 Imports exports by sector'!$B$2:$C$42</definedName>
    <definedName name="_xlnm._FilterDatabase" localSheetId="18" hidden="1">'18. Mining and mfg profits'!$A$4:$S$45</definedName>
    <definedName name="_nishal" localSheetId="5" hidden="1">#REF!</definedName>
    <definedName name="_nishal" localSheetId="0" hidden="1">#REF!</definedName>
    <definedName name="_nishal" localSheetId="10" hidden="1">#REF!</definedName>
    <definedName name="_nishal" localSheetId="15" hidden="1">[1]Table3.8c!#REF!</definedName>
    <definedName name="_nishal" localSheetId="16" hidden="1">[1]Table3.8c!#REF!</definedName>
    <definedName name="_nishal" localSheetId="7" hidden="1">#REF!</definedName>
    <definedName name="_nishal" localSheetId="9" hidden="1">#REF!</definedName>
    <definedName name="_nishal" hidden="1">#REF!</definedName>
    <definedName name="Asanda" localSheetId="5">#REF!</definedName>
    <definedName name="Asanda" localSheetId="0">#REF!</definedName>
    <definedName name="Asanda" localSheetId="10">#REF!</definedName>
    <definedName name="Asanda" localSheetId="12">'[2]Table 2'!#REF!</definedName>
    <definedName name="Asanda" localSheetId="13">'[2]Table 2'!#REF!</definedName>
    <definedName name="Asanda" localSheetId="15">'[5]Table 2'!#REF!</definedName>
    <definedName name="Asanda" localSheetId="16">'[5]Table 2'!#REF!</definedName>
    <definedName name="Asanda" localSheetId="17">'[2]Table 2'!#REF!</definedName>
    <definedName name="Asanda" localSheetId="18">'[2]Table 2'!#REF!</definedName>
    <definedName name="Asanda" localSheetId="2">'[5]Table 2'!#REF!</definedName>
    <definedName name="Asanda" localSheetId="3">'[5]Table 2'!#REF!</definedName>
    <definedName name="Asanda" localSheetId="6">#REF!</definedName>
    <definedName name="Asanda" localSheetId="7">'[2]Table 2'!#REF!</definedName>
    <definedName name="Asanda" localSheetId="8">#REF!</definedName>
    <definedName name="Asanda" localSheetId="9">'[2]Table 2'!#REF!</definedName>
    <definedName name="Asanda" localSheetId="14">'[2]Table 2'!#REF!</definedName>
    <definedName name="Asanda">#REF!</definedName>
    <definedName name="B1_av78" localSheetId="5">#REF!</definedName>
    <definedName name="B1_av78" localSheetId="0">#REF!</definedName>
    <definedName name="B1_av78" localSheetId="10">#REF!</definedName>
    <definedName name="B1_av78" localSheetId="12">#REF!</definedName>
    <definedName name="B1_av78" localSheetId="13">#REF!</definedName>
    <definedName name="B1_av78" localSheetId="15">#REF!</definedName>
    <definedName name="B1_av78" localSheetId="16">#REF!</definedName>
    <definedName name="B1_av78" localSheetId="17">#REF!</definedName>
    <definedName name="B1_av78" localSheetId="18">#REF!</definedName>
    <definedName name="B1_av78" localSheetId="2">#REF!</definedName>
    <definedName name="B1_av78" localSheetId="3">#REF!</definedName>
    <definedName name="B1_av78" localSheetId="6">#REF!</definedName>
    <definedName name="B1_av78" localSheetId="7">#REF!</definedName>
    <definedName name="B1_av78" localSheetId="8">#REF!</definedName>
    <definedName name="B1_av78" localSheetId="9">#REF!</definedName>
    <definedName name="B1_av78" localSheetId="14">#REF!</definedName>
    <definedName name="B1_av78">#REF!</definedName>
    <definedName name="Budget_adjusted_96_97" localSheetId="5">#REF!</definedName>
    <definedName name="Budget_adjusted_96_97" localSheetId="0">#REF!</definedName>
    <definedName name="Budget_adjusted_96_97" localSheetId="10">#REF!</definedName>
    <definedName name="Budget_adjusted_96_97" localSheetId="12">#REF!</definedName>
    <definedName name="Budget_adjusted_96_97" localSheetId="13">#REF!</definedName>
    <definedName name="Budget_adjusted_96_97" localSheetId="15">#REF!</definedName>
    <definedName name="Budget_adjusted_96_97" localSheetId="16">#REF!</definedName>
    <definedName name="Budget_adjusted_96_97" localSheetId="17">#REF!</definedName>
    <definedName name="Budget_adjusted_96_97" localSheetId="18">#REF!</definedName>
    <definedName name="Budget_adjusted_96_97" localSheetId="2">#REF!</definedName>
    <definedName name="Budget_adjusted_96_97" localSheetId="3">#REF!</definedName>
    <definedName name="Budget_adjusted_96_97" localSheetId="6">#REF!</definedName>
    <definedName name="Budget_adjusted_96_97" localSheetId="7">#REF!</definedName>
    <definedName name="Budget_adjusted_96_97" localSheetId="8">#REF!</definedName>
    <definedName name="Budget_adjusted_96_97" localSheetId="9">#REF!</definedName>
    <definedName name="Budget_adjusted_96_97" localSheetId="14">#REF!</definedName>
    <definedName name="Budget_adjusted_96_97">#REF!</definedName>
    <definedName name="Budget_main_96_97" localSheetId="5">#REF!</definedName>
    <definedName name="Budget_main_96_97" localSheetId="0">#REF!</definedName>
    <definedName name="Budget_main_96_97" localSheetId="10">#REF!</definedName>
    <definedName name="Budget_main_96_97" localSheetId="12">#REF!</definedName>
    <definedName name="Budget_main_96_97" localSheetId="13">#REF!</definedName>
    <definedName name="Budget_main_96_97" localSheetId="15">#REF!</definedName>
    <definedName name="Budget_main_96_97" localSheetId="16">#REF!</definedName>
    <definedName name="Budget_main_96_97" localSheetId="17">#REF!</definedName>
    <definedName name="Budget_main_96_97" localSheetId="18">#REF!</definedName>
    <definedName name="Budget_main_96_97" localSheetId="2">#REF!</definedName>
    <definedName name="Budget_main_96_97" localSheetId="3">#REF!</definedName>
    <definedName name="Budget_main_96_97" localSheetId="6">#REF!</definedName>
    <definedName name="Budget_main_96_97" localSheetId="7">#REF!</definedName>
    <definedName name="Budget_main_96_97" localSheetId="8">#REF!</definedName>
    <definedName name="Budget_main_96_97" localSheetId="9">#REF!</definedName>
    <definedName name="Budget_main_96_97" localSheetId="14">#REF!</definedName>
    <definedName name="Budget_main_96_97">#REF!</definedName>
    <definedName name="Budget_main_97_98" localSheetId="5">#REF!</definedName>
    <definedName name="Budget_main_97_98" localSheetId="0">#REF!</definedName>
    <definedName name="Budget_main_97_98" localSheetId="10">#REF!</definedName>
    <definedName name="Budget_main_97_98" localSheetId="12">#REF!</definedName>
    <definedName name="Budget_main_97_98" localSheetId="13">#REF!</definedName>
    <definedName name="Budget_main_97_98" localSheetId="15">#REF!</definedName>
    <definedName name="Budget_main_97_98" localSheetId="16">#REF!</definedName>
    <definedName name="Budget_main_97_98" localSheetId="17">#REF!</definedName>
    <definedName name="Budget_main_97_98" localSheetId="18">#REF!</definedName>
    <definedName name="Budget_main_97_98" localSheetId="2">#REF!</definedName>
    <definedName name="Budget_main_97_98" localSheetId="3">#REF!</definedName>
    <definedName name="Budget_main_97_98" localSheetId="6">#REF!</definedName>
    <definedName name="Budget_main_97_98" localSheetId="7">#REF!</definedName>
    <definedName name="Budget_main_97_98" localSheetId="8">#REF!</definedName>
    <definedName name="Budget_main_97_98" localSheetId="9">#REF!</definedName>
    <definedName name="Budget_main_97_98" localSheetId="14">#REF!</definedName>
    <definedName name="Budget_main_97_98">#REF!</definedName>
    <definedName name="DEC08_SML" localSheetId="5">#REF!</definedName>
    <definedName name="DEC08_SML" localSheetId="0">#REF!</definedName>
    <definedName name="DEC08_SML" localSheetId="10">#REF!</definedName>
    <definedName name="DEC08_SML" localSheetId="15">#REF!</definedName>
    <definedName name="DEC08_SML" localSheetId="16">#REF!</definedName>
    <definedName name="DEC08_SML" localSheetId="7">#REF!</definedName>
    <definedName name="DEC08_SML" localSheetId="9">#REF!</definedName>
    <definedName name="DEC08_SML">#REF!</definedName>
    <definedName name="DHDHDH" localSheetId="5">#REF!</definedName>
    <definedName name="DHDHDH" localSheetId="0">#REF!</definedName>
    <definedName name="DHDHDH" localSheetId="10">#REF!</definedName>
    <definedName name="DHDHDH" localSheetId="12">#REF!</definedName>
    <definedName name="DHDHDH" localSheetId="13">#REF!</definedName>
    <definedName name="DHDHDH" localSheetId="15">#REF!</definedName>
    <definedName name="DHDHDH" localSheetId="16">#REF!</definedName>
    <definedName name="DHDHDH" localSheetId="17">#REF!</definedName>
    <definedName name="DHDHDH" localSheetId="18">#REF!</definedName>
    <definedName name="DHDHDH" localSheetId="2">#REF!</definedName>
    <definedName name="DHDHDH" localSheetId="3">#REF!</definedName>
    <definedName name="DHDHDH" localSheetId="6">#REF!</definedName>
    <definedName name="DHDHDH" localSheetId="7">#REF!</definedName>
    <definedName name="DHDHDH" localSheetId="8">#REF!</definedName>
    <definedName name="DHDHDH" localSheetId="9">#REF!</definedName>
    <definedName name="DHDHDH" localSheetId="14">#REF!</definedName>
    <definedName name="DHDHDH">#REF!</definedName>
    <definedName name="Emp" localSheetId="5" hidden="1">#REF!</definedName>
    <definedName name="Emp" localSheetId="0" hidden="1">#REF!</definedName>
    <definedName name="Emp" localSheetId="10" hidden="1">#REF!</definedName>
    <definedName name="Emp" localSheetId="15" hidden="1">'[1]Table 2'!#REF!</definedName>
    <definedName name="Emp" localSheetId="16" hidden="1">'[1]Table 2'!#REF!</definedName>
    <definedName name="Emp" localSheetId="17" hidden="1">'[1]Table 2'!#REF!</definedName>
    <definedName name="Emp" localSheetId="18" hidden="1">'[1]Table 2'!#REF!</definedName>
    <definedName name="Emp" localSheetId="2" hidden="1">'[1]Table 2'!#REF!</definedName>
    <definedName name="Emp" localSheetId="3" hidden="1">'[1]Table 2'!#REF!</definedName>
    <definedName name="Emp" localSheetId="6" hidden="1">#REF!</definedName>
    <definedName name="Emp" localSheetId="7" hidden="1">'[1]Table 2'!#REF!</definedName>
    <definedName name="Emp" localSheetId="8" hidden="1">#REF!</definedName>
    <definedName name="Emp" localSheetId="9" hidden="1">'[1]Table 2'!#REF!</definedName>
    <definedName name="Emp" hidden="1">#REF!</definedName>
    <definedName name="End_column" localSheetId="5">#REF!</definedName>
    <definedName name="End_column" localSheetId="0">#REF!</definedName>
    <definedName name="End_column" localSheetId="10">#REF!</definedName>
    <definedName name="End_column" localSheetId="12">#REF!</definedName>
    <definedName name="End_column" localSheetId="13">#REF!</definedName>
    <definedName name="End_column" localSheetId="15">#REF!</definedName>
    <definedName name="End_column" localSheetId="16">#REF!</definedName>
    <definedName name="End_column" localSheetId="17">#REF!</definedName>
    <definedName name="End_column" localSheetId="18">#REF!</definedName>
    <definedName name="End_column" localSheetId="2">#REF!</definedName>
    <definedName name="End_column" localSheetId="3">#REF!</definedName>
    <definedName name="End_column" localSheetId="6">#REF!</definedName>
    <definedName name="End_column" localSheetId="7">#REF!</definedName>
    <definedName name="End_column" localSheetId="8">#REF!</definedName>
    <definedName name="End_column" localSheetId="9">#REF!</definedName>
    <definedName name="End_column" localSheetId="14">#REF!</definedName>
    <definedName name="End_column">#REF!</definedName>
    <definedName name="End_Row" localSheetId="5">#REF!</definedName>
    <definedName name="End_Row" localSheetId="0">#REF!</definedName>
    <definedName name="End_Row" localSheetId="10">#REF!</definedName>
    <definedName name="End_Row" localSheetId="12">#REF!</definedName>
    <definedName name="End_Row" localSheetId="13">#REF!</definedName>
    <definedName name="End_Row" localSheetId="15">#REF!</definedName>
    <definedName name="End_Row" localSheetId="16">#REF!</definedName>
    <definedName name="End_Row" localSheetId="17">#REF!</definedName>
    <definedName name="End_Row" localSheetId="18">#REF!</definedName>
    <definedName name="End_Row" localSheetId="2">#REF!</definedName>
    <definedName name="End_Row" localSheetId="3">#REF!</definedName>
    <definedName name="End_Row" localSheetId="6">#REF!</definedName>
    <definedName name="End_Row" localSheetId="7">#REF!</definedName>
    <definedName name="End_Row" localSheetId="8">#REF!</definedName>
    <definedName name="End_Row" localSheetId="9">#REF!</definedName>
    <definedName name="End_Row" localSheetId="14">#REF!</definedName>
    <definedName name="End_Row">#REF!</definedName>
    <definedName name="End_sheet" localSheetId="5">#REF!</definedName>
    <definedName name="End_sheet" localSheetId="0">#REF!</definedName>
    <definedName name="End_sheet" localSheetId="10">#REF!</definedName>
    <definedName name="End_sheet" localSheetId="12">#REF!</definedName>
    <definedName name="End_sheet" localSheetId="13">#REF!</definedName>
    <definedName name="End_sheet" localSheetId="15">#REF!</definedName>
    <definedName name="End_sheet" localSheetId="16">#REF!</definedName>
    <definedName name="End_sheet" localSheetId="17">#REF!</definedName>
    <definedName name="End_sheet" localSheetId="18">#REF!</definedName>
    <definedName name="End_sheet" localSheetId="2">#REF!</definedName>
    <definedName name="End_sheet" localSheetId="3">#REF!</definedName>
    <definedName name="End_sheet" localSheetId="6">#REF!</definedName>
    <definedName name="End_sheet" localSheetId="7">#REF!</definedName>
    <definedName name="End_sheet" localSheetId="8">#REF!</definedName>
    <definedName name="End_sheet" localSheetId="9">#REF!</definedName>
    <definedName name="End_sheet" localSheetId="14">#REF!</definedName>
    <definedName name="End_sheet">#REF!</definedName>
    <definedName name="Excel_table_from_1998" localSheetId="5">#REF!</definedName>
    <definedName name="Excel_table_from_1998" localSheetId="0">#REF!</definedName>
    <definedName name="Excel_table_from_1998" localSheetId="10">#REF!</definedName>
    <definedName name="Excel_table_from_1998" localSheetId="15">#REF!</definedName>
    <definedName name="Excel_table_from_1998" localSheetId="16">#REF!</definedName>
    <definedName name="Excel_table_from_1998" localSheetId="7">#REF!</definedName>
    <definedName name="Excel_table_from_1998" localSheetId="9">#REF!</definedName>
    <definedName name="Excel_table_from_1998">#REF!</definedName>
    <definedName name="Excel_table_from_2000" localSheetId="0">'[6]Excel table from 2000'!#REF!</definedName>
    <definedName name="Excel_table_from_2000" localSheetId="15">'[6]Excel table from 2000'!#REF!</definedName>
    <definedName name="Excel_table_from_2000" localSheetId="16">'[6]Excel table from 2000'!#REF!</definedName>
    <definedName name="Excel_table_from_2000" localSheetId="6">#REF!</definedName>
    <definedName name="Excel_table_from_2000" localSheetId="8">#REF!</definedName>
    <definedName name="Excel_table_from_2000">#REF!</definedName>
    <definedName name="Expend_actual_96_97" localSheetId="5">#REF!</definedName>
    <definedName name="Expend_actual_96_97" localSheetId="0">#REF!</definedName>
    <definedName name="Expend_actual_96_97" localSheetId="10">#REF!</definedName>
    <definedName name="Expend_actual_96_97" localSheetId="12">#REF!</definedName>
    <definedName name="Expend_actual_96_97" localSheetId="13">#REF!</definedName>
    <definedName name="Expend_actual_96_97" localSheetId="15">#REF!</definedName>
    <definedName name="Expend_actual_96_97" localSheetId="16">#REF!</definedName>
    <definedName name="Expend_actual_96_97" localSheetId="17">#REF!</definedName>
    <definedName name="Expend_actual_96_97" localSheetId="18">#REF!</definedName>
    <definedName name="Expend_actual_96_97" localSheetId="2">#REF!</definedName>
    <definedName name="Expend_actual_96_97" localSheetId="3">#REF!</definedName>
    <definedName name="Expend_actual_96_97" localSheetId="6">#REF!</definedName>
    <definedName name="Expend_actual_96_97" localSheetId="7">#REF!</definedName>
    <definedName name="Expend_actual_96_97" localSheetId="8">#REF!</definedName>
    <definedName name="Expend_actual_96_97" localSheetId="9">#REF!</definedName>
    <definedName name="Expend_actual_96_97" localSheetId="14">#REF!</definedName>
    <definedName name="Expend_actual_96_97">#REF!</definedName>
    <definedName name="FitTall" localSheetId="5">#REF!</definedName>
    <definedName name="FitTall" localSheetId="0">#REF!</definedName>
    <definedName name="FitTall" localSheetId="10">#REF!</definedName>
    <definedName name="FitTall" localSheetId="12">#REF!</definedName>
    <definedName name="FitTall" localSheetId="13">#REF!</definedName>
    <definedName name="FitTall" localSheetId="15">#REF!</definedName>
    <definedName name="FitTall" localSheetId="16">#REF!</definedName>
    <definedName name="FitTall" localSheetId="17">#REF!</definedName>
    <definedName name="FitTall" localSheetId="18">#REF!</definedName>
    <definedName name="FitTall" localSheetId="2">#REF!</definedName>
    <definedName name="FitTall" localSheetId="3">#REF!</definedName>
    <definedName name="FitTall" localSheetId="6">#REF!</definedName>
    <definedName name="FitTall" localSheetId="7">#REF!</definedName>
    <definedName name="FitTall" localSheetId="8">#REF!</definedName>
    <definedName name="FitTall" localSheetId="9">#REF!</definedName>
    <definedName name="FitTall" localSheetId="14">#REF!</definedName>
    <definedName name="FitTall">#REF!</definedName>
    <definedName name="FitWide" localSheetId="5">#REF!</definedName>
    <definedName name="FitWide" localSheetId="0">#REF!</definedName>
    <definedName name="FitWide" localSheetId="10">#REF!</definedName>
    <definedName name="FitWide" localSheetId="12">#REF!</definedName>
    <definedName name="FitWide" localSheetId="13">#REF!</definedName>
    <definedName name="FitWide" localSheetId="15">#REF!</definedName>
    <definedName name="FitWide" localSheetId="16">#REF!</definedName>
    <definedName name="FitWide" localSheetId="17">#REF!</definedName>
    <definedName name="FitWide" localSheetId="18">#REF!</definedName>
    <definedName name="FitWide" localSheetId="2">#REF!</definedName>
    <definedName name="FitWide" localSheetId="3">#REF!</definedName>
    <definedName name="FitWide" localSheetId="6">#REF!</definedName>
    <definedName name="FitWide" localSheetId="7">#REF!</definedName>
    <definedName name="FitWide" localSheetId="8">#REF!</definedName>
    <definedName name="FitWide" localSheetId="9">#REF!</definedName>
    <definedName name="FitWide" localSheetId="14">#REF!</definedName>
    <definedName name="FitWide">#REF!</definedName>
    <definedName name="FooterLeft1" localSheetId="5">#REF!</definedName>
    <definedName name="FooterLeft1" localSheetId="0">#REF!</definedName>
    <definedName name="FooterLeft1" localSheetId="10">#REF!</definedName>
    <definedName name="FooterLeft1" localSheetId="12">#REF!</definedName>
    <definedName name="FooterLeft1" localSheetId="13">#REF!</definedName>
    <definedName name="FooterLeft1" localSheetId="15">#REF!</definedName>
    <definedName name="FooterLeft1" localSheetId="16">#REF!</definedName>
    <definedName name="FooterLeft1" localSheetId="17">#REF!</definedName>
    <definedName name="FooterLeft1" localSheetId="18">#REF!</definedName>
    <definedName name="FooterLeft1" localSheetId="2">#REF!</definedName>
    <definedName name="FooterLeft1" localSheetId="3">#REF!</definedName>
    <definedName name="FooterLeft1" localSheetId="6">#REF!</definedName>
    <definedName name="FooterLeft1" localSheetId="7">#REF!</definedName>
    <definedName name="FooterLeft1" localSheetId="8">#REF!</definedName>
    <definedName name="FooterLeft1" localSheetId="9">#REF!</definedName>
    <definedName name="FooterLeft1" localSheetId="14">#REF!</definedName>
    <definedName name="FooterLeft1">#REF!</definedName>
    <definedName name="FooterLeft2" localSheetId="5">#REF!</definedName>
    <definedName name="FooterLeft2" localSheetId="0">#REF!</definedName>
    <definedName name="FooterLeft2" localSheetId="10">#REF!</definedName>
    <definedName name="FooterLeft2" localSheetId="12">#REF!</definedName>
    <definedName name="FooterLeft2" localSheetId="13">#REF!</definedName>
    <definedName name="FooterLeft2" localSheetId="15">#REF!</definedName>
    <definedName name="FooterLeft2" localSheetId="16">#REF!</definedName>
    <definedName name="FooterLeft2" localSheetId="17">#REF!</definedName>
    <definedName name="FooterLeft2" localSheetId="18">#REF!</definedName>
    <definedName name="FooterLeft2" localSheetId="2">#REF!</definedName>
    <definedName name="FooterLeft2" localSheetId="3">#REF!</definedName>
    <definedName name="FooterLeft2" localSheetId="6">#REF!</definedName>
    <definedName name="FooterLeft2" localSheetId="7">#REF!</definedName>
    <definedName name="FooterLeft2" localSheetId="8">#REF!</definedName>
    <definedName name="FooterLeft2" localSheetId="9">#REF!</definedName>
    <definedName name="FooterLeft2" localSheetId="14">#REF!</definedName>
    <definedName name="FooterLeft2">#REF!</definedName>
    <definedName name="FooterLeft3" localSheetId="5">#REF!</definedName>
    <definedName name="FooterLeft3" localSheetId="0">#REF!</definedName>
    <definedName name="FooterLeft3" localSheetId="10">#REF!</definedName>
    <definedName name="FooterLeft3" localSheetId="12">#REF!</definedName>
    <definedName name="FooterLeft3" localSheetId="13">#REF!</definedName>
    <definedName name="FooterLeft3" localSheetId="15">#REF!</definedName>
    <definedName name="FooterLeft3" localSheetId="16">#REF!</definedName>
    <definedName name="FooterLeft3" localSheetId="17">#REF!</definedName>
    <definedName name="FooterLeft3" localSheetId="18">#REF!</definedName>
    <definedName name="FooterLeft3" localSheetId="2">#REF!</definedName>
    <definedName name="FooterLeft3" localSheetId="3">#REF!</definedName>
    <definedName name="FooterLeft3" localSheetId="6">#REF!</definedName>
    <definedName name="FooterLeft3" localSheetId="7">#REF!</definedName>
    <definedName name="FooterLeft3" localSheetId="8">#REF!</definedName>
    <definedName name="FooterLeft3" localSheetId="9">#REF!</definedName>
    <definedName name="FooterLeft3" localSheetId="14">#REF!</definedName>
    <definedName name="FooterLeft3">#REF!</definedName>
    <definedName name="FooterLeft4" localSheetId="5">#REF!</definedName>
    <definedName name="FooterLeft4" localSheetId="0">#REF!</definedName>
    <definedName name="FooterLeft4" localSheetId="10">#REF!</definedName>
    <definedName name="FooterLeft4" localSheetId="12">#REF!</definedName>
    <definedName name="FooterLeft4" localSheetId="13">#REF!</definedName>
    <definedName name="FooterLeft4" localSheetId="15">#REF!</definedName>
    <definedName name="FooterLeft4" localSheetId="16">#REF!</definedName>
    <definedName name="FooterLeft4" localSheetId="17">#REF!</definedName>
    <definedName name="FooterLeft4" localSheetId="18">#REF!</definedName>
    <definedName name="FooterLeft4" localSheetId="2">#REF!</definedName>
    <definedName name="FooterLeft4" localSheetId="3">#REF!</definedName>
    <definedName name="FooterLeft4" localSheetId="6">#REF!</definedName>
    <definedName name="FooterLeft4" localSheetId="7">#REF!</definedName>
    <definedName name="FooterLeft4" localSheetId="8">#REF!</definedName>
    <definedName name="FooterLeft4" localSheetId="9">#REF!</definedName>
    <definedName name="FooterLeft4" localSheetId="14">#REF!</definedName>
    <definedName name="FooterLeft4">#REF!</definedName>
    <definedName name="FooterLeft5" localSheetId="5">#REF!</definedName>
    <definedName name="FooterLeft5" localSheetId="0">#REF!</definedName>
    <definedName name="FooterLeft5" localSheetId="10">#REF!</definedName>
    <definedName name="FooterLeft5" localSheetId="12">#REF!</definedName>
    <definedName name="FooterLeft5" localSheetId="13">#REF!</definedName>
    <definedName name="FooterLeft5" localSheetId="15">#REF!</definedName>
    <definedName name="FooterLeft5" localSheetId="16">#REF!</definedName>
    <definedName name="FooterLeft5" localSheetId="17">#REF!</definedName>
    <definedName name="FooterLeft5" localSheetId="18">#REF!</definedName>
    <definedName name="FooterLeft5" localSheetId="2">#REF!</definedName>
    <definedName name="FooterLeft5" localSheetId="3">#REF!</definedName>
    <definedName name="FooterLeft5" localSheetId="6">#REF!</definedName>
    <definedName name="FooterLeft5" localSheetId="7">#REF!</definedName>
    <definedName name="FooterLeft5" localSheetId="8">#REF!</definedName>
    <definedName name="FooterLeft5" localSheetId="9">#REF!</definedName>
    <definedName name="FooterLeft5" localSheetId="14">#REF!</definedName>
    <definedName name="FooterLeft5">#REF!</definedName>
    <definedName name="FooterLeft6" localSheetId="5">#REF!</definedName>
    <definedName name="FooterLeft6" localSheetId="0">#REF!</definedName>
    <definedName name="FooterLeft6" localSheetId="10">#REF!</definedName>
    <definedName name="FooterLeft6" localSheetId="12">#REF!</definedName>
    <definedName name="FooterLeft6" localSheetId="13">#REF!</definedName>
    <definedName name="FooterLeft6" localSheetId="15">#REF!</definedName>
    <definedName name="FooterLeft6" localSheetId="16">#REF!</definedName>
    <definedName name="FooterLeft6" localSheetId="17">#REF!</definedName>
    <definedName name="FooterLeft6" localSheetId="18">#REF!</definedName>
    <definedName name="FooterLeft6" localSheetId="2">#REF!</definedName>
    <definedName name="FooterLeft6" localSheetId="3">#REF!</definedName>
    <definedName name="FooterLeft6" localSheetId="6">#REF!</definedName>
    <definedName name="FooterLeft6" localSheetId="7">#REF!</definedName>
    <definedName name="FooterLeft6" localSheetId="8">#REF!</definedName>
    <definedName name="FooterLeft6" localSheetId="9">#REF!</definedName>
    <definedName name="FooterLeft6" localSheetId="14">#REF!</definedName>
    <definedName name="FooterLeft6">#REF!</definedName>
    <definedName name="FooterRight1" localSheetId="5">#REF!</definedName>
    <definedName name="FooterRight1" localSheetId="0">#REF!</definedName>
    <definedName name="FooterRight1" localSheetId="10">#REF!</definedName>
    <definedName name="FooterRight1" localSheetId="12">#REF!</definedName>
    <definedName name="FooterRight1" localSheetId="13">#REF!</definedName>
    <definedName name="FooterRight1" localSheetId="15">#REF!</definedName>
    <definedName name="FooterRight1" localSheetId="16">#REF!</definedName>
    <definedName name="FooterRight1" localSheetId="17">#REF!</definedName>
    <definedName name="FooterRight1" localSheetId="18">#REF!</definedName>
    <definedName name="FooterRight1" localSheetId="2">#REF!</definedName>
    <definedName name="FooterRight1" localSheetId="3">#REF!</definedName>
    <definedName name="FooterRight1" localSheetId="6">#REF!</definedName>
    <definedName name="FooterRight1" localSheetId="7">#REF!</definedName>
    <definedName name="FooterRight1" localSheetId="8">#REF!</definedName>
    <definedName name="FooterRight1" localSheetId="9">#REF!</definedName>
    <definedName name="FooterRight1" localSheetId="14">#REF!</definedName>
    <definedName name="FooterRight1">#REF!</definedName>
    <definedName name="FooterRight2" localSheetId="5">#REF!</definedName>
    <definedName name="FooterRight2" localSheetId="0">#REF!</definedName>
    <definedName name="FooterRight2" localSheetId="10">#REF!</definedName>
    <definedName name="FooterRight2" localSheetId="12">#REF!</definedName>
    <definedName name="FooterRight2" localSheetId="13">#REF!</definedName>
    <definedName name="FooterRight2" localSheetId="15">#REF!</definedName>
    <definedName name="FooterRight2" localSheetId="16">#REF!</definedName>
    <definedName name="FooterRight2" localSheetId="17">#REF!</definedName>
    <definedName name="FooterRight2" localSheetId="18">#REF!</definedName>
    <definedName name="FooterRight2" localSheetId="2">#REF!</definedName>
    <definedName name="FooterRight2" localSheetId="3">#REF!</definedName>
    <definedName name="FooterRight2" localSheetId="6">#REF!</definedName>
    <definedName name="FooterRight2" localSheetId="7">#REF!</definedName>
    <definedName name="FooterRight2" localSheetId="8">#REF!</definedName>
    <definedName name="FooterRight2" localSheetId="9">#REF!</definedName>
    <definedName name="FooterRight2" localSheetId="14">#REF!</definedName>
    <definedName name="FooterRight2">#REF!</definedName>
    <definedName name="FooterRight3" localSheetId="5">#REF!</definedName>
    <definedName name="FooterRight3" localSheetId="0">#REF!</definedName>
    <definedName name="FooterRight3" localSheetId="10">#REF!</definedName>
    <definedName name="FooterRight3" localSheetId="12">#REF!</definedName>
    <definedName name="FooterRight3" localSheetId="13">#REF!</definedName>
    <definedName name="FooterRight3" localSheetId="15">#REF!</definedName>
    <definedName name="FooterRight3" localSheetId="16">#REF!</definedName>
    <definedName name="FooterRight3" localSheetId="17">#REF!</definedName>
    <definedName name="FooterRight3" localSheetId="18">#REF!</definedName>
    <definedName name="FooterRight3" localSheetId="2">#REF!</definedName>
    <definedName name="FooterRight3" localSheetId="3">#REF!</definedName>
    <definedName name="FooterRight3" localSheetId="6">#REF!</definedName>
    <definedName name="FooterRight3" localSheetId="7">#REF!</definedName>
    <definedName name="FooterRight3" localSheetId="8">#REF!</definedName>
    <definedName name="FooterRight3" localSheetId="9">#REF!</definedName>
    <definedName name="FooterRight3" localSheetId="14">#REF!</definedName>
    <definedName name="FooterRight3">#REF!</definedName>
    <definedName name="FooterRight4" localSheetId="5">#REF!</definedName>
    <definedName name="FooterRight4" localSheetId="0">#REF!</definedName>
    <definedName name="FooterRight4" localSheetId="10">#REF!</definedName>
    <definedName name="FooterRight4" localSheetId="12">#REF!</definedName>
    <definedName name="FooterRight4" localSheetId="13">#REF!</definedName>
    <definedName name="FooterRight4" localSheetId="15">#REF!</definedName>
    <definedName name="FooterRight4" localSheetId="16">#REF!</definedName>
    <definedName name="FooterRight4" localSheetId="17">#REF!</definedName>
    <definedName name="FooterRight4" localSheetId="18">#REF!</definedName>
    <definedName name="FooterRight4" localSheetId="2">#REF!</definedName>
    <definedName name="FooterRight4" localSheetId="3">#REF!</definedName>
    <definedName name="FooterRight4" localSheetId="6">#REF!</definedName>
    <definedName name="FooterRight4" localSheetId="7">#REF!</definedName>
    <definedName name="FooterRight4" localSheetId="8">#REF!</definedName>
    <definedName name="FooterRight4" localSheetId="9">#REF!</definedName>
    <definedName name="FooterRight4" localSheetId="14">#REF!</definedName>
    <definedName name="FooterRight4">#REF!</definedName>
    <definedName name="FooterRight5" localSheetId="5">#REF!</definedName>
    <definedName name="FooterRight5" localSheetId="0">#REF!</definedName>
    <definedName name="FooterRight5" localSheetId="10">#REF!</definedName>
    <definedName name="FooterRight5" localSheetId="12">#REF!</definedName>
    <definedName name="FooterRight5" localSheetId="13">#REF!</definedName>
    <definedName name="FooterRight5" localSheetId="15">#REF!</definedName>
    <definedName name="FooterRight5" localSheetId="16">#REF!</definedName>
    <definedName name="FooterRight5" localSheetId="17">#REF!</definedName>
    <definedName name="FooterRight5" localSheetId="18">#REF!</definedName>
    <definedName name="FooterRight5" localSheetId="2">#REF!</definedName>
    <definedName name="FooterRight5" localSheetId="3">#REF!</definedName>
    <definedName name="FooterRight5" localSheetId="6">#REF!</definedName>
    <definedName name="FooterRight5" localSheetId="7">#REF!</definedName>
    <definedName name="FooterRight5" localSheetId="8">#REF!</definedName>
    <definedName name="FooterRight5" localSheetId="9">#REF!</definedName>
    <definedName name="FooterRight5" localSheetId="14">#REF!</definedName>
    <definedName name="FooterRight5">#REF!</definedName>
    <definedName name="FooterRight6" localSheetId="5">#REF!</definedName>
    <definedName name="FooterRight6" localSheetId="0">#REF!</definedName>
    <definedName name="FooterRight6" localSheetId="10">#REF!</definedName>
    <definedName name="FooterRight6" localSheetId="12">#REF!</definedName>
    <definedName name="FooterRight6" localSheetId="13">#REF!</definedName>
    <definedName name="FooterRight6" localSheetId="15">#REF!</definedName>
    <definedName name="FooterRight6" localSheetId="16">#REF!</definedName>
    <definedName name="FooterRight6" localSheetId="17">#REF!</definedName>
    <definedName name="FooterRight6" localSheetId="18">#REF!</definedName>
    <definedName name="FooterRight6" localSheetId="2">#REF!</definedName>
    <definedName name="FooterRight6" localSheetId="3">#REF!</definedName>
    <definedName name="FooterRight6" localSheetId="6">#REF!</definedName>
    <definedName name="FooterRight6" localSheetId="7">#REF!</definedName>
    <definedName name="FooterRight6" localSheetId="8">#REF!</definedName>
    <definedName name="FooterRight6" localSheetId="9">#REF!</definedName>
    <definedName name="FooterRight6" localSheetId="14">#REF!</definedName>
    <definedName name="FooterRight6">#REF!</definedName>
    <definedName name="HeaderLeft1" localSheetId="5">#REF!</definedName>
    <definedName name="HeaderLeft1" localSheetId="0">#REF!</definedName>
    <definedName name="HeaderLeft1" localSheetId="10">#REF!</definedName>
    <definedName name="HeaderLeft1" localSheetId="12">#REF!</definedName>
    <definedName name="HeaderLeft1" localSheetId="13">#REF!</definedName>
    <definedName name="HeaderLeft1" localSheetId="15">#REF!</definedName>
    <definedName name="HeaderLeft1" localSheetId="16">#REF!</definedName>
    <definedName name="HeaderLeft1" localSheetId="17">#REF!</definedName>
    <definedName name="HeaderLeft1" localSheetId="18">#REF!</definedName>
    <definedName name="HeaderLeft1" localSheetId="2">#REF!</definedName>
    <definedName name="HeaderLeft1" localSheetId="3">#REF!</definedName>
    <definedName name="HeaderLeft1" localSheetId="6">#REF!</definedName>
    <definedName name="HeaderLeft1" localSheetId="7">#REF!</definedName>
    <definedName name="HeaderLeft1" localSheetId="8">#REF!</definedName>
    <definedName name="HeaderLeft1" localSheetId="9">#REF!</definedName>
    <definedName name="HeaderLeft1" localSheetId="14">#REF!</definedName>
    <definedName name="HeaderLeft1">#REF!</definedName>
    <definedName name="HeaderLeft2" localSheetId="5">#REF!</definedName>
    <definedName name="HeaderLeft2" localSheetId="0">#REF!</definedName>
    <definedName name="HeaderLeft2" localSheetId="10">#REF!</definedName>
    <definedName name="HeaderLeft2" localSheetId="12">#REF!</definedName>
    <definedName name="HeaderLeft2" localSheetId="13">#REF!</definedName>
    <definedName name="HeaderLeft2" localSheetId="15">#REF!</definedName>
    <definedName name="HeaderLeft2" localSheetId="16">#REF!</definedName>
    <definedName name="HeaderLeft2" localSheetId="17">#REF!</definedName>
    <definedName name="HeaderLeft2" localSheetId="18">#REF!</definedName>
    <definedName name="HeaderLeft2" localSheetId="2">#REF!</definedName>
    <definedName name="HeaderLeft2" localSheetId="3">#REF!</definedName>
    <definedName name="HeaderLeft2" localSheetId="6">#REF!</definedName>
    <definedName name="HeaderLeft2" localSheetId="7">#REF!</definedName>
    <definedName name="HeaderLeft2" localSheetId="8">#REF!</definedName>
    <definedName name="HeaderLeft2" localSheetId="9">#REF!</definedName>
    <definedName name="HeaderLeft2" localSheetId="14">#REF!</definedName>
    <definedName name="HeaderLeft2">#REF!</definedName>
    <definedName name="HeaderLeft3" localSheetId="5">#REF!</definedName>
    <definedName name="HeaderLeft3" localSheetId="0">#REF!</definedName>
    <definedName name="HeaderLeft3" localSheetId="10">#REF!</definedName>
    <definedName name="HeaderLeft3" localSheetId="12">#REF!</definedName>
    <definedName name="HeaderLeft3" localSheetId="13">#REF!</definedName>
    <definedName name="HeaderLeft3" localSheetId="15">#REF!</definedName>
    <definedName name="HeaderLeft3" localSheetId="16">#REF!</definedName>
    <definedName name="HeaderLeft3" localSheetId="17">#REF!</definedName>
    <definedName name="HeaderLeft3" localSheetId="18">#REF!</definedName>
    <definedName name="HeaderLeft3" localSheetId="2">#REF!</definedName>
    <definedName name="HeaderLeft3" localSheetId="3">#REF!</definedName>
    <definedName name="HeaderLeft3" localSheetId="6">#REF!</definedName>
    <definedName name="HeaderLeft3" localSheetId="7">#REF!</definedName>
    <definedName name="HeaderLeft3" localSheetId="8">#REF!</definedName>
    <definedName name="HeaderLeft3" localSheetId="9">#REF!</definedName>
    <definedName name="HeaderLeft3" localSheetId="14">#REF!</definedName>
    <definedName name="HeaderLeft3">#REF!</definedName>
    <definedName name="HeaderLeft4" localSheetId="5">#REF!</definedName>
    <definedName name="HeaderLeft4" localSheetId="0">#REF!</definedName>
    <definedName name="HeaderLeft4" localSheetId="10">#REF!</definedName>
    <definedName name="HeaderLeft4" localSheetId="12">#REF!</definedName>
    <definedName name="HeaderLeft4" localSheetId="13">#REF!</definedName>
    <definedName name="HeaderLeft4" localSheetId="15">#REF!</definedName>
    <definedName name="HeaderLeft4" localSheetId="16">#REF!</definedName>
    <definedName name="HeaderLeft4" localSheetId="17">#REF!</definedName>
    <definedName name="HeaderLeft4" localSheetId="18">#REF!</definedName>
    <definedName name="HeaderLeft4" localSheetId="2">#REF!</definedName>
    <definedName name="HeaderLeft4" localSheetId="3">#REF!</definedName>
    <definedName name="HeaderLeft4" localSheetId="6">#REF!</definedName>
    <definedName name="HeaderLeft4" localSheetId="7">#REF!</definedName>
    <definedName name="HeaderLeft4" localSheetId="8">#REF!</definedName>
    <definedName name="HeaderLeft4" localSheetId="9">#REF!</definedName>
    <definedName name="HeaderLeft4" localSheetId="14">#REF!</definedName>
    <definedName name="HeaderLeft4">#REF!</definedName>
    <definedName name="HeaderLeft5" localSheetId="5">#REF!</definedName>
    <definedName name="HeaderLeft5" localSheetId="0">#REF!</definedName>
    <definedName name="HeaderLeft5" localSheetId="10">#REF!</definedName>
    <definedName name="HeaderLeft5" localSheetId="12">#REF!</definedName>
    <definedName name="HeaderLeft5" localSheetId="13">#REF!</definedName>
    <definedName name="HeaderLeft5" localSheetId="15">#REF!</definedName>
    <definedName name="HeaderLeft5" localSheetId="16">#REF!</definedName>
    <definedName name="HeaderLeft5" localSheetId="17">#REF!</definedName>
    <definedName name="HeaderLeft5" localSheetId="18">#REF!</definedName>
    <definedName name="HeaderLeft5" localSheetId="2">#REF!</definedName>
    <definedName name="HeaderLeft5" localSheetId="3">#REF!</definedName>
    <definedName name="HeaderLeft5" localSheetId="6">#REF!</definedName>
    <definedName name="HeaderLeft5" localSheetId="7">#REF!</definedName>
    <definedName name="HeaderLeft5" localSheetId="8">#REF!</definedName>
    <definedName name="HeaderLeft5" localSheetId="9">#REF!</definedName>
    <definedName name="HeaderLeft5" localSheetId="14">#REF!</definedName>
    <definedName name="HeaderLeft5">#REF!</definedName>
    <definedName name="HeaderLeft6" localSheetId="5">#REF!</definedName>
    <definedName name="HeaderLeft6" localSheetId="0">#REF!</definedName>
    <definedName name="HeaderLeft6" localSheetId="10">#REF!</definedName>
    <definedName name="HeaderLeft6" localSheetId="12">#REF!</definedName>
    <definedName name="HeaderLeft6" localSheetId="13">#REF!</definedName>
    <definedName name="HeaderLeft6" localSheetId="15">#REF!</definedName>
    <definedName name="HeaderLeft6" localSheetId="16">#REF!</definedName>
    <definedName name="HeaderLeft6" localSheetId="17">#REF!</definedName>
    <definedName name="HeaderLeft6" localSheetId="18">#REF!</definedName>
    <definedName name="HeaderLeft6" localSheetId="2">#REF!</definedName>
    <definedName name="HeaderLeft6" localSheetId="3">#REF!</definedName>
    <definedName name="HeaderLeft6" localSheetId="6">#REF!</definedName>
    <definedName name="HeaderLeft6" localSheetId="7">#REF!</definedName>
    <definedName name="HeaderLeft6" localSheetId="8">#REF!</definedName>
    <definedName name="HeaderLeft6" localSheetId="9">#REF!</definedName>
    <definedName name="HeaderLeft6" localSheetId="14">#REF!</definedName>
    <definedName name="HeaderLeft6">#REF!</definedName>
    <definedName name="HeaderRight1" localSheetId="5">#REF!</definedName>
    <definedName name="HeaderRight1" localSheetId="0">#REF!</definedName>
    <definedName name="HeaderRight1" localSheetId="10">#REF!</definedName>
    <definedName name="HeaderRight1" localSheetId="12">#REF!</definedName>
    <definedName name="HeaderRight1" localSheetId="13">#REF!</definedName>
    <definedName name="HeaderRight1" localSheetId="15">#REF!</definedName>
    <definedName name="HeaderRight1" localSheetId="16">#REF!</definedName>
    <definedName name="HeaderRight1" localSheetId="17">#REF!</definedName>
    <definedName name="HeaderRight1" localSheetId="18">#REF!</definedName>
    <definedName name="HeaderRight1" localSheetId="2">#REF!</definedName>
    <definedName name="HeaderRight1" localSheetId="3">#REF!</definedName>
    <definedName name="HeaderRight1" localSheetId="6">#REF!</definedName>
    <definedName name="HeaderRight1" localSheetId="7">#REF!</definedName>
    <definedName name="HeaderRight1" localSheetId="8">#REF!</definedName>
    <definedName name="HeaderRight1" localSheetId="9">#REF!</definedName>
    <definedName name="HeaderRight1" localSheetId="14">#REF!</definedName>
    <definedName name="HeaderRight1">#REF!</definedName>
    <definedName name="HeaderRight2" localSheetId="5">#REF!</definedName>
    <definedName name="HeaderRight2" localSheetId="0">#REF!</definedName>
    <definedName name="HeaderRight2" localSheetId="10">#REF!</definedName>
    <definedName name="HeaderRight2" localSheetId="12">#REF!</definedName>
    <definedName name="HeaderRight2" localSheetId="13">#REF!</definedName>
    <definedName name="HeaderRight2" localSheetId="15">#REF!</definedName>
    <definedName name="HeaderRight2" localSheetId="16">#REF!</definedName>
    <definedName name="HeaderRight2" localSheetId="17">#REF!</definedName>
    <definedName name="HeaderRight2" localSheetId="18">#REF!</definedName>
    <definedName name="HeaderRight2" localSheetId="2">#REF!</definedName>
    <definedName name="HeaderRight2" localSheetId="3">#REF!</definedName>
    <definedName name="HeaderRight2" localSheetId="6">#REF!</definedName>
    <definedName name="HeaderRight2" localSheetId="7">#REF!</definedName>
    <definedName name="HeaderRight2" localSheetId="8">#REF!</definedName>
    <definedName name="HeaderRight2" localSheetId="9">#REF!</definedName>
    <definedName name="HeaderRight2" localSheetId="14">#REF!</definedName>
    <definedName name="HeaderRight2">#REF!</definedName>
    <definedName name="HeaderRight3" localSheetId="5">#REF!</definedName>
    <definedName name="HeaderRight3" localSheetId="0">#REF!</definedName>
    <definedName name="HeaderRight3" localSheetId="10">#REF!</definedName>
    <definedName name="HeaderRight3" localSheetId="12">#REF!</definedName>
    <definedName name="HeaderRight3" localSheetId="13">#REF!</definedName>
    <definedName name="HeaderRight3" localSheetId="15">#REF!</definedName>
    <definedName name="HeaderRight3" localSheetId="16">#REF!</definedName>
    <definedName name="HeaderRight3" localSheetId="17">#REF!</definedName>
    <definedName name="HeaderRight3" localSheetId="18">#REF!</definedName>
    <definedName name="HeaderRight3" localSheetId="2">#REF!</definedName>
    <definedName name="HeaderRight3" localSheetId="3">#REF!</definedName>
    <definedName name="HeaderRight3" localSheetId="6">#REF!</definedName>
    <definedName name="HeaderRight3" localSheetId="7">#REF!</definedName>
    <definedName name="HeaderRight3" localSheetId="8">#REF!</definedName>
    <definedName name="HeaderRight3" localSheetId="9">#REF!</definedName>
    <definedName name="HeaderRight3" localSheetId="14">#REF!</definedName>
    <definedName name="HeaderRight3">#REF!</definedName>
    <definedName name="HeaderRight4" localSheetId="5">#REF!</definedName>
    <definedName name="HeaderRight4" localSheetId="0">#REF!</definedName>
    <definedName name="HeaderRight4" localSheetId="10">#REF!</definedName>
    <definedName name="HeaderRight4" localSheetId="12">#REF!</definedName>
    <definedName name="HeaderRight4" localSheetId="13">#REF!</definedName>
    <definedName name="HeaderRight4" localSheetId="15">#REF!</definedName>
    <definedName name="HeaderRight4" localSheetId="16">#REF!</definedName>
    <definedName name="HeaderRight4" localSheetId="17">#REF!</definedName>
    <definedName name="HeaderRight4" localSheetId="18">#REF!</definedName>
    <definedName name="HeaderRight4" localSheetId="2">#REF!</definedName>
    <definedName name="HeaderRight4" localSheetId="3">#REF!</definedName>
    <definedName name="HeaderRight4" localSheetId="6">#REF!</definedName>
    <definedName name="HeaderRight4" localSheetId="7">#REF!</definedName>
    <definedName name="HeaderRight4" localSheetId="8">#REF!</definedName>
    <definedName name="HeaderRight4" localSheetId="9">#REF!</definedName>
    <definedName name="HeaderRight4" localSheetId="14">#REF!</definedName>
    <definedName name="HeaderRight4">#REF!</definedName>
    <definedName name="HeaderRight5" localSheetId="5">#REF!</definedName>
    <definedName name="HeaderRight5" localSheetId="0">#REF!</definedName>
    <definedName name="HeaderRight5" localSheetId="10">#REF!</definedName>
    <definedName name="HeaderRight5" localSheetId="12">#REF!</definedName>
    <definedName name="HeaderRight5" localSheetId="13">#REF!</definedName>
    <definedName name="HeaderRight5" localSheetId="15">#REF!</definedName>
    <definedName name="HeaderRight5" localSheetId="16">#REF!</definedName>
    <definedName name="HeaderRight5" localSheetId="17">#REF!</definedName>
    <definedName name="HeaderRight5" localSheetId="18">#REF!</definedName>
    <definedName name="HeaderRight5" localSheetId="2">#REF!</definedName>
    <definedName name="HeaderRight5" localSheetId="3">#REF!</definedName>
    <definedName name="HeaderRight5" localSheetId="6">#REF!</definedName>
    <definedName name="HeaderRight5" localSheetId="7">#REF!</definedName>
    <definedName name="HeaderRight5" localSheetId="8">#REF!</definedName>
    <definedName name="HeaderRight5" localSheetId="9">#REF!</definedName>
    <definedName name="HeaderRight5" localSheetId="14">#REF!</definedName>
    <definedName name="HeaderRight5">#REF!</definedName>
    <definedName name="HeaderRight6" localSheetId="5">#REF!</definedName>
    <definedName name="HeaderRight6" localSheetId="0">#REF!</definedName>
    <definedName name="HeaderRight6" localSheetId="10">#REF!</definedName>
    <definedName name="HeaderRight6" localSheetId="12">#REF!</definedName>
    <definedName name="HeaderRight6" localSheetId="13">#REF!</definedName>
    <definedName name="HeaderRight6" localSheetId="15">#REF!</definedName>
    <definedName name="HeaderRight6" localSheetId="16">#REF!</definedName>
    <definedName name="HeaderRight6" localSheetId="17">#REF!</definedName>
    <definedName name="HeaderRight6" localSheetId="18">#REF!</definedName>
    <definedName name="HeaderRight6" localSheetId="2">#REF!</definedName>
    <definedName name="HeaderRight6" localSheetId="3">#REF!</definedName>
    <definedName name="HeaderRight6" localSheetId="6">#REF!</definedName>
    <definedName name="HeaderRight6" localSheetId="7">#REF!</definedName>
    <definedName name="HeaderRight6" localSheetId="8">#REF!</definedName>
    <definedName name="HeaderRight6" localSheetId="9">#REF!</definedName>
    <definedName name="HeaderRight6" localSheetId="14">#REF!</definedName>
    <definedName name="HeaderRight6">#REF!</definedName>
    <definedName name="hello" localSheetId="5">#REF!</definedName>
    <definedName name="hello" localSheetId="0">#REF!</definedName>
    <definedName name="hello" localSheetId="10">#REF!</definedName>
    <definedName name="hello" localSheetId="15">#REF!</definedName>
    <definedName name="hello" localSheetId="16">#REF!</definedName>
    <definedName name="hello" localSheetId="7">#REF!</definedName>
    <definedName name="hello" localSheetId="9">#REF!</definedName>
    <definedName name="hello">#REF!</definedName>
    <definedName name="hellooo" localSheetId="5">#REF!</definedName>
    <definedName name="hellooo" localSheetId="0">#REF!</definedName>
    <definedName name="hellooo" localSheetId="10">#REF!</definedName>
    <definedName name="hellooo" localSheetId="15">[5]Table3.8c!#REF!</definedName>
    <definedName name="hellooo" localSheetId="16">[5]Table3.8c!#REF!</definedName>
    <definedName name="hellooo" localSheetId="7">#REF!</definedName>
    <definedName name="hellooo" localSheetId="9">#REF!</definedName>
    <definedName name="hellooo">#REF!</definedName>
    <definedName name="Hennie_Table_5_Page_1" localSheetId="5">#REF!</definedName>
    <definedName name="Hennie_Table_5_Page_1" localSheetId="0">#REF!</definedName>
    <definedName name="Hennie_Table_5_Page_1" localSheetId="10">#REF!</definedName>
    <definedName name="Hennie_Table_5_Page_1" localSheetId="12">#REF!</definedName>
    <definedName name="Hennie_Table_5_Page_1" localSheetId="13">#REF!</definedName>
    <definedName name="Hennie_Table_5_Page_1" localSheetId="15">#REF!</definedName>
    <definedName name="Hennie_Table_5_Page_1" localSheetId="16">#REF!</definedName>
    <definedName name="Hennie_Table_5_Page_1" localSheetId="17">#REF!</definedName>
    <definedName name="Hennie_Table_5_Page_1" localSheetId="18">#REF!</definedName>
    <definedName name="Hennie_Table_5_Page_1" localSheetId="2">#REF!</definedName>
    <definedName name="Hennie_Table_5_Page_1" localSheetId="3">#REF!</definedName>
    <definedName name="Hennie_Table_5_Page_1" localSheetId="6">#REF!</definedName>
    <definedName name="Hennie_Table_5_Page_1" localSheetId="7">#REF!</definedName>
    <definedName name="Hennie_Table_5_Page_1" localSheetId="8">#REF!</definedName>
    <definedName name="Hennie_Table_5_Page_1" localSheetId="9">#REF!</definedName>
    <definedName name="Hennie_Table_5_Page_1" localSheetId="14">#REF!</definedName>
    <definedName name="Hennie_Table_5_Page_1">#REF!</definedName>
    <definedName name="Hennie_Table_5_page_2" localSheetId="5">#REF!</definedName>
    <definedName name="Hennie_Table_5_page_2" localSheetId="0">#REF!</definedName>
    <definedName name="Hennie_Table_5_page_2" localSheetId="10">#REF!</definedName>
    <definedName name="Hennie_Table_5_page_2" localSheetId="12">#REF!</definedName>
    <definedName name="Hennie_Table_5_page_2" localSheetId="13">#REF!</definedName>
    <definedName name="Hennie_Table_5_page_2" localSheetId="15">#REF!</definedName>
    <definedName name="Hennie_Table_5_page_2" localSheetId="16">#REF!</definedName>
    <definedName name="Hennie_Table_5_page_2" localSheetId="17">#REF!</definedName>
    <definedName name="Hennie_Table_5_page_2" localSheetId="18">#REF!</definedName>
    <definedName name="Hennie_Table_5_page_2" localSheetId="2">#REF!</definedName>
    <definedName name="Hennie_Table_5_page_2" localSheetId="3">#REF!</definedName>
    <definedName name="Hennie_Table_5_page_2" localSheetId="6">#REF!</definedName>
    <definedName name="Hennie_Table_5_page_2" localSheetId="7">#REF!</definedName>
    <definedName name="Hennie_Table_5_page_2" localSheetId="8">#REF!</definedName>
    <definedName name="Hennie_Table_5_page_2" localSheetId="9">#REF!</definedName>
    <definedName name="Hennie_Table_5_page_2" localSheetId="14">#REF!</definedName>
    <definedName name="Hennie_Table_5_page_2">#REF!</definedName>
    <definedName name="hhuh" localSheetId="5">#REF!</definedName>
    <definedName name="hhuh" localSheetId="0">#REF!</definedName>
    <definedName name="hhuh" localSheetId="10">#REF!</definedName>
    <definedName name="hhuh" localSheetId="15">#REF!</definedName>
    <definedName name="hhuh" localSheetId="16">#REF!</definedName>
    <definedName name="hhuh" localSheetId="17">#REF!</definedName>
    <definedName name="hhuh" localSheetId="18">#REF!</definedName>
    <definedName name="hhuh" localSheetId="2">#REF!</definedName>
    <definedName name="hhuh" localSheetId="3">#REF!</definedName>
    <definedName name="hhuh" localSheetId="6">#REF!</definedName>
    <definedName name="hhuh" localSheetId="7">#REF!</definedName>
    <definedName name="hhuh" localSheetId="8">#REF!</definedName>
    <definedName name="hhuh" localSheetId="9">#REF!</definedName>
    <definedName name="hhuh">#REF!</definedName>
    <definedName name="huh" localSheetId="5">#REF!</definedName>
    <definedName name="huh" localSheetId="0">#REF!</definedName>
    <definedName name="huh" localSheetId="10">#REF!</definedName>
    <definedName name="huh" localSheetId="12">#REF!</definedName>
    <definedName name="huh" localSheetId="13">#REF!</definedName>
    <definedName name="huh" localSheetId="15">#REF!</definedName>
    <definedName name="huh" localSheetId="16">#REF!</definedName>
    <definedName name="huh" localSheetId="17">#REF!</definedName>
    <definedName name="huh" localSheetId="18">#REF!</definedName>
    <definedName name="huh" localSheetId="2">#REF!</definedName>
    <definedName name="huh" localSheetId="3">#REF!</definedName>
    <definedName name="huh" localSheetId="6">#REF!</definedName>
    <definedName name="huh" localSheetId="7">#REF!</definedName>
    <definedName name="huh" localSheetId="8">#REF!</definedName>
    <definedName name="huh" localSheetId="9">#REF!</definedName>
    <definedName name="huh" localSheetId="14">#REF!</definedName>
    <definedName name="huh">#REF!</definedName>
    <definedName name="Index_Sheet_Kutools" localSheetId="5">#REF!</definedName>
    <definedName name="Index_Sheet_Kutools" localSheetId="0">#REF!</definedName>
    <definedName name="Index_Sheet_Kutools" localSheetId="10">#REF!</definedName>
    <definedName name="Index_Sheet_Kutools" localSheetId="15">#REF!</definedName>
    <definedName name="Index_Sheet_Kutools" localSheetId="16">#REF!</definedName>
    <definedName name="Index_Sheet_Kutools" localSheetId="17">#REF!</definedName>
    <definedName name="Index_Sheet_Kutools" localSheetId="18">#REF!</definedName>
    <definedName name="Index_Sheet_Kutools" localSheetId="2">#REF!</definedName>
    <definedName name="Index_Sheet_Kutools" localSheetId="3">#REF!</definedName>
    <definedName name="Index_Sheet_Kutools" localSheetId="6">#REF!</definedName>
    <definedName name="Index_Sheet_Kutools" localSheetId="7">#REF!</definedName>
    <definedName name="Index_Sheet_Kutools" localSheetId="8">#REF!</definedName>
    <definedName name="Index_Sheet_Kutools" localSheetId="9">#REF!</definedName>
    <definedName name="Index_Sheet_Kutools">#REF!</definedName>
    <definedName name="j" localSheetId="5" hidden="1">#REF!</definedName>
    <definedName name="j" localSheetId="0" hidden="1">#REF!</definedName>
    <definedName name="j" localSheetId="10" hidden="1">#REF!</definedName>
    <definedName name="j" localSheetId="12" hidden="1">'[2]Table 2.5'!#REF!</definedName>
    <definedName name="j" localSheetId="13" hidden="1">'[2]Table 2.5'!#REF!</definedName>
    <definedName name="j" localSheetId="15" hidden="1">'[1]Table 2.5'!#REF!</definedName>
    <definedName name="j" localSheetId="16" hidden="1">'[1]Table 2.5'!#REF!</definedName>
    <definedName name="j" localSheetId="17" hidden="1">'[1]Table 2.5'!#REF!</definedName>
    <definedName name="j" localSheetId="18" hidden="1">'[1]Table 2.5'!#REF!</definedName>
    <definedName name="j" localSheetId="2" hidden="1">'[1]Table 2.5'!#REF!</definedName>
    <definedName name="j" localSheetId="3" hidden="1">'[1]Table 2.5'!#REF!</definedName>
    <definedName name="j" localSheetId="6" hidden="1">#REF!</definedName>
    <definedName name="j" localSheetId="7" hidden="1">'[1]Table 2.5'!#REF!</definedName>
    <definedName name="j" localSheetId="8" hidden="1">#REF!</definedName>
    <definedName name="j" localSheetId="9" hidden="1">'[1]Table 2.5'!#REF!</definedName>
    <definedName name="j" localSheetId="14" hidden="1">'[2]Table 2.5'!#REF!</definedName>
    <definedName name="j" hidden="1">#REF!</definedName>
    <definedName name="MAR09_SML" localSheetId="5">#REF!</definedName>
    <definedName name="MAR09_SML" localSheetId="0">#REF!</definedName>
    <definedName name="MAR09_SML" localSheetId="10">#REF!</definedName>
    <definedName name="MAR09_SML" localSheetId="15">#REF!</definedName>
    <definedName name="MAR09_SML" localSheetId="16">#REF!</definedName>
    <definedName name="MAR09_SML" localSheetId="7">#REF!</definedName>
    <definedName name="MAR09_SML" localSheetId="9">#REF!</definedName>
    <definedName name="MAR09_SML">#REF!</definedName>
    <definedName name="mmm" localSheetId="5" hidden="1">#REF!</definedName>
    <definedName name="mmm" localSheetId="0" hidden="1">#REF!</definedName>
    <definedName name="mmm" localSheetId="10" hidden="1">#REF!</definedName>
    <definedName name="mmm" localSheetId="15" hidden="1">[1]Table6!#REF!</definedName>
    <definedName name="mmm" localSheetId="16" hidden="1">[1]Table6!#REF!</definedName>
    <definedName name="mmm" localSheetId="17" hidden="1">[1]Table6!#REF!</definedName>
    <definedName name="mmm" localSheetId="18" hidden="1">[1]Table6!#REF!</definedName>
    <definedName name="mmm" localSheetId="2" hidden="1">[1]Table6!#REF!</definedName>
    <definedName name="mmm" localSheetId="3" hidden="1">[1]Table6!#REF!</definedName>
    <definedName name="mmm" localSheetId="6" hidden="1">#REF!</definedName>
    <definedName name="mmm" localSheetId="7" hidden="1">[1]Table6!#REF!</definedName>
    <definedName name="mmm" localSheetId="8" hidden="1">#REF!</definedName>
    <definedName name="mmm" localSheetId="9" hidden="1">[1]Table6!#REF!</definedName>
    <definedName name="mmm" hidden="1">#REF!</definedName>
    <definedName name="MTEF_initial_00_01" localSheetId="5">#REF!</definedName>
    <definedName name="MTEF_initial_00_01" localSheetId="0">#REF!</definedName>
    <definedName name="MTEF_initial_00_01" localSheetId="10">#REF!</definedName>
    <definedName name="MTEF_initial_00_01" localSheetId="12">#REF!</definedName>
    <definedName name="MTEF_initial_00_01" localSheetId="13">#REF!</definedName>
    <definedName name="MTEF_initial_00_01" localSheetId="15">#REF!</definedName>
    <definedName name="MTEF_initial_00_01" localSheetId="16">#REF!</definedName>
    <definedName name="MTEF_initial_00_01" localSheetId="17">#REF!</definedName>
    <definedName name="MTEF_initial_00_01" localSheetId="18">#REF!</definedName>
    <definedName name="MTEF_initial_00_01" localSheetId="2">#REF!</definedName>
    <definedName name="MTEF_initial_00_01" localSheetId="3">#REF!</definedName>
    <definedName name="MTEF_initial_00_01" localSheetId="6">#REF!</definedName>
    <definedName name="MTEF_initial_00_01" localSheetId="7">#REF!</definedName>
    <definedName name="MTEF_initial_00_01" localSheetId="8">#REF!</definedName>
    <definedName name="MTEF_initial_00_01" localSheetId="9">#REF!</definedName>
    <definedName name="MTEF_initial_00_01" localSheetId="14">#REF!</definedName>
    <definedName name="MTEF_initial_00_01">#REF!</definedName>
    <definedName name="MTEF_initial_98_99" localSheetId="5">#REF!</definedName>
    <definedName name="MTEF_initial_98_99" localSheetId="0">#REF!</definedName>
    <definedName name="MTEF_initial_98_99" localSheetId="10">#REF!</definedName>
    <definedName name="MTEF_initial_98_99" localSheetId="12">#REF!</definedName>
    <definedName name="MTEF_initial_98_99" localSheetId="13">#REF!</definedName>
    <definedName name="MTEF_initial_98_99" localSheetId="15">#REF!</definedName>
    <definedName name="MTEF_initial_98_99" localSheetId="16">#REF!</definedName>
    <definedName name="MTEF_initial_98_99" localSheetId="17">#REF!</definedName>
    <definedName name="MTEF_initial_98_99" localSheetId="18">#REF!</definedName>
    <definedName name="MTEF_initial_98_99" localSheetId="2">#REF!</definedName>
    <definedName name="MTEF_initial_98_99" localSheetId="3">#REF!</definedName>
    <definedName name="MTEF_initial_98_99" localSheetId="6">#REF!</definedName>
    <definedName name="MTEF_initial_98_99" localSheetId="7">#REF!</definedName>
    <definedName name="MTEF_initial_98_99" localSheetId="8">#REF!</definedName>
    <definedName name="MTEF_initial_98_99" localSheetId="9">#REF!</definedName>
    <definedName name="MTEF_initial_98_99" localSheetId="14">#REF!</definedName>
    <definedName name="MTEF_initial_98_99">#REF!</definedName>
    <definedName name="MTEF_initial_99_00" localSheetId="5">#REF!</definedName>
    <definedName name="MTEF_initial_99_00" localSheetId="0">#REF!</definedName>
    <definedName name="MTEF_initial_99_00" localSheetId="10">#REF!</definedName>
    <definedName name="MTEF_initial_99_00" localSheetId="12">#REF!</definedName>
    <definedName name="MTEF_initial_99_00" localSheetId="13">#REF!</definedName>
    <definedName name="MTEF_initial_99_00" localSheetId="15">#REF!</definedName>
    <definedName name="MTEF_initial_99_00" localSheetId="16">#REF!</definedName>
    <definedName name="MTEF_initial_99_00" localSheetId="17">#REF!</definedName>
    <definedName name="MTEF_initial_99_00" localSheetId="18">#REF!</definedName>
    <definedName name="MTEF_initial_99_00" localSheetId="2">#REF!</definedName>
    <definedName name="MTEF_initial_99_00" localSheetId="3">#REF!</definedName>
    <definedName name="MTEF_initial_99_00" localSheetId="6">#REF!</definedName>
    <definedName name="MTEF_initial_99_00" localSheetId="7">#REF!</definedName>
    <definedName name="MTEF_initial_99_00" localSheetId="8">#REF!</definedName>
    <definedName name="MTEF_initial_99_00" localSheetId="9">#REF!</definedName>
    <definedName name="MTEF_initial_99_00" localSheetId="14">#REF!</definedName>
    <definedName name="MTEF_initial_99_00">#REF!</definedName>
    <definedName name="MTEF_revised_00_01" localSheetId="5">#REF!</definedName>
    <definedName name="MTEF_revised_00_01" localSheetId="0">#REF!</definedName>
    <definedName name="MTEF_revised_00_01" localSheetId="10">#REF!</definedName>
    <definedName name="MTEF_revised_00_01" localSheetId="12">#REF!</definedName>
    <definedName name="MTEF_revised_00_01" localSheetId="13">#REF!</definedName>
    <definedName name="MTEF_revised_00_01" localSheetId="15">#REF!</definedName>
    <definedName name="MTEF_revised_00_01" localSheetId="16">#REF!</definedName>
    <definedName name="MTEF_revised_00_01" localSheetId="17">#REF!</definedName>
    <definedName name="MTEF_revised_00_01" localSheetId="18">#REF!</definedName>
    <definedName name="MTEF_revised_00_01" localSheetId="2">#REF!</definedName>
    <definedName name="MTEF_revised_00_01" localSheetId="3">#REF!</definedName>
    <definedName name="MTEF_revised_00_01" localSheetId="6">#REF!</definedName>
    <definedName name="MTEF_revised_00_01" localSheetId="7">#REF!</definedName>
    <definedName name="MTEF_revised_00_01" localSheetId="8">#REF!</definedName>
    <definedName name="MTEF_revised_00_01" localSheetId="9">#REF!</definedName>
    <definedName name="MTEF_revised_00_01" localSheetId="14">#REF!</definedName>
    <definedName name="MTEF_revised_00_01">#REF!</definedName>
    <definedName name="MTEF_revised_98_99" localSheetId="5">#REF!</definedName>
    <definedName name="MTEF_revised_98_99" localSheetId="0">#REF!</definedName>
    <definedName name="MTEF_revised_98_99" localSheetId="10">#REF!</definedName>
    <definedName name="MTEF_revised_98_99" localSheetId="12">#REF!</definedName>
    <definedName name="MTEF_revised_98_99" localSheetId="13">#REF!</definedName>
    <definedName name="MTEF_revised_98_99" localSheetId="15">#REF!</definedName>
    <definedName name="MTEF_revised_98_99" localSheetId="16">#REF!</definedName>
    <definedName name="MTEF_revised_98_99" localSheetId="17">#REF!</definedName>
    <definedName name="MTEF_revised_98_99" localSheetId="18">#REF!</definedName>
    <definedName name="MTEF_revised_98_99" localSheetId="2">#REF!</definedName>
    <definedName name="MTEF_revised_98_99" localSheetId="3">#REF!</definedName>
    <definedName name="MTEF_revised_98_99" localSheetId="6">#REF!</definedName>
    <definedName name="MTEF_revised_98_99" localSheetId="7">#REF!</definedName>
    <definedName name="MTEF_revised_98_99" localSheetId="8">#REF!</definedName>
    <definedName name="MTEF_revised_98_99" localSheetId="9">#REF!</definedName>
    <definedName name="MTEF_revised_98_99" localSheetId="14">#REF!</definedName>
    <definedName name="MTEF_revised_98_99">#REF!</definedName>
    <definedName name="MTEF_revised_99_00" localSheetId="5">#REF!</definedName>
    <definedName name="MTEF_revised_99_00" localSheetId="0">#REF!</definedName>
    <definedName name="MTEF_revised_99_00" localSheetId="10">#REF!</definedName>
    <definedName name="MTEF_revised_99_00" localSheetId="12">#REF!</definedName>
    <definedName name="MTEF_revised_99_00" localSheetId="13">#REF!</definedName>
    <definedName name="MTEF_revised_99_00" localSheetId="15">#REF!</definedName>
    <definedName name="MTEF_revised_99_00" localSheetId="16">#REF!</definedName>
    <definedName name="MTEF_revised_99_00" localSheetId="17">#REF!</definedName>
    <definedName name="MTEF_revised_99_00" localSheetId="18">#REF!</definedName>
    <definedName name="MTEF_revised_99_00" localSheetId="2">#REF!</definedName>
    <definedName name="MTEF_revised_99_00" localSheetId="3">#REF!</definedName>
    <definedName name="MTEF_revised_99_00" localSheetId="6">#REF!</definedName>
    <definedName name="MTEF_revised_99_00" localSheetId="7">#REF!</definedName>
    <definedName name="MTEF_revised_99_00" localSheetId="8">#REF!</definedName>
    <definedName name="MTEF_revised_99_00" localSheetId="9">#REF!</definedName>
    <definedName name="MTEF_revised_99_00" localSheetId="14">#REF!</definedName>
    <definedName name="MTEF_revised_99_00">#REF!</definedName>
    <definedName name="MyCurYear" localSheetId="5">#REF!</definedName>
    <definedName name="MyCurYear" localSheetId="0">#REF!</definedName>
    <definedName name="MyCurYear" localSheetId="10">#REF!</definedName>
    <definedName name="MyCurYear" localSheetId="12">#REF!</definedName>
    <definedName name="MyCurYear" localSheetId="13">#REF!</definedName>
    <definedName name="MyCurYear" localSheetId="15">#REF!</definedName>
    <definedName name="MyCurYear" localSheetId="16">#REF!</definedName>
    <definedName name="MyCurYear" localSheetId="17">#REF!</definedName>
    <definedName name="MyCurYear" localSheetId="18">#REF!</definedName>
    <definedName name="MyCurYear" localSheetId="2">#REF!</definedName>
    <definedName name="MyCurYear" localSheetId="3">#REF!</definedName>
    <definedName name="MyCurYear" localSheetId="6">#REF!</definedName>
    <definedName name="MyCurYear" localSheetId="7">#REF!</definedName>
    <definedName name="MyCurYear" localSheetId="8">#REF!</definedName>
    <definedName name="MyCurYear" localSheetId="9">#REF!</definedName>
    <definedName name="MyCurYear" localSheetId="14">#REF!</definedName>
    <definedName name="MyCurYear">#REF!</definedName>
    <definedName name="myHeight" localSheetId="5">#REF!</definedName>
    <definedName name="myHeight" localSheetId="0">#REF!</definedName>
    <definedName name="myHeight" localSheetId="10">#REF!</definedName>
    <definedName name="myHeight" localSheetId="12">#REF!</definedName>
    <definedName name="myHeight" localSheetId="13">#REF!</definedName>
    <definedName name="myHeight" localSheetId="15">#REF!</definedName>
    <definedName name="myHeight" localSheetId="16">#REF!</definedName>
    <definedName name="myHeight" localSheetId="17">#REF!</definedName>
    <definedName name="myHeight" localSheetId="18">#REF!</definedName>
    <definedName name="myHeight" localSheetId="2">#REF!</definedName>
    <definedName name="myHeight" localSheetId="3">#REF!</definedName>
    <definedName name="myHeight" localSheetId="6">#REF!</definedName>
    <definedName name="myHeight" localSheetId="7">#REF!</definedName>
    <definedName name="myHeight" localSheetId="8">#REF!</definedName>
    <definedName name="myHeight" localSheetId="9">#REF!</definedName>
    <definedName name="myHeight" localSheetId="14">#REF!</definedName>
    <definedName name="myHeight">#REF!</definedName>
    <definedName name="myWidth" localSheetId="5">#REF!</definedName>
    <definedName name="myWidth" localSheetId="0">#REF!</definedName>
    <definedName name="myWidth" localSheetId="10">#REF!</definedName>
    <definedName name="myWidth" localSheetId="12">#REF!</definedName>
    <definedName name="myWidth" localSheetId="13">#REF!</definedName>
    <definedName name="myWidth" localSheetId="15">#REF!</definedName>
    <definedName name="myWidth" localSheetId="16">#REF!</definedName>
    <definedName name="myWidth" localSheetId="17">#REF!</definedName>
    <definedName name="myWidth" localSheetId="18">#REF!</definedName>
    <definedName name="myWidth" localSheetId="2">#REF!</definedName>
    <definedName name="myWidth" localSheetId="3">#REF!</definedName>
    <definedName name="myWidth" localSheetId="6">#REF!</definedName>
    <definedName name="myWidth" localSheetId="7">#REF!</definedName>
    <definedName name="myWidth" localSheetId="8">#REF!</definedName>
    <definedName name="myWidth" localSheetId="9">#REF!</definedName>
    <definedName name="myWidth" localSheetId="14">#REF!</definedName>
    <definedName name="myWidth">#REF!</definedName>
    <definedName name="myWodth" localSheetId="5">#REF!</definedName>
    <definedName name="myWodth" localSheetId="0">#REF!</definedName>
    <definedName name="myWodth" localSheetId="10">#REF!</definedName>
    <definedName name="myWodth" localSheetId="12">#REF!</definedName>
    <definedName name="myWodth" localSheetId="13">#REF!</definedName>
    <definedName name="myWodth" localSheetId="15">#REF!</definedName>
    <definedName name="myWodth" localSheetId="16">#REF!</definedName>
    <definedName name="myWodth" localSheetId="17">#REF!</definedName>
    <definedName name="myWodth" localSheetId="18">#REF!</definedName>
    <definedName name="myWodth" localSheetId="2">#REF!</definedName>
    <definedName name="myWodth" localSheetId="3">#REF!</definedName>
    <definedName name="myWodth" localSheetId="6">#REF!</definedName>
    <definedName name="myWodth" localSheetId="7">#REF!</definedName>
    <definedName name="myWodth" localSheetId="8">#REF!</definedName>
    <definedName name="myWodth" localSheetId="9">#REF!</definedName>
    <definedName name="myWodth" localSheetId="14">#REF!</definedName>
    <definedName name="myWodth">#REF!</definedName>
    <definedName name="_xlnm.Print_Area" localSheetId="1">'2. GDP by sector'!$U$15:$U$70</definedName>
    <definedName name="_xlnm.Print_Titles" localSheetId="1">'2. GDP by sector'!$A:$A</definedName>
    <definedName name="PrintArea" localSheetId="5">#REF!</definedName>
    <definedName name="PrintArea" localSheetId="0">#REF!</definedName>
    <definedName name="PrintArea" localSheetId="10">#REF!</definedName>
    <definedName name="PrintArea" localSheetId="12">#REF!</definedName>
    <definedName name="PrintArea" localSheetId="13">#REF!</definedName>
    <definedName name="PrintArea" localSheetId="15">#REF!</definedName>
    <definedName name="PrintArea" localSheetId="16">#REF!</definedName>
    <definedName name="PrintArea" localSheetId="17">#REF!</definedName>
    <definedName name="PrintArea" localSheetId="18">#REF!</definedName>
    <definedName name="PrintArea" localSheetId="2">#REF!</definedName>
    <definedName name="PrintArea" localSheetId="3">#REF!</definedName>
    <definedName name="PrintArea" localSheetId="6">#REF!</definedName>
    <definedName name="PrintArea" localSheetId="7">#REF!</definedName>
    <definedName name="PrintArea" localSheetId="8">#REF!</definedName>
    <definedName name="PrintArea" localSheetId="9">#REF!</definedName>
    <definedName name="PrintArea" localSheetId="14">#REF!</definedName>
    <definedName name="PrintArea">#REF!</definedName>
    <definedName name="Projection_adjusted_97_98" localSheetId="5">#REF!</definedName>
    <definedName name="Projection_adjusted_97_98" localSheetId="0">#REF!</definedName>
    <definedName name="Projection_adjusted_97_98" localSheetId="10">#REF!</definedName>
    <definedName name="Projection_adjusted_97_98" localSheetId="12">#REF!</definedName>
    <definedName name="Projection_adjusted_97_98" localSheetId="13">#REF!</definedName>
    <definedName name="Projection_adjusted_97_98" localSheetId="15">#REF!</definedName>
    <definedName name="Projection_adjusted_97_98" localSheetId="16">#REF!</definedName>
    <definedName name="Projection_adjusted_97_98" localSheetId="17">#REF!</definedName>
    <definedName name="Projection_adjusted_97_98" localSheetId="18">#REF!</definedName>
    <definedName name="Projection_adjusted_97_98" localSheetId="2">#REF!</definedName>
    <definedName name="Projection_adjusted_97_98" localSheetId="3">#REF!</definedName>
    <definedName name="Projection_adjusted_97_98" localSheetId="6">#REF!</definedName>
    <definedName name="Projection_adjusted_97_98" localSheetId="7">#REF!</definedName>
    <definedName name="Projection_adjusted_97_98" localSheetId="8">#REF!</definedName>
    <definedName name="Projection_adjusted_97_98" localSheetId="9">#REF!</definedName>
    <definedName name="Projection_adjusted_97_98" localSheetId="14">#REF!</definedName>
    <definedName name="Projection_adjusted_97_98">#REF!</definedName>
    <definedName name="Projection_arithmetic_97_98" localSheetId="5">#REF!</definedName>
    <definedName name="Projection_arithmetic_97_98" localSheetId="0">#REF!</definedName>
    <definedName name="Projection_arithmetic_97_98" localSheetId="10">#REF!</definedName>
    <definedName name="Projection_arithmetic_97_98" localSheetId="12">#REF!</definedName>
    <definedName name="Projection_arithmetic_97_98" localSheetId="13">#REF!</definedName>
    <definedName name="Projection_arithmetic_97_98" localSheetId="15">#REF!</definedName>
    <definedName name="Projection_arithmetic_97_98" localSheetId="16">#REF!</definedName>
    <definedName name="Projection_arithmetic_97_98" localSheetId="17">#REF!</definedName>
    <definedName name="Projection_arithmetic_97_98" localSheetId="18">#REF!</definedName>
    <definedName name="Projection_arithmetic_97_98" localSheetId="2">#REF!</definedName>
    <definedName name="Projection_arithmetic_97_98" localSheetId="3">#REF!</definedName>
    <definedName name="Projection_arithmetic_97_98" localSheetId="6">#REF!</definedName>
    <definedName name="Projection_arithmetic_97_98" localSheetId="7">#REF!</definedName>
    <definedName name="Projection_arithmetic_97_98" localSheetId="8">#REF!</definedName>
    <definedName name="Projection_arithmetic_97_98" localSheetId="9">#REF!</definedName>
    <definedName name="Projection_arithmetic_97_98" localSheetId="14">#REF!</definedName>
    <definedName name="Projection_arithmetic_97_98">#REF!</definedName>
    <definedName name="Projection_initial_97_98" localSheetId="5">#REF!</definedName>
    <definedName name="Projection_initial_97_98" localSheetId="0">#REF!</definedName>
    <definedName name="Projection_initial_97_98" localSheetId="10">#REF!</definedName>
    <definedName name="Projection_initial_97_98" localSheetId="12">#REF!</definedName>
    <definedName name="Projection_initial_97_98" localSheetId="13">#REF!</definedName>
    <definedName name="Projection_initial_97_98" localSheetId="15">#REF!</definedName>
    <definedName name="Projection_initial_97_98" localSheetId="16">#REF!</definedName>
    <definedName name="Projection_initial_97_98" localSheetId="17">#REF!</definedName>
    <definedName name="Projection_initial_97_98" localSheetId="18">#REF!</definedName>
    <definedName name="Projection_initial_97_98" localSheetId="2">#REF!</definedName>
    <definedName name="Projection_initial_97_98" localSheetId="3">#REF!</definedName>
    <definedName name="Projection_initial_97_98" localSheetId="6">#REF!</definedName>
    <definedName name="Projection_initial_97_98" localSheetId="7">#REF!</definedName>
    <definedName name="Projection_initial_97_98" localSheetId="8">#REF!</definedName>
    <definedName name="Projection_initial_97_98" localSheetId="9">#REF!</definedName>
    <definedName name="Projection_initial_97_98" localSheetId="14">#REF!</definedName>
    <definedName name="Projection_initial_97_98">#REF!</definedName>
    <definedName name="RowSettings" localSheetId="5">#REF!</definedName>
    <definedName name="RowSettings" localSheetId="0">#REF!</definedName>
    <definedName name="RowSettings" localSheetId="10">#REF!</definedName>
    <definedName name="RowSettings" localSheetId="12">#REF!</definedName>
    <definedName name="RowSettings" localSheetId="13">#REF!</definedName>
    <definedName name="RowSettings" localSheetId="15">#REF!</definedName>
    <definedName name="RowSettings" localSheetId="16">#REF!</definedName>
    <definedName name="RowSettings" localSheetId="17">#REF!</definedName>
    <definedName name="RowSettings" localSheetId="18">#REF!</definedName>
    <definedName name="RowSettings" localSheetId="2">#REF!</definedName>
    <definedName name="RowSettings" localSheetId="3">#REF!</definedName>
    <definedName name="RowSettings" localSheetId="6">#REF!</definedName>
    <definedName name="RowSettings" localSheetId="7">#REF!</definedName>
    <definedName name="RowSettings" localSheetId="8">#REF!</definedName>
    <definedName name="RowSettings" localSheetId="9">#REF!</definedName>
    <definedName name="RowSettings" localSheetId="14">#REF!</definedName>
    <definedName name="RowSettings">#REF!</definedName>
    <definedName name="SASApp_GDPDATA_DISCREPANCY_TABLE" localSheetId="5">#REF!</definedName>
    <definedName name="SASApp_GDPDATA_DISCREPANCY_TABLE" localSheetId="0">#REF!</definedName>
    <definedName name="SASApp_GDPDATA_DISCREPANCY_TABLE" localSheetId="10">#REF!</definedName>
    <definedName name="SASApp_GDPDATA_DISCREPANCY_TABLE" localSheetId="12">#REF!</definedName>
    <definedName name="SASApp_GDPDATA_DISCREPANCY_TABLE" localSheetId="13">#REF!</definedName>
    <definedName name="SASApp_GDPDATA_DISCREPANCY_TABLE" localSheetId="15">#REF!</definedName>
    <definedName name="SASApp_GDPDATA_DISCREPANCY_TABLE" localSheetId="16">#REF!</definedName>
    <definedName name="SASApp_GDPDATA_DISCREPANCY_TABLE" localSheetId="17">#REF!</definedName>
    <definedName name="SASApp_GDPDATA_DISCREPANCY_TABLE" localSheetId="18">#REF!</definedName>
    <definedName name="SASApp_GDPDATA_DISCREPANCY_TABLE" localSheetId="1">#REF!</definedName>
    <definedName name="SASApp_GDPDATA_DISCREPANCY_TABLE" localSheetId="2">#REF!</definedName>
    <definedName name="SASApp_GDPDATA_DISCREPANCY_TABLE" localSheetId="3">#REF!</definedName>
    <definedName name="SASApp_GDPDATA_DISCREPANCY_TABLE" localSheetId="6">#REF!</definedName>
    <definedName name="SASApp_GDPDATA_DISCREPANCY_TABLE" localSheetId="7">#REF!</definedName>
    <definedName name="SASApp_GDPDATA_DISCREPANCY_TABLE" localSheetId="8">#REF!</definedName>
    <definedName name="SASApp_GDPDATA_DISCREPANCY_TABLE" localSheetId="9">#REF!</definedName>
    <definedName name="SASApp_GDPDATA_DISCREPANCY_TABLE" localSheetId="14">#REF!</definedName>
    <definedName name="SASApp_GDPDATA_DISCREPANCY_TABLE">#REF!</definedName>
    <definedName name="SASApp_GDPDATA_SUPPLY_TABLE_FIRST" localSheetId="5">#REF!</definedName>
    <definedName name="SASApp_GDPDATA_SUPPLY_TABLE_FIRST" localSheetId="0">#REF!</definedName>
    <definedName name="SASApp_GDPDATA_SUPPLY_TABLE_FIRST" localSheetId="10">#REF!</definedName>
    <definedName name="SASApp_GDPDATA_SUPPLY_TABLE_FIRST" localSheetId="12">#REF!</definedName>
    <definedName name="SASApp_GDPDATA_SUPPLY_TABLE_FIRST" localSheetId="13">#REF!</definedName>
    <definedName name="SASApp_GDPDATA_SUPPLY_TABLE_FIRST" localSheetId="15">#REF!</definedName>
    <definedName name="SASApp_GDPDATA_SUPPLY_TABLE_FIRST" localSheetId="16">#REF!</definedName>
    <definedName name="SASApp_GDPDATA_SUPPLY_TABLE_FIRST" localSheetId="17">#REF!</definedName>
    <definedName name="SASApp_GDPDATA_SUPPLY_TABLE_FIRST" localSheetId="18">#REF!</definedName>
    <definedName name="SASApp_GDPDATA_SUPPLY_TABLE_FIRST" localSheetId="1">#REF!</definedName>
    <definedName name="SASApp_GDPDATA_SUPPLY_TABLE_FIRST" localSheetId="2">#REF!</definedName>
    <definedName name="SASApp_GDPDATA_SUPPLY_TABLE_FIRST" localSheetId="3">#REF!</definedName>
    <definedName name="SASApp_GDPDATA_SUPPLY_TABLE_FIRST" localSheetId="6">#REF!</definedName>
    <definedName name="SASApp_GDPDATA_SUPPLY_TABLE_FIRST" localSheetId="7">#REF!</definedName>
    <definedName name="SASApp_GDPDATA_SUPPLY_TABLE_FIRST" localSheetId="8">#REF!</definedName>
    <definedName name="SASApp_GDPDATA_SUPPLY_TABLE_FIRST" localSheetId="9">#REF!</definedName>
    <definedName name="SASApp_GDPDATA_SUPPLY_TABLE_FIRST" localSheetId="14">#REF!</definedName>
    <definedName name="SASApp_GDPDATA_SUPPLY_TABLE_FIRST">#REF!</definedName>
    <definedName name="SASApp_GDPDATA_SUPPLY_TABLE_SECOND" localSheetId="5">#REF!</definedName>
    <definedName name="SASApp_GDPDATA_SUPPLY_TABLE_SECOND" localSheetId="0">#REF!</definedName>
    <definedName name="SASApp_GDPDATA_SUPPLY_TABLE_SECOND" localSheetId="10">#REF!</definedName>
    <definedName name="SASApp_GDPDATA_SUPPLY_TABLE_SECOND" localSheetId="12">#REF!</definedName>
    <definedName name="SASApp_GDPDATA_SUPPLY_TABLE_SECOND" localSheetId="13">#REF!</definedName>
    <definedName name="SASApp_GDPDATA_SUPPLY_TABLE_SECOND" localSheetId="15">#REF!</definedName>
    <definedName name="SASApp_GDPDATA_SUPPLY_TABLE_SECOND" localSheetId="16">#REF!</definedName>
    <definedName name="SASApp_GDPDATA_SUPPLY_TABLE_SECOND" localSheetId="17">#REF!</definedName>
    <definedName name="SASApp_GDPDATA_SUPPLY_TABLE_SECOND" localSheetId="18">#REF!</definedName>
    <definedName name="SASApp_GDPDATA_SUPPLY_TABLE_SECOND" localSheetId="1">#REF!</definedName>
    <definedName name="SASApp_GDPDATA_SUPPLY_TABLE_SECOND" localSheetId="2">#REF!</definedName>
    <definedName name="SASApp_GDPDATA_SUPPLY_TABLE_SECOND" localSheetId="3">#REF!</definedName>
    <definedName name="SASApp_GDPDATA_SUPPLY_TABLE_SECOND" localSheetId="6">#REF!</definedName>
    <definedName name="SASApp_GDPDATA_SUPPLY_TABLE_SECOND" localSheetId="7">#REF!</definedName>
    <definedName name="SASApp_GDPDATA_SUPPLY_TABLE_SECOND" localSheetId="8">#REF!</definedName>
    <definedName name="SASApp_GDPDATA_SUPPLY_TABLE_SECOND" localSheetId="9">#REF!</definedName>
    <definedName name="SASApp_GDPDATA_SUPPLY_TABLE_SECOND" localSheetId="14">#REF!</definedName>
    <definedName name="SASApp_GDPDATA_SUPPLY_TABLE_SECOND">#REF!</definedName>
    <definedName name="SASApp_GDPDATA_USE_TABLE_FIRST" localSheetId="5">#REF!</definedName>
    <definedName name="SASApp_GDPDATA_USE_TABLE_FIRST" localSheetId="0">#REF!</definedName>
    <definedName name="SASApp_GDPDATA_USE_TABLE_FIRST" localSheetId="10">#REF!</definedName>
    <definedName name="SASApp_GDPDATA_USE_TABLE_FIRST" localSheetId="12">#REF!</definedName>
    <definedName name="SASApp_GDPDATA_USE_TABLE_FIRST" localSheetId="13">#REF!</definedName>
    <definedName name="SASApp_GDPDATA_USE_TABLE_FIRST" localSheetId="15">#REF!</definedName>
    <definedName name="SASApp_GDPDATA_USE_TABLE_FIRST" localSheetId="16">#REF!</definedName>
    <definedName name="SASApp_GDPDATA_USE_TABLE_FIRST" localSheetId="17">#REF!</definedName>
    <definedName name="SASApp_GDPDATA_USE_TABLE_FIRST" localSheetId="18">#REF!</definedName>
    <definedName name="SASApp_GDPDATA_USE_TABLE_FIRST" localSheetId="1">#REF!</definedName>
    <definedName name="SASApp_GDPDATA_USE_TABLE_FIRST" localSheetId="2">#REF!</definedName>
    <definedName name="SASApp_GDPDATA_USE_TABLE_FIRST" localSheetId="3">#REF!</definedName>
    <definedName name="SASApp_GDPDATA_USE_TABLE_FIRST" localSheetId="6">#REF!</definedName>
    <definedName name="SASApp_GDPDATA_USE_TABLE_FIRST" localSheetId="7">#REF!</definedName>
    <definedName name="SASApp_GDPDATA_USE_TABLE_FIRST" localSheetId="8">#REF!</definedName>
    <definedName name="SASApp_GDPDATA_USE_TABLE_FIRST" localSheetId="9">#REF!</definedName>
    <definedName name="SASApp_GDPDATA_USE_TABLE_FIRST" localSheetId="14">#REF!</definedName>
    <definedName name="SASApp_GDPDATA_USE_TABLE_FIRST">#REF!</definedName>
    <definedName name="SASApp_GDPDATA_USE_TABLE_SECOND" localSheetId="5">#REF!</definedName>
    <definedName name="SASApp_GDPDATA_USE_TABLE_SECOND" localSheetId="0">#REF!</definedName>
    <definedName name="SASApp_GDPDATA_USE_TABLE_SECOND" localSheetId="10">#REF!</definedName>
    <definedName name="SASApp_GDPDATA_USE_TABLE_SECOND" localSheetId="12">#REF!</definedName>
    <definedName name="SASApp_GDPDATA_USE_TABLE_SECOND" localSheetId="13">#REF!</definedName>
    <definedName name="SASApp_GDPDATA_USE_TABLE_SECOND" localSheetId="15">#REF!</definedName>
    <definedName name="SASApp_GDPDATA_USE_TABLE_SECOND" localSheetId="16">#REF!</definedName>
    <definedName name="SASApp_GDPDATA_USE_TABLE_SECOND" localSheetId="17">#REF!</definedName>
    <definedName name="SASApp_GDPDATA_USE_TABLE_SECOND" localSheetId="18">#REF!</definedName>
    <definedName name="SASApp_GDPDATA_USE_TABLE_SECOND" localSheetId="1">#REF!</definedName>
    <definedName name="SASApp_GDPDATA_USE_TABLE_SECOND" localSheetId="2">#REF!</definedName>
    <definedName name="SASApp_GDPDATA_USE_TABLE_SECOND" localSheetId="3">#REF!</definedName>
    <definedName name="SASApp_GDPDATA_USE_TABLE_SECOND" localSheetId="6">#REF!</definedName>
    <definedName name="SASApp_GDPDATA_USE_TABLE_SECOND" localSheetId="7">#REF!</definedName>
    <definedName name="SASApp_GDPDATA_USE_TABLE_SECOND" localSheetId="8">#REF!</definedName>
    <definedName name="SASApp_GDPDATA_USE_TABLE_SECOND" localSheetId="9">#REF!</definedName>
    <definedName name="SASApp_GDPDATA_USE_TABLE_SECOND" localSheetId="14">#REF!</definedName>
    <definedName name="SASApp_GDPDATA_USE_TABLE_SECOND">#REF!</definedName>
    <definedName name="SEP08N_SML" localSheetId="5">#REF!</definedName>
    <definedName name="SEP08N_SML" localSheetId="0">#REF!</definedName>
    <definedName name="SEP08N_SML" localSheetId="10">#REF!</definedName>
    <definedName name="SEP08N_SML" localSheetId="12">#REF!</definedName>
    <definedName name="SEP08N_SML" localSheetId="13">#REF!</definedName>
    <definedName name="SEP08N_SML" localSheetId="15">#REF!</definedName>
    <definedName name="SEP08N_SML" localSheetId="16">#REF!</definedName>
    <definedName name="SEP08N_SML" localSheetId="17">#REF!</definedName>
    <definedName name="SEP08N_SML" localSheetId="18">#REF!</definedName>
    <definedName name="SEP08N_SML" localSheetId="2">#REF!</definedName>
    <definedName name="SEP08N_SML" localSheetId="3">#REF!</definedName>
    <definedName name="SEP08N_SML" localSheetId="6">#REF!</definedName>
    <definedName name="SEP08N_SML" localSheetId="7">#REF!</definedName>
    <definedName name="SEP08N_SML" localSheetId="8">#REF!</definedName>
    <definedName name="SEP08N_SML" localSheetId="9">#REF!</definedName>
    <definedName name="SEP08N_SML" localSheetId="14">#REF!</definedName>
    <definedName name="SEP08N_SML">#REF!</definedName>
    <definedName name="Start_column" localSheetId="5">#REF!</definedName>
    <definedName name="Start_column" localSheetId="0">#REF!</definedName>
    <definedName name="Start_column" localSheetId="10">#REF!</definedName>
    <definedName name="Start_column" localSheetId="12">#REF!</definedName>
    <definedName name="Start_column" localSheetId="13">#REF!</definedName>
    <definedName name="Start_column" localSheetId="15">#REF!</definedName>
    <definedName name="Start_column" localSheetId="16">#REF!</definedName>
    <definedName name="Start_column" localSheetId="17">#REF!</definedName>
    <definedName name="Start_column" localSheetId="18">#REF!</definedName>
    <definedName name="Start_column" localSheetId="2">#REF!</definedName>
    <definedName name="Start_column" localSheetId="3">#REF!</definedName>
    <definedName name="Start_column" localSheetId="6">#REF!</definedName>
    <definedName name="Start_column" localSheetId="7">#REF!</definedName>
    <definedName name="Start_column" localSheetId="8">#REF!</definedName>
    <definedName name="Start_column" localSheetId="9">#REF!</definedName>
    <definedName name="Start_column" localSheetId="14">#REF!</definedName>
    <definedName name="Start_column">#REF!</definedName>
    <definedName name="Start_Row" localSheetId="5">#REF!</definedName>
    <definedName name="Start_Row" localSheetId="0">#REF!</definedName>
    <definedName name="Start_Row" localSheetId="10">#REF!</definedName>
    <definedName name="Start_Row" localSheetId="12">#REF!</definedName>
    <definedName name="Start_Row" localSheetId="13">#REF!</definedName>
    <definedName name="Start_Row" localSheetId="15">#REF!</definedName>
    <definedName name="Start_Row" localSheetId="16">#REF!</definedName>
    <definedName name="Start_Row" localSheetId="17">#REF!</definedName>
    <definedName name="Start_Row" localSheetId="18">#REF!</definedName>
    <definedName name="Start_Row" localSheetId="2">#REF!</definedName>
    <definedName name="Start_Row" localSheetId="3">#REF!</definedName>
    <definedName name="Start_Row" localSheetId="6">#REF!</definedName>
    <definedName name="Start_Row" localSheetId="7">#REF!</definedName>
    <definedName name="Start_Row" localSheetId="8">#REF!</definedName>
    <definedName name="Start_Row" localSheetId="9">#REF!</definedName>
    <definedName name="Start_Row" localSheetId="14">#REF!</definedName>
    <definedName name="Start_Row">#REF!</definedName>
    <definedName name="Start_sheet" localSheetId="5">#REF!</definedName>
    <definedName name="Start_sheet" localSheetId="0">#REF!</definedName>
    <definedName name="Start_sheet" localSheetId="10">#REF!</definedName>
    <definedName name="Start_sheet" localSheetId="12">#REF!</definedName>
    <definedName name="Start_sheet" localSheetId="13">#REF!</definedName>
    <definedName name="Start_sheet" localSheetId="15">#REF!</definedName>
    <definedName name="Start_sheet" localSheetId="16">#REF!</definedName>
    <definedName name="Start_sheet" localSheetId="17">#REF!</definedName>
    <definedName name="Start_sheet" localSheetId="18">#REF!</definedName>
    <definedName name="Start_sheet" localSheetId="2">#REF!</definedName>
    <definedName name="Start_sheet" localSheetId="3">#REF!</definedName>
    <definedName name="Start_sheet" localSheetId="6">#REF!</definedName>
    <definedName name="Start_sheet" localSheetId="7">#REF!</definedName>
    <definedName name="Start_sheet" localSheetId="8">#REF!</definedName>
    <definedName name="Start_sheet" localSheetId="9">#REF!</definedName>
    <definedName name="Start_sheet" localSheetId="14">#REF!</definedName>
    <definedName name="Start_sheet">#REF!</definedName>
    <definedName name="Summary_Tables" localSheetId="5">#REF!</definedName>
    <definedName name="Summary_Tables" localSheetId="0">#REF!</definedName>
    <definedName name="Summary_Tables" localSheetId="10">#REF!</definedName>
    <definedName name="Summary_Tables" localSheetId="12">[2]Table1!#REF!</definedName>
    <definedName name="Summary_Tables" localSheetId="13">[2]Table1!#REF!</definedName>
    <definedName name="Summary_Tables" localSheetId="15">[5]Table1!#REF!</definedName>
    <definedName name="Summary_Tables" localSheetId="16">[5]Table1!#REF!</definedName>
    <definedName name="Summary_Tables" localSheetId="17">[2]Table1!#REF!</definedName>
    <definedName name="Summary_Tables" localSheetId="18">[2]Table1!#REF!</definedName>
    <definedName name="Summary_Tables" localSheetId="2">[5]Table1!#REF!</definedName>
    <definedName name="Summary_Tables" localSheetId="3">[5]Table1!#REF!</definedName>
    <definedName name="Summary_Tables" localSheetId="6">#REF!</definedName>
    <definedName name="Summary_Tables" localSheetId="7">[2]Table1!#REF!</definedName>
    <definedName name="Summary_Tables" localSheetId="8">#REF!</definedName>
    <definedName name="Summary_Tables" localSheetId="9">[2]Table1!#REF!</definedName>
    <definedName name="Summary_Tables" localSheetId="14">[2]Table1!#REF!</definedName>
    <definedName name="Summary_Tables">#REF!</definedName>
    <definedName name="Summary_Tables_10" localSheetId="5">#REF!</definedName>
    <definedName name="Summary_Tables_10" localSheetId="0">#REF!</definedName>
    <definedName name="Summary_Tables_10" localSheetId="10">#REF!</definedName>
    <definedName name="Summary_Tables_10" localSheetId="12">#REF!</definedName>
    <definedName name="Summary_Tables_10" localSheetId="13">#REF!</definedName>
    <definedName name="Summary_Tables_10" localSheetId="15">#REF!</definedName>
    <definedName name="Summary_Tables_10" localSheetId="16">#REF!</definedName>
    <definedName name="Summary_Tables_10" localSheetId="17">#REF!</definedName>
    <definedName name="Summary_Tables_10" localSheetId="18">#REF!</definedName>
    <definedName name="Summary_Tables_10" localSheetId="2">#REF!</definedName>
    <definedName name="Summary_Tables_10" localSheetId="3">#REF!</definedName>
    <definedName name="Summary_Tables_10" localSheetId="6">#REF!</definedName>
    <definedName name="Summary_Tables_10" localSheetId="7">#REF!</definedName>
    <definedName name="Summary_Tables_10" localSheetId="8">#REF!</definedName>
    <definedName name="Summary_Tables_10" localSheetId="9">#REF!</definedName>
    <definedName name="Summary_Tables_10" localSheetId="14">#REF!</definedName>
    <definedName name="Summary_Tables_10">#REF!</definedName>
    <definedName name="Summary_Tables_11" localSheetId="5">#REF!</definedName>
    <definedName name="Summary_Tables_11" localSheetId="0">#REF!</definedName>
    <definedName name="Summary_Tables_11" localSheetId="10">#REF!</definedName>
    <definedName name="Summary_Tables_11" localSheetId="12">[2]Table2.1!#REF!</definedName>
    <definedName name="Summary_Tables_11" localSheetId="13">[2]Table2.1!#REF!</definedName>
    <definedName name="Summary_Tables_11" localSheetId="15">[5]Table2.1!#REF!</definedName>
    <definedName name="Summary_Tables_11" localSheetId="16">[5]Table2.1!#REF!</definedName>
    <definedName name="Summary_Tables_11" localSheetId="17">[2]Table2.1!#REF!</definedName>
    <definedName name="Summary_Tables_11" localSheetId="18">[2]Table2.1!#REF!</definedName>
    <definedName name="Summary_Tables_11" localSheetId="2">[5]Table2.1!#REF!</definedName>
    <definedName name="Summary_Tables_11" localSheetId="3">[5]Table2.1!#REF!</definedName>
    <definedName name="Summary_Tables_11" localSheetId="6">#REF!</definedName>
    <definedName name="Summary_Tables_11" localSheetId="7">[2]Table2.1!#REF!</definedName>
    <definedName name="Summary_Tables_11" localSheetId="8">#REF!</definedName>
    <definedName name="Summary_Tables_11" localSheetId="9">[2]Table2.1!#REF!</definedName>
    <definedName name="Summary_Tables_11" localSheetId="14">[2]Table2.1!#REF!</definedName>
    <definedName name="Summary_Tables_11">#REF!</definedName>
    <definedName name="Summary_Tables_14" localSheetId="5">#REF!</definedName>
    <definedName name="Summary_Tables_14" localSheetId="0">#REF!</definedName>
    <definedName name="Summary_Tables_14" localSheetId="10">#REF!</definedName>
    <definedName name="Summary_Tables_14" localSheetId="12">#REF!</definedName>
    <definedName name="Summary_Tables_14" localSheetId="13">#REF!</definedName>
    <definedName name="Summary_Tables_14" localSheetId="15">#REF!</definedName>
    <definedName name="Summary_Tables_14" localSheetId="16">#REF!</definedName>
    <definedName name="Summary_Tables_14" localSheetId="17">#REF!</definedName>
    <definedName name="Summary_Tables_14" localSheetId="18">#REF!</definedName>
    <definedName name="Summary_Tables_14" localSheetId="2">#REF!</definedName>
    <definedName name="Summary_Tables_14" localSheetId="3">#REF!</definedName>
    <definedName name="Summary_Tables_14" localSheetId="6">#REF!</definedName>
    <definedName name="Summary_Tables_14" localSheetId="7">#REF!</definedName>
    <definedName name="Summary_Tables_14" localSheetId="8">#REF!</definedName>
    <definedName name="Summary_Tables_14" localSheetId="9">#REF!</definedName>
    <definedName name="Summary_Tables_14" localSheetId="14">#REF!</definedName>
    <definedName name="Summary_Tables_14">#REF!</definedName>
    <definedName name="Summary_Tables_15" localSheetId="5">#REF!</definedName>
    <definedName name="Summary_Tables_15" localSheetId="0">#REF!</definedName>
    <definedName name="Summary_Tables_15" localSheetId="10">#REF!</definedName>
    <definedName name="Summary_Tables_15" localSheetId="12">#REF!</definedName>
    <definedName name="Summary_Tables_15" localSheetId="13">#REF!</definedName>
    <definedName name="Summary_Tables_15" localSheetId="15">#REF!</definedName>
    <definedName name="Summary_Tables_15" localSheetId="16">#REF!</definedName>
    <definedName name="Summary_Tables_15" localSheetId="17">#REF!</definedName>
    <definedName name="Summary_Tables_15" localSheetId="18">#REF!</definedName>
    <definedName name="Summary_Tables_15" localSheetId="2">#REF!</definedName>
    <definedName name="Summary_Tables_15" localSheetId="3">#REF!</definedName>
    <definedName name="Summary_Tables_15" localSheetId="6">#REF!</definedName>
    <definedName name="Summary_Tables_15" localSheetId="7">#REF!</definedName>
    <definedName name="Summary_Tables_15" localSheetId="8">#REF!</definedName>
    <definedName name="Summary_Tables_15" localSheetId="9">#REF!</definedName>
    <definedName name="Summary_Tables_15" localSheetId="14">#REF!</definedName>
    <definedName name="Summary_Tables_15">#REF!</definedName>
    <definedName name="Summary_Tables_17" localSheetId="5">#REF!</definedName>
    <definedName name="Summary_Tables_17" localSheetId="0">#REF!</definedName>
    <definedName name="Summary_Tables_17" localSheetId="10">#REF!</definedName>
    <definedName name="Summary_Tables_17" localSheetId="12">[2]Table3.7!#REF!</definedName>
    <definedName name="Summary_Tables_17" localSheetId="13">[2]Table3.7!#REF!</definedName>
    <definedName name="Summary_Tables_17" localSheetId="15">[5]Table3.7!#REF!</definedName>
    <definedName name="Summary_Tables_17" localSheetId="16">[5]Table3.7!#REF!</definedName>
    <definedName name="Summary_Tables_17" localSheetId="17">[2]Table3.7!#REF!</definedName>
    <definedName name="Summary_Tables_17" localSheetId="18">[2]Table3.7!#REF!</definedName>
    <definedName name="Summary_Tables_17" localSheetId="2">[5]Table3.7!#REF!</definedName>
    <definedName name="Summary_Tables_17" localSheetId="3">[5]Table3.7!#REF!</definedName>
    <definedName name="Summary_Tables_17" localSheetId="6">#REF!</definedName>
    <definedName name="Summary_Tables_17" localSheetId="7">[2]Table3.7!#REF!</definedName>
    <definedName name="Summary_Tables_17" localSheetId="8">#REF!</definedName>
    <definedName name="Summary_Tables_17" localSheetId="9">[2]Table3.7!#REF!</definedName>
    <definedName name="Summary_Tables_17" localSheetId="14">[2]Table3.7!#REF!</definedName>
    <definedName name="Summary_Tables_17">#REF!</definedName>
    <definedName name="Summary_Tables_18" localSheetId="5">#REF!</definedName>
    <definedName name="Summary_Tables_18" localSheetId="0">#REF!</definedName>
    <definedName name="Summary_Tables_18" localSheetId="10">#REF!</definedName>
    <definedName name="Summary_Tables_18" localSheetId="12">[2]Table3.6!#REF!</definedName>
    <definedName name="Summary_Tables_18" localSheetId="13">[2]Table3.6!#REF!</definedName>
    <definedName name="Summary_Tables_18" localSheetId="15">[5]Table3.6!#REF!</definedName>
    <definedName name="Summary_Tables_18" localSheetId="16">[5]Table3.6!#REF!</definedName>
    <definedName name="Summary_Tables_18" localSheetId="17">[2]Table3.6!#REF!</definedName>
    <definedName name="Summary_Tables_18" localSheetId="18">[2]Table3.6!#REF!</definedName>
    <definedName name="Summary_Tables_18" localSheetId="2">[5]Table3.6!#REF!</definedName>
    <definedName name="Summary_Tables_18" localSheetId="3">[5]Table3.6!#REF!</definedName>
    <definedName name="Summary_Tables_18" localSheetId="6">#REF!</definedName>
    <definedName name="Summary_Tables_18" localSheetId="7">[2]Table3.6!#REF!</definedName>
    <definedName name="Summary_Tables_18" localSheetId="8">#REF!</definedName>
    <definedName name="Summary_Tables_18" localSheetId="9">[2]Table3.6!#REF!</definedName>
    <definedName name="Summary_Tables_18" localSheetId="14">[2]Table3.6!#REF!</definedName>
    <definedName name="Summary_Tables_18">#REF!</definedName>
    <definedName name="Summary_Tables_19" localSheetId="5">#REF!</definedName>
    <definedName name="Summary_Tables_19" localSheetId="0">#REF!</definedName>
    <definedName name="Summary_Tables_19" localSheetId="10">#REF!</definedName>
    <definedName name="Summary_Tables_19" localSheetId="12">#REF!</definedName>
    <definedName name="Summary_Tables_19" localSheetId="13">#REF!</definedName>
    <definedName name="Summary_Tables_19" localSheetId="15">#REF!</definedName>
    <definedName name="Summary_Tables_19" localSheetId="16">#REF!</definedName>
    <definedName name="Summary_Tables_19" localSheetId="17">#REF!</definedName>
    <definedName name="Summary_Tables_19" localSheetId="18">#REF!</definedName>
    <definedName name="Summary_Tables_19" localSheetId="2">#REF!</definedName>
    <definedName name="Summary_Tables_19" localSheetId="3">#REF!</definedName>
    <definedName name="Summary_Tables_19" localSheetId="6">#REF!</definedName>
    <definedName name="Summary_Tables_19" localSheetId="7">#REF!</definedName>
    <definedName name="Summary_Tables_19" localSheetId="8">#REF!</definedName>
    <definedName name="Summary_Tables_19" localSheetId="9">#REF!</definedName>
    <definedName name="Summary_Tables_19" localSheetId="14">#REF!</definedName>
    <definedName name="Summary_Tables_19">#REF!</definedName>
    <definedName name="Summary_Tables_2" localSheetId="5">#REF!</definedName>
    <definedName name="Summary_Tables_2" localSheetId="0">#REF!</definedName>
    <definedName name="Summary_Tables_2" localSheetId="10">#REF!</definedName>
    <definedName name="Summary_Tables_2" localSheetId="12">[2]Table1!#REF!</definedName>
    <definedName name="Summary_Tables_2" localSheetId="13">[2]Table1!#REF!</definedName>
    <definedName name="Summary_Tables_2" localSheetId="15">[5]Table1!#REF!</definedName>
    <definedName name="Summary_Tables_2" localSheetId="16">[5]Table1!#REF!</definedName>
    <definedName name="Summary_Tables_2" localSheetId="17">[2]Table1!#REF!</definedName>
    <definedName name="Summary_Tables_2" localSheetId="18">[2]Table1!#REF!</definedName>
    <definedName name="Summary_Tables_2" localSheetId="2">[5]Table1!#REF!</definedName>
    <definedName name="Summary_Tables_2" localSheetId="3">[5]Table1!#REF!</definedName>
    <definedName name="Summary_Tables_2" localSheetId="6">#REF!</definedName>
    <definedName name="Summary_Tables_2" localSheetId="7">[2]Table1!#REF!</definedName>
    <definedName name="Summary_Tables_2" localSheetId="8">#REF!</definedName>
    <definedName name="Summary_Tables_2" localSheetId="9">[2]Table1!#REF!</definedName>
    <definedName name="Summary_Tables_2" localSheetId="14">[2]Table1!#REF!</definedName>
    <definedName name="Summary_Tables_2">#REF!</definedName>
    <definedName name="Summary_Tables_20" localSheetId="5">#REF!</definedName>
    <definedName name="Summary_Tables_20" localSheetId="0">#REF!</definedName>
    <definedName name="Summary_Tables_20" localSheetId="10">#REF!</definedName>
    <definedName name="Summary_Tables_20" localSheetId="12">[2]Table4!#REF!</definedName>
    <definedName name="Summary_Tables_20" localSheetId="13">[2]Table4!#REF!</definedName>
    <definedName name="Summary_Tables_20" localSheetId="15">[5]Table4!#REF!</definedName>
    <definedName name="Summary_Tables_20" localSheetId="16">[5]Table4!#REF!</definedName>
    <definedName name="Summary_Tables_20" localSheetId="17">[2]Table4!#REF!</definedName>
    <definedName name="Summary_Tables_20" localSheetId="18">[2]Table4!#REF!</definedName>
    <definedName name="Summary_Tables_20" localSheetId="2">[5]Table4!#REF!</definedName>
    <definedName name="Summary_Tables_20" localSheetId="3">[5]Table4!#REF!</definedName>
    <definedName name="Summary_Tables_20" localSheetId="6">#REF!</definedName>
    <definedName name="Summary_Tables_20" localSheetId="7">[2]Table4!#REF!</definedName>
    <definedName name="Summary_Tables_20" localSheetId="8">#REF!</definedName>
    <definedName name="Summary_Tables_20" localSheetId="9">[2]Table4!#REF!</definedName>
    <definedName name="Summary_Tables_20" localSheetId="14">[2]Table4!#REF!</definedName>
    <definedName name="Summary_Tables_20">#REF!</definedName>
    <definedName name="Summary_Tables_24" localSheetId="5">#REF!</definedName>
    <definedName name="Summary_Tables_24" localSheetId="0">#REF!</definedName>
    <definedName name="Summary_Tables_24" localSheetId="10">#REF!</definedName>
    <definedName name="Summary_Tables_24" localSheetId="12">[2]Table8!#REF!</definedName>
    <definedName name="Summary_Tables_24" localSheetId="13">[2]Table8!#REF!</definedName>
    <definedName name="Summary_Tables_24" localSheetId="15">[5]Table8!#REF!</definedName>
    <definedName name="Summary_Tables_24" localSheetId="16">[5]Table8!#REF!</definedName>
    <definedName name="Summary_Tables_24" localSheetId="17">[2]Table8!#REF!</definedName>
    <definedName name="Summary_Tables_24" localSheetId="18">[2]Table8!#REF!</definedName>
    <definedName name="Summary_Tables_24" localSheetId="2">[5]Table8!#REF!</definedName>
    <definedName name="Summary_Tables_24" localSheetId="3">[5]Table8!#REF!</definedName>
    <definedName name="Summary_Tables_24" localSheetId="6">#REF!</definedName>
    <definedName name="Summary_Tables_24" localSheetId="7">[2]Table8!#REF!</definedName>
    <definedName name="Summary_Tables_24" localSheetId="8">#REF!</definedName>
    <definedName name="Summary_Tables_24" localSheetId="9">[2]Table8!#REF!</definedName>
    <definedName name="Summary_Tables_24" localSheetId="14">[2]Table8!#REF!</definedName>
    <definedName name="Summary_Tables_24">#REF!</definedName>
    <definedName name="Summary_Tables_25" localSheetId="5">#REF!</definedName>
    <definedName name="Summary_Tables_25" localSheetId="0">#REF!</definedName>
    <definedName name="Summary_Tables_25" localSheetId="10">#REF!</definedName>
    <definedName name="Summary_Tables_25" localSheetId="12">[2]Table2.2!#REF!</definedName>
    <definedName name="Summary_Tables_25" localSheetId="13">[2]Table2.2!#REF!</definedName>
    <definedName name="Summary_Tables_25" localSheetId="15">[5]Table2.2!#REF!</definedName>
    <definedName name="Summary_Tables_25" localSheetId="16">[5]Table2.2!#REF!</definedName>
    <definedName name="Summary_Tables_25" localSheetId="17">[2]Table2.2!#REF!</definedName>
    <definedName name="Summary_Tables_25" localSheetId="18">[2]Table2.2!#REF!</definedName>
    <definedName name="Summary_Tables_25" localSheetId="2">[5]Table2.2!#REF!</definedName>
    <definedName name="Summary_Tables_25" localSheetId="3">[5]Table2.2!#REF!</definedName>
    <definedName name="Summary_Tables_25" localSheetId="6">#REF!</definedName>
    <definedName name="Summary_Tables_25" localSheetId="7">[2]Table2.2!#REF!</definedName>
    <definedName name="Summary_Tables_25" localSheetId="8">#REF!</definedName>
    <definedName name="Summary_Tables_25" localSheetId="9">[2]Table2.2!#REF!</definedName>
    <definedName name="Summary_Tables_25" localSheetId="14">[2]Table2.2!#REF!</definedName>
    <definedName name="Summary_Tables_25">#REF!</definedName>
    <definedName name="Summary_Tables_26" localSheetId="5">#REF!</definedName>
    <definedName name="Summary_Tables_26" localSheetId="0">#REF!</definedName>
    <definedName name="Summary_Tables_26" localSheetId="10">#REF!</definedName>
    <definedName name="Summary_Tables_26" localSheetId="12">[2]Table2.2!#REF!</definedName>
    <definedName name="Summary_Tables_26" localSheetId="13">[2]Table2.2!#REF!</definedName>
    <definedName name="Summary_Tables_26" localSheetId="15">[5]Table2.2!#REF!</definedName>
    <definedName name="Summary_Tables_26" localSheetId="16">[5]Table2.2!#REF!</definedName>
    <definedName name="Summary_Tables_26" localSheetId="17">[2]Table2.2!#REF!</definedName>
    <definedName name="Summary_Tables_26" localSheetId="18">[2]Table2.2!#REF!</definedName>
    <definedName name="Summary_Tables_26" localSheetId="2">[5]Table2.2!#REF!</definedName>
    <definedName name="Summary_Tables_26" localSheetId="3">[5]Table2.2!#REF!</definedName>
    <definedName name="Summary_Tables_26" localSheetId="6">#REF!</definedName>
    <definedName name="Summary_Tables_26" localSheetId="7">[2]Table2.2!#REF!</definedName>
    <definedName name="Summary_Tables_26" localSheetId="8">#REF!</definedName>
    <definedName name="Summary_Tables_26" localSheetId="9">[2]Table2.2!#REF!</definedName>
    <definedName name="Summary_Tables_26" localSheetId="14">[2]Table2.2!#REF!</definedName>
    <definedName name="Summary_Tables_26">#REF!</definedName>
    <definedName name="Summary_Tables_27" localSheetId="5">#REF!</definedName>
    <definedName name="Summary_Tables_27" localSheetId="0">#REF!</definedName>
    <definedName name="Summary_Tables_27" localSheetId="10">#REF!</definedName>
    <definedName name="Summary_Tables_27" localSheetId="12">#REF!</definedName>
    <definedName name="Summary_Tables_27" localSheetId="13">#REF!</definedName>
    <definedName name="Summary_Tables_27" localSheetId="15">#REF!</definedName>
    <definedName name="Summary_Tables_27" localSheetId="16">#REF!</definedName>
    <definedName name="Summary_Tables_27" localSheetId="17">#REF!</definedName>
    <definedName name="Summary_Tables_27" localSheetId="18">#REF!</definedName>
    <definedName name="Summary_Tables_27" localSheetId="2">#REF!</definedName>
    <definedName name="Summary_Tables_27" localSheetId="3">#REF!</definedName>
    <definedName name="Summary_Tables_27" localSheetId="6">#REF!</definedName>
    <definedName name="Summary_Tables_27" localSheetId="7">#REF!</definedName>
    <definedName name="Summary_Tables_27" localSheetId="8">#REF!</definedName>
    <definedName name="Summary_Tables_27" localSheetId="9">#REF!</definedName>
    <definedName name="Summary_Tables_27" localSheetId="14">#REF!</definedName>
    <definedName name="Summary_Tables_27">#REF!</definedName>
    <definedName name="Summary_Tables_28" localSheetId="5">#REF!</definedName>
    <definedName name="Summary_Tables_28" localSheetId="0">#REF!</definedName>
    <definedName name="Summary_Tables_28" localSheetId="10">#REF!</definedName>
    <definedName name="Summary_Tables_28" localSheetId="12">'[2]Table 2'!#REF!</definedName>
    <definedName name="Summary_Tables_28" localSheetId="13">'[2]Table 2'!#REF!</definedName>
    <definedName name="Summary_Tables_28" localSheetId="15">'[5]Table 2'!#REF!</definedName>
    <definedName name="Summary_Tables_28" localSheetId="16">'[5]Table 2'!#REF!</definedName>
    <definedName name="Summary_Tables_28" localSheetId="17">'[2]Table 2'!#REF!</definedName>
    <definedName name="Summary_Tables_28" localSheetId="18">'[2]Table 2'!#REF!</definedName>
    <definedName name="Summary_Tables_28" localSheetId="2">'[5]Table 2'!#REF!</definedName>
    <definedName name="Summary_Tables_28" localSheetId="3">'[5]Table 2'!#REF!</definedName>
    <definedName name="Summary_Tables_28" localSheetId="6">#REF!</definedName>
    <definedName name="Summary_Tables_28" localSheetId="7">'[2]Table 2'!#REF!</definedName>
    <definedName name="Summary_Tables_28" localSheetId="8">#REF!</definedName>
    <definedName name="Summary_Tables_28" localSheetId="9">'[2]Table 2'!#REF!</definedName>
    <definedName name="Summary_Tables_28" localSheetId="14">'[2]Table 2'!#REF!</definedName>
    <definedName name="Summary_Tables_28">#REF!</definedName>
    <definedName name="Summary_Tables_29" localSheetId="5">#REF!</definedName>
    <definedName name="Summary_Tables_29" localSheetId="0">#REF!</definedName>
    <definedName name="Summary_Tables_29" localSheetId="10">#REF!</definedName>
    <definedName name="Summary_Tables_29" localSheetId="12">'[2]Table 2'!#REF!</definedName>
    <definedName name="Summary_Tables_29" localSheetId="13">'[2]Table 2'!#REF!</definedName>
    <definedName name="Summary_Tables_29" localSheetId="15">'[5]Table 2'!#REF!</definedName>
    <definedName name="Summary_Tables_29" localSheetId="16">'[5]Table 2'!#REF!</definedName>
    <definedName name="Summary_Tables_29" localSheetId="17">'[2]Table 2'!#REF!</definedName>
    <definedName name="Summary_Tables_29" localSheetId="18">'[2]Table 2'!#REF!</definedName>
    <definedName name="Summary_Tables_29" localSheetId="2">'[5]Table 2'!#REF!</definedName>
    <definedName name="Summary_Tables_29" localSheetId="3">'[5]Table 2'!#REF!</definedName>
    <definedName name="Summary_Tables_29" localSheetId="6">#REF!</definedName>
    <definedName name="Summary_Tables_29" localSheetId="7">'[2]Table 2'!#REF!</definedName>
    <definedName name="Summary_Tables_29" localSheetId="8">#REF!</definedName>
    <definedName name="Summary_Tables_29" localSheetId="9">'[2]Table 2'!#REF!</definedName>
    <definedName name="Summary_Tables_29" localSheetId="14">'[2]Table 2'!#REF!</definedName>
    <definedName name="Summary_Tables_29">#REF!</definedName>
    <definedName name="Summary_Tables_3" localSheetId="5">#REF!</definedName>
    <definedName name="Summary_Tables_3" localSheetId="0">#REF!</definedName>
    <definedName name="Summary_Tables_3" localSheetId="10">#REF!</definedName>
    <definedName name="Summary_Tables_3" localSheetId="12">[7]Table2.2!#REF!</definedName>
    <definedName name="Summary_Tables_3" localSheetId="13">[7]Table2.2!#REF!</definedName>
    <definedName name="Summary_Tables_3" localSheetId="15">[8]Table2.2!#REF!</definedName>
    <definedName name="Summary_Tables_3" localSheetId="16">[8]Table2.2!#REF!</definedName>
    <definedName name="Summary_Tables_3" localSheetId="17">[7]Table2.2!#REF!</definedName>
    <definedName name="Summary_Tables_3" localSheetId="18">[7]Table2.2!#REF!</definedName>
    <definedName name="Summary_Tables_3" localSheetId="2">[8]Table2.2!#REF!</definedName>
    <definedName name="Summary_Tables_3" localSheetId="3">[8]Table2.2!#REF!</definedName>
    <definedName name="Summary_Tables_3" localSheetId="6">#REF!</definedName>
    <definedName name="Summary_Tables_3" localSheetId="7">[7]Table2.2!#REF!</definedName>
    <definedName name="Summary_Tables_3" localSheetId="8">#REF!</definedName>
    <definedName name="Summary_Tables_3" localSheetId="9">[7]Table2.2!#REF!</definedName>
    <definedName name="Summary_Tables_3" localSheetId="14">[7]Table2.2!#REF!</definedName>
    <definedName name="Summary_Tables_3">#REF!</definedName>
    <definedName name="Summary_Tables_30" localSheetId="5">#REF!</definedName>
    <definedName name="Summary_Tables_30" localSheetId="0">#REF!</definedName>
    <definedName name="Summary_Tables_30" localSheetId="10">#REF!</definedName>
    <definedName name="Summary_Tables_30" localSheetId="12">'[2]Table 2'!#REF!</definedName>
    <definedName name="Summary_Tables_30" localSheetId="13">'[2]Table 2'!#REF!</definedName>
    <definedName name="Summary_Tables_30" localSheetId="15">'[5]Table 2'!#REF!</definedName>
    <definedName name="Summary_Tables_30" localSheetId="16">'[5]Table 2'!#REF!</definedName>
    <definedName name="Summary_Tables_30" localSheetId="17">'[2]Table 2'!#REF!</definedName>
    <definedName name="Summary_Tables_30" localSheetId="18">'[2]Table 2'!#REF!</definedName>
    <definedName name="Summary_Tables_30" localSheetId="2">'[5]Table 2'!#REF!</definedName>
    <definedName name="Summary_Tables_30" localSheetId="3">'[5]Table 2'!#REF!</definedName>
    <definedName name="Summary_Tables_30" localSheetId="6">#REF!</definedName>
    <definedName name="Summary_Tables_30" localSheetId="7">'[2]Table 2'!#REF!</definedName>
    <definedName name="Summary_Tables_30" localSheetId="8">#REF!</definedName>
    <definedName name="Summary_Tables_30" localSheetId="9">'[2]Table 2'!#REF!</definedName>
    <definedName name="Summary_Tables_30" localSheetId="14">'[2]Table 2'!#REF!</definedName>
    <definedName name="Summary_Tables_30">#REF!</definedName>
    <definedName name="Summary_Tables_31" localSheetId="5">#REF!</definedName>
    <definedName name="Summary_Tables_31" localSheetId="0">#REF!</definedName>
    <definedName name="Summary_Tables_31" localSheetId="10">#REF!</definedName>
    <definedName name="Summary_Tables_31" localSheetId="12">#REF!</definedName>
    <definedName name="Summary_Tables_31" localSheetId="13">#REF!</definedName>
    <definedName name="Summary_Tables_31" localSheetId="15">#REF!</definedName>
    <definedName name="Summary_Tables_31" localSheetId="16">#REF!</definedName>
    <definedName name="Summary_Tables_31" localSheetId="17">#REF!</definedName>
    <definedName name="Summary_Tables_31" localSheetId="18">#REF!</definedName>
    <definedName name="Summary_Tables_31" localSheetId="2">#REF!</definedName>
    <definedName name="Summary_Tables_31" localSheetId="3">#REF!</definedName>
    <definedName name="Summary_Tables_31" localSheetId="6">#REF!</definedName>
    <definedName name="Summary_Tables_31" localSheetId="7">#REF!</definedName>
    <definedName name="Summary_Tables_31" localSheetId="8">#REF!</definedName>
    <definedName name="Summary_Tables_31" localSheetId="9">#REF!</definedName>
    <definedName name="Summary_Tables_31" localSheetId="14">#REF!</definedName>
    <definedName name="Summary_Tables_31">#REF!</definedName>
    <definedName name="Summary_Tables_32" localSheetId="5">#REF!</definedName>
    <definedName name="Summary_Tables_32" localSheetId="0">#REF!</definedName>
    <definedName name="Summary_Tables_32" localSheetId="10">#REF!</definedName>
    <definedName name="Summary_Tables_32" localSheetId="12">#REF!</definedName>
    <definedName name="Summary_Tables_32" localSheetId="13">#REF!</definedName>
    <definedName name="Summary_Tables_32" localSheetId="15">#REF!</definedName>
    <definedName name="Summary_Tables_32" localSheetId="16">#REF!</definedName>
    <definedName name="Summary_Tables_32" localSheetId="17">#REF!</definedName>
    <definedName name="Summary_Tables_32" localSheetId="18">#REF!</definedName>
    <definedName name="Summary_Tables_32" localSheetId="2">#REF!</definedName>
    <definedName name="Summary_Tables_32" localSheetId="3">#REF!</definedName>
    <definedName name="Summary_Tables_32" localSheetId="6">#REF!</definedName>
    <definedName name="Summary_Tables_32" localSheetId="7">#REF!</definedName>
    <definedName name="Summary_Tables_32" localSheetId="8">#REF!</definedName>
    <definedName name="Summary_Tables_32" localSheetId="9">#REF!</definedName>
    <definedName name="Summary_Tables_32" localSheetId="14">#REF!</definedName>
    <definedName name="Summary_Tables_32">#REF!</definedName>
    <definedName name="Summary_Tables_34" localSheetId="5">#REF!</definedName>
    <definedName name="Summary_Tables_34" localSheetId="0">#REF!</definedName>
    <definedName name="Summary_Tables_34" localSheetId="10">#REF!</definedName>
    <definedName name="Summary_Tables_34" localSheetId="12">[2]Table3.8a!#REF!</definedName>
    <definedName name="Summary_Tables_34" localSheetId="13">[2]Table3.8a!#REF!</definedName>
    <definedName name="Summary_Tables_34" localSheetId="15">[5]Table3.8a!#REF!</definedName>
    <definedName name="Summary_Tables_34" localSheetId="16">[5]Table3.8a!#REF!</definedName>
    <definedName name="Summary_Tables_34" localSheetId="17">[2]Table3.8a!#REF!</definedName>
    <definedName name="Summary_Tables_34" localSheetId="18">[2]Table3.8a!#REF!</definedName>
    <definedName name="Summary_Tables_34" localSheetId="2">[5]Table3.8a!#REF!</definedName>
    <definedName name="Summary_Tables_34" localSheetId="3">[5]Table3.8a!#REF!</definedName>
    <definedName name="Summary_Tables_34" localSheetId="6">#REF!</definedName>
    <definedName name="Summary_Tables_34" localSheetId="7">[2]Table3.8a!#REF!</definedName>
    <definedName name="Summary_Tables_34" localSheetId="8">#REF!</definedName>
    <definedName name="Summary_Tables_34" localSheetId="9">[2]Table3.8a!#REF!</definedName>
    <definedName name="Summary_Tables_34" localSheetId="14">[2]Table3.8a!#REF!</definedName>
    <definedName name="Summary_Tables_34">#REF!</definedName>
    <definedName name="Summary_Tables_35" localSheetId="5">#REF!</definedName>
    <definedName name="Summary_Tables_35" localSheetId="0">#REF!</definedName>
    <definedName name="Summary_Tables_35" localSheetId="10">#REF!</definedName>
    <definedName name="Summary_Tables_35" localSheetId="12">[2]Table3.8b!#REF!</definedName>
    <definedName name="Summary_Tables_35" localSheetId="13">[2]Table3.8b!#REF!</definedName>
    <definedName name="Summary_Tables_35" localSheetId="15">[5]Table3.8b!#REF!</definedName>
    <definedName name="Summary_Tables_35" localSheetId="16">[5]Table3.8b!#REF!</definedName>
    <definedName name="Summary_Tables_35" localSheetId="17">[2]Table3.8b!#REF!</definedName>
    <definedName name="Summary_Tables_35" localSheetId="18">[2]Table3.8b!#REF!</definedName>
    <definedName name="Summary_Tables_35" localSheetId="2">[5]Table3.8b!#REF!</definedName>
    <definedName name="Summary_Tables_35" localSheetId="3">[5]Table3.8b!#REF!</definedName>
    <definedName name="Summary_Tables_35" localSheetId="6">#REF!</definedName>
    <definedName name="Summary_Tables_35" localSheetId="7">[2]Table3.8b!#REF!</definedName>
    <definedName name="Summary_Tables_35" localSheetId="8">#REF!</definedName>
    <definedName name="Summary_Tables_35" localSheetId="9">[2]Table3.8b!#REF!</definedName>
    <definedName name="Summary_Tables_35" localSheetId="14">[2]Table3.8b!#REF!</definedName>
    <definedName name="Summary_Tables_35">#REF!</definedName>
    <definedName name="Summary_Tables_36" localSheetId="5">#REF!</definedName>
    <definedName name="Summary_Tables_36" localSheetId="0">#REF!</definedName>
    <definedName name="Summary_Tables_36" localSheetId="10">#REF!</definedName>
    <definedName name="Summary_Tables_36" localSheetId="12">#REF!</definedName>
    <definedName name="Summary_Tables_36" localSheetId="13">#REF!</definedName>
    <definedName name="Summary_Tables_36" localSheetId="15">#REF!</definedName>
    <definedName name="Summary_Tables_36" localSheetId="16">#REF!</definedName>
    <definedName name="Summary_Tables_36" localSheetId="17">#REF!</definedName>
    <definedName name="Summary_Tables_36" localSheetId="18">#REF!</definedName>
    <definedName name="Summary_Tables_36" localSheetId="2">#REF!</definedName>
    <definedName name="Summary_Tables_36" localSheetId="3">#REF!</definedName>
    <definedName name="Summary_Tables_36" localSheetId="6">#REF!</definedName>
    <definedName name="Summary_Tables_36" localSheetId="7">#REF!</definedName>
    <definedName name="Summary_Tables_36" localSheetId="8">#REF!</definedName>
    <definedName name="Summary_Tables_36" localSheetId="9">#REF!</definedName>
    <definedName name="Summary_Tables_36" localSheetId="14">#REF!</definedName>
    <definedName name="Summary_Tables_36">#REF!</definedName>
    <definedName name="Summary_Tables_37" localSheetId="5">#REF!</definedName>
    <definedName name="Summary_Tables_37" localSheetId="0">#REF!</definedName>
    <definedName name="Summary_Tables_37" localSheetId="10">#REF!</definedName>
    <definedName name="Summary_Tables_37" localSheetId="12">[2]Table3.8c!#REF!</definedName>
    <definedName name="Summary_Tables_37" localSheetId="13">[2]Table3.8c!#REF!</definedName>
    <definedName name="Summary_Tables_37" localSheetId="15">[5]Table3.8c!#REF!</definedName>
    <definedName name="Summary_Tables_37" localSheetId="16">[5]Table3.8c!#REF!</definedName>
    <definedName name="Summary_Tables_37" localSheetId="17">[2]Table3.8c!#REF!</definedName>
    <definedName name="Summary_Tables_37" localSheetId="18">[2]Table3.8c!#REF!</definedName>
    <definedName name="Summary_Tables_37" localSheetId="2">[5]Table3.8c!#REF!</definedName>
    <definedName name="Summary_Tables_37" localSheetId="3">[5]Table3.8c!#REF!</definedName>
    <definedName name="Summary_Tables_37" localSheetId="6">#REF!</definedName>
    <definedName name="Summary_Tables_37" localSheetId="7">[2]Table3.8c!#REF!</definedName>
    <definedName name="Summary_Tables_37" localSheetId="8">#REF!</definedName>
    <definedName name="Summary_Tables_37" localSheetId="9">[2]Table3.8c!#REF!</definedName>
    <definedName name="Summary_Tables_37" localSheetId="14">[2]Table3.8c!#REF!</definedName>
    <definedName name="Summary_Tables_37">#REF!</definedName>
    <definedName name="Summary_Tables_38" localSheetId="5">#REF!</definedName>
    <definedName name="Summary_Tables_38" localSheetId="0">#REF!</definedName>
    <definedName name="Summary_Tables_38" localSheetId="10">#REF!</definedName>
    <definedName name="Summary_Tables_38" localSheetId="12">[2]Table3.6!#REF!</definedName>
    <definedName name="Summary_Tables_38" localSheetId="13">[2]Table3.6!#REF!</definedName>
    <definedName name="Summary_Tables_38" localSheetId="15">[5]Table3.6!#REF!</definedName>
    <definedName name="Summary_Tables_38" localSheetId="16">[5]Table3.6!#REF!</definedName>
    <definedName name="Summary_Tables_38" localSheetId="17">[2]Table3.6!#REF!</definedName>
    <definedName name="Summary_Tables_38" localSheetId="18">[2]Table3.6!#REF!</definedName>
    <definedName name="Summary_Tables_38" localSheetId="2">[5]Table3.6!#REF!</definedName>
    <definedName name="Summary_Tables_38" localSheetId="3">[5]Table3.6!#REF!</definedName>
    <definedName name="Summary_Tables_38" localSheetId="6">#REF!</definedName>
    <definedName name="Summary_Tables_38" localSheetId="7">[2]Table3.6!#REF!</definedName>
    <definedName name="Summary_Tables_38" localSheetId="8">#REF!</definedName>
    <definedName name="Summary_Tables_38" localSheetId="9">[2]Table3.6!#REF!</definedName>
    <definedName name="Summary_Tables_38" localSheetId="14">[2]Table3.6!#REF!</definedName>
    <definedName name="Summary_Tables_38">#REF!</definedName>
    <definedName name="Summary_Tables_4" localSheetId="5">#REF!</definedName>
    <definedName name="Summary_Tables_4" localSheetId="0">#REF!</definedName>
    <definedName name="Summary_Tables_4" localSheetId="10">#REF!</definedName>
    <definedName name="Summary_Tables_4" localSheetId="12">[7]Table2.2!#REF!</definedName>
    <definedName name="Summary_Tables_4" localSheetId="13">[7]Table2.2!#REF!</definedName>
    <definedName name="Summary_Tables_4" localSheetId="15">[8]Table2.2!#REF!</definedName>
    <definedName name="Summary_Tables_4" localSheetId="16">[8]Table2.2!#REF!</definedName>
    <definedName name="Summary_Tables_4" localSheetId="17">[7]Table2.2!#REF!</definedName>
    <definedName name="Summary_Tables_4" localSheetId="18">[7]Table2.2!#REF!</definedName>
    <definedName name="Summary_Tables_4" localSheetId="2">[8]Table2.2!#REF!</definedName>
    <definedName name="Summary_Tables_4" localSheetId="3">[8]Table2.2!#REF!</definedName>
    <definedName name="Summary_Tables_4" localSheetId="6">#REF!</definedName>
    <definedName name="Summary_Tables_4" localSheetId="7">[7]Table2.2!#REF!</definedName>
    <definedName name="Summary_Tables_4" localSheetId="8">#REF!</definedName>
    <definedName name="Summary_Tables_4" localSheetId="9">[7]Table2.2!#REF!</definedName>
    <definedName name="Summary_Tables_4" localSheetId="14">[7]Table2.2!#REF!</definedName>
    <definedName name="Summary_Tables_4">#REF!</definedName>
    <definedName name="Summary_Tables_44" localSheetId="5">#REF!</definedName>
    <definedName name="Summary_Tables_44" localSheetId="0">#REF!</definedName>
    <definedName name="Summary_Tables_44" localSheetId="10">#REF!</definedName>
    <definedName name="Summary_Tables_44" localSheetId="12">[2]Table2.1!#REF!</definedName>
    <definedName name="Summary_Tables_44" localSheetId="13">[2]Table2.1!#REF!</definedName>
    <definedName name="Summary_Tables_44" localSheetId="15">[5]Table2.1!#REF!</definedName>
    <definedName name="Summary_Tables_44" localSheetId="16">[5]Table2.1!#REF!</definedName>
    <definedName name="Summary_Tables_44" localSheetId="17">[2]Table2.1!#REF!</definedName>
    <definedName name="Summary_Tables_44" localSheetId="18">[2]Table2.1!#REF!</definedName>
    <definedName name="Summary_Tables_44" localSheetId="2">[5]Table2.1!#REF!</definedName>
    <definedName name="Summary_Tables_44" localSheetId="3">[5]Table2.1!#REF!</definedName>
    <definedName name="Summary_Tables_44" localSheetId="6">#REF!</definedName>
    <definedName name="Summary_Tables_44" localSheetId="7">[2]Table2.1!#REF!</definedName>
    <definedName name="Summary_Tables_44" localSheetId="8">#REF!</definedName>
    <definedName name="Summary_Tables_44" localSheetId="9">[2]Table2.1!#REF!</definedName>
    <definedName name="Summary_Tables_44" localSheetId="14">[2]Table2.1!#REF!</definedName>
    <definedName name="Summary_Tables_44">#REF!</definedName>
    <definedName name="Summary_Tables_45" localSheetId="5">#REF!</definedName>
    <definedName name="Summary_Tables_45" localSheetId="0">#REF!</definedName>
    <definedName name="Summary_Tables_45" localSheetId="10">#REF!</definedName>
    <definedName name="Summary_Tables_45" localSheetId="12">[2]Table2.2!#REF!</definedName>
    <definedName name="Summary_Tables_45" localSheetId="13">[2]Table2.2!#REF!</definedName>
    <definedName name="Summary_Tables_45" localSheetId="15">[5]Table2.2!#REF!</definedName>
    <definedName name="Summary_Tables_45" localSheetId="16">[5]Table2.2!#REF!</definedName>
    <definedName name="Summary_Tables_45" localSheetId="17">[2]Table2.2!#REF!</definedName>
    <definedName name="Summary_Tables_45" localSheetId="18">[2]Table2.2!#REF!</definedName>
    <definedName name="Summary_Tables_45" localSheetId="2">[5]Table2.2!#REF!</definedName>
    <definedName name="Summary_Tables_45" localSheetId="3">[5]Table2.2!#REF!</definedName>
    <definedName name="Summary_Tables_45" localSheetId="6">#REF!</definedName>
    <definedName name="Summary_Tables_45" localSheetId="7">[2]Table2.2!#REF!</definedName>
    <definedName name="Summary_Tables_45" localSheetId="8">#REF!</definedName>
    <definedName name="Summary_Tables_45" localSheetId="9">[2]Table2.2!#REF!</definedName>
    <definedName name="Summary_Tables_45" localSheetId="14">[2]Table2.2!#REF!</definedName>
    <definedName name="Summary_Tables_45">#REF!</definedName>
    <definedName name="Summary_Tables_46" localSheetId="5">#REF!</definedName>
    <definedName name="Summary_Tables_46" localSheetId="0">#REF!</definedName>
    <definedName name="Summary_Tables_46" localSheetId="10">#REF!</definedName>
    <definedName name="Summary_Tables_46" localSheetId="12">[2]Table2.2!#REF!</definedName>
    <definedName name="Summary_Tables_46" localSheetId="13">[2]Table2.2!#REF!</definedName>
    <definedName name="Summary_Tables_46" localSheetId="15">[5]Table2.2!#REF!</definedName>
    <definedName name="Summary_Tables_46" localSheetId="16">[5]Table2.2!#REF!</definedName>
    <definedName name="Summary_Tables_46" localSheetId="17">[2]Table2.2!#REF!</definedName>
    <definedName name="Summary_Tables_46" localSheetId="18">[2]Table2.2!#REF!</definedName>
    <definedName name="Summary_Tables_46" localSheetId="2">[5]Table2.2!#REF!</definedName>
    <definedName name="Summary_Tables_46" localSheetId="3">[5]Table2.2!#REF!</definedName>
    <definedName name="Summary_Tables_46" localSheetId="6">#REF!</definedName>
    <definedName name="Summary_Tables_46" localSheetId="7">[2]Table2.2!#REF!</definedName>
    <definedName name="Summary_Tables_46" localSheetId="8">#REF!</definedName>
    <definedName name="Summary_Tables_46" localSheetId="9">[2]Table2.2!#REF!</definedName>
    <definedName name="Summary_Tables_46" localSheetId="14">[2]Table2.2!#REF!</definedName>
    <definedName name="Summary_Tables_46">#REF!</definedName>
    <definedName name="Summary_Tables_5" localSheetId="5">#REF!</definedName>
    <definedName name="Summary_Tables_5" localSheetId="0">#REF!</definedName>
    <definedName name="Summary_Tables_5" localSheetId="10">#REF!</definedName>
    <definedName name="Summary_Tables_5" localSheetId="12">[7]Table2.2!#REF!</definedName>
    <definedName name="Summary_Tables_5" localSheetId="13">[7]Table2.2!#REF!</definedName>
    <definedName name="Summary_Tables_5" localSheetId="15">[8]Table2.2!#REF!</definedName>
    <definedName name="Summary_Tables_5" localSheetId="16">[8]Table2.2!#REF!</definedName>
    <definedName name="Summary_Tables_5" localSheetId="17">[7]Table2.2!#REF!</definedName>
    <definedName name="Summary_Tables_5" localSheetId="18">[7]Table2.2!#REF!</definedName>
    <definedName name="Summary_Tables_5" localSheetId="2">[8]Table2.2!#REF!</definedName>
    <definedName name="Summary_Tables_5" localSheetId="3">[8]Table2.2!#REF!</definedName>
    <definedName name="Summary_Tables_5" localSheetId="6">#REF!</definedName>
    <definedName name="Summary_Tables_5" localSheetId="7">[7]Table2.2!#REF!</definedName>
    <definedName name="Summary_Tables_5" localSheetId="8">#REF!</definedName>
    <definedName name="Summary_Tables_5" localSheetId="9">[7]Table2.2!#REF!</definedName>
    <definedName name="Summary_Tables_5" localSheetId="14">[7]Table2.2!#REF!</definedName>
    <definedName name="Summary_Tables_5">#REF!</definedName>
    <definedName name="TRNR_27252d25533b49a2ae5d652998b4ec22_125_6" localSheetId="5" hidden="1">#REF!</definedName>
    <definedName name="TRNR_27252d25533b49a2ae5d652998b4ec22_125_6" localSheetId="0" hidden="1">#REF!</definedName>
    <definedName name="TRNR_27252d25533b49a2ae5d652998b4ec22_125_6" localSheetId="10" hidden="1">#REF!</definedName>
    <definedName name="TRNR_27252d25533b49a2ae5d652998b4ec22_125_6" localSheetId="15" hidden="1">'[9]22. Govt bond yields'!#REF!</definedName>
    <definedName name="TRNR_27252d25533b49a2ae5d652998b4ec22_125_6" localSheetId="16" hidden="1">'[9]22. Govt bond yields'!#REF!</definedName>
    <definedName name="TRNR_27252d25533b49a2ae5d652998b4ec22_125_6" localSheetId="7" hidden="1">#REF!</definedName>
    <definedName name="TRNR_27252d25533b49a2ae5d652998b4ec22_125_6" localSheetId="9" hidden="1">#REF!</definedName>
    <definedName name="TRNR_27252d25533b49a2ae5d652998b4ec22_125_6" hidden="1">#REF!</definedName>
    <definedName name="TRNR_4a25bddce7e94a4691b613e1f447ec80_125_6" localSheetId="5" hidden="1">#REF!</definedName>
    <definedName name="TRNR_4a25bddce7e94a4691b613e1f447ec80_125_6" localSheetId="0" hidden="1">#REF!</definedName>
    <definedName name="TRNR_4a25bddce7e94a4691b613e1f447ec80_125_6" localSheetId="10" hidden="1">#REF!</definedName>
    <definedName name="TRNR_4a25bddce7e94a4691b613e1f447ec80_125_6" localSheetId="15" hidden="1">'[9]22. Govt bond yields'!#REF!</definedName>
    <definedName name="TRNR_4a25bddce7e94a4691b613e1f447ec80_125_6" localSheetId="16" hidden="1">'[9]22. Govt bond yields'!#REF!</definedName>
    <definedName name="TRNR_4a25bddce7e94a4691b613e1f447ec80_125_6" localSheetId="7" hidden="1">#REF!</definedName>
    <definedName name="TRNR_4a25bddce7e94a4691b613e1f447ec80_125_6" localSheetId="9" hidden="1">#REF!</definedName>
    <definedName name="TRNR_4a25bddce7e94a4691b613e1f447ec80_125_6" hidden="1">#REF!</definedName>
    <definedName name="TRNR_8834841dd5134ebb8743db6226aa1d57_125_6" localSheetId="5" hidden="1">#REF!</definedName>
    <definedName name="TRNR_8834841dd5134ebb8743db6226aa1d57_125_6" localSheetId="0" hidden="1">#REF!</definedName>
    <definedName name="TRNR_8834841dd5134ebb8743db6226aa1d57_125_6" localSheetId="10" hidden="1">#REF!</definedName>
    <definedName name="TRNR_8834841dd5134ebb8743db6226aa1d57_125_6" localSheetId="15" hidden="1">'[9]22. Govt bond yields'!#REF!</definedName>
    <definedName name="TRNR_8834841dd5134ebb8743db6226aa1d57_125_6" localSheetId="16" hidden="1">'[9]22. Govt bond yields'!#REF!</definedName>
    <definedName name="TRNR_8834841dd5134ebb8743db6226aa1d57_125_6" localSheetId="7" hidden="1">#REF!</definedName>
    <definedName name="TRNR_8834841dd5134ebb8743db6226aa1d57_125_6" localSheetId="9" hidden="1">#REF!</definedName>
    <definedName name="TRNR_8834841dd5134ebb8743db6226aa1d57_125_6" hidden="1">#REF!</definedName>
    <definedName name="TRNR_93fda65b34ef4468bc0e176e1fc49700_125_6" localSheetId="5" hidden="1">#REF!</definedName>
    <definedName name="TRNR_93fda65b34ef4468bc0e176e1fc49700_125_6" localSheetId="0" hidden="1">#REF!</definedName>
    <definedName name="TRNR_93fda65b34ef4468bc0e176e1fc49700_125_6" localSheetId="10" hidden="1">#REF!</definedName>
    <definedName name="TRNR_93fda65b34ef4468bc0e176e1fc49700_125_6" localSheetId="15" hidden="1">'[9]22. Govt bond yields'!#REF!</definedName>
    <definedName name="TRNR_93fda65b34ef4468bc0e176e1fc49700_125_6" localSheetId="16" hidden="1">'[9]22. Govt bond yields'!#REF!</definedName>
    <definedName name="TRNR_93fda65b34ef4468bc0e176e1fc49700_125_6" localSheetId="7" hidden="1">#REF!</definedName>
    <definedName name="TRNR_93fda65b34ef4468bc0e176e1fc49700_125_6" localSheetId="9" hidden="1">#REF!</definedName>
    <definedName name="TRNR_93fda65b34ef4468bc0e176e1fc49700_125_6" hidden="1">#REF!</definedName>
    <definedName name="TRNR_9a1f6f35f6a34ec2ae2cc7e9f8d408de_125_6" localSheetId="5" hidden="1">#REF!</definedName>
    <definedName name="TRNR_9a1f6f35f6a34ec2ae2cc7e9f8d408de_125_6" localSheetId="0" hidden="1">#REF!</definedName>
    <definedName name="TRNR_9a1f6f35f6a34ec2ae2cc7e9f8d408de_125_6" localSheetId="10" hidden="1">#REF!</definedName>
    <definedName name="TRNR_9a1f6f35f6a34ec2ae2cc7e9f8d408de_125_6" localSheetId="15" hidden="1">'[9]22. Govt bond yields'!#REF!</definedName>
    <definedName name="TRNR_9a1f6f35f6a34ec2ae2cc7e9f8d408de_125_6" localSheetId="16" hidden="1">'[9]22. Govt bond yields'!#REF!</definedName>
    <definedName name="TRNR_9a1f6f35f6a34ec2ae2cc7e9f8d408de_125_6" localSheetId="7" hidden="1">#REF!</definedName>
    <definedName name="TRNR_9a1f6f35f6a34ec2ae2cc7e9f8d408de_125_6" localSheetId="9" hidden="1">#REF!</definedName>
    <definedName name="TRNR_9a1f6f35f6a34ec2ae2cc7e9f8d408de_125_6" hidden="1">#REF!</definedName>
    <definedName name="TRNR_a0797764f0d8457f91f598ca4e180462_125_6" localSheetId="5" hidden="1">#REF!</definedName>
    <definedName name="TRNR_a0797764f0d8457f91f598ca4e180462_125_6" localSheetId="0" hidden="1">#REF!</definedName>
    <definedName name="TRNR_a0797764f0d8457f91f598ca4e180462_125_6" localSheetId="10" hidden="1">#REF!</definedName>
    <definedName name="TRNR_a0797764f0d8457f91f598ca4e180462_125_6" localSheetId="15" hidden="1">'[9]22. Govt bond yields'!#REF!</definedName>
    <definedName name="TRNR_a0797764f0d8457f91f598ca4e180462_125_6" localSheetId="16" hidden="1">'[9]22. Govt bond yields'!#REF!</definedName>
    <definedName name="TRNR_a0797764f0d8457f91f598ca4e180462_125_6" localSheetId="7" hidden="1">#REF!</definedName>
    <definedName name="TRNR_a0797764f0d8457f91f598ca4e180462_125_6" localSheetId="9" hidden="1">#REF!</definedName>
    <definedName name="TRNR_a0797764f0d8457f91f598ca4e180462_125_6" hidden="1">#REF!</definedName>
    <definedName name="TRNR_b82114740f634c1fb9a10248c154a1b9_125_6" localSheetId="5" hidden="1">#REF!</definedName>
    <definedName name="TRNR_b82114740f634c1fb9a10248c154a1b9_125_6" localSheetId="0" hidden="1">#REF!</definedName>
    <definedName name="TRNR_b82114740f634c1fb9a10248c154a1b9_125_6" localSheetId="10" hidden="1">#REF!</definedName>
    <definedName name="TRNR_b82114740f634c1fb9a10248c154a1b9_125_6" localSheetId="15" hidden="1">'[9]22. Govt bond yields'!#REF!</definedName>
    <definedName name="TRNR_b82114740f634c1fb9a10248c154a1b9_125_6" localSheetId="16" hidden="1">'[9]22. Govt bond yields'!#REF!</definedName>
    <definedName name="TRNR_b82114740f634c1fb9a10248c154a1b9_125_6" localSheetId="7" hidden="1">#REF!</definedName>
    <definedName name="TRNR_b82114740f634c1fb9a10248c154a1b9_125_6" localSheetId="9" hidden="1">#REF!</definedName>
    <definedName name="TRNR_b82114740f634c1fb9a10248c154a1b9_125_6" hidden="1">#REF!</definedName>
    <definedName name="TRNR_d9166fe0221c4074aed36a46b684215b_125_6" localSheetId="5" hidden="1">#REF!</definedName>
    <definedName name="TRNR_d9166fe0221c4074aed36a46b684215b_125_6" localSheetId="0" hidden="1">#REF!</definedName>
    <definedName name="TRNR_d9166fe0221c4074aed36a46b684215b_125_6" localSheetId="10" hidden="1">#REF!</definedName>
    <definedName name="TRNR_d9166fe0221c4074aed36a46b684215b_125_6" localSheetId="15" hidden="1">'[9]22. Govt bond yields'!#REF!</definedName>
    <definedName name="TRNR_d9166fe0221c4074aed36a46b684215b_125_6" localSheetId="16" hidden="1">'[9]22. Govt bond yields'!#REF!</definedName>
    <definedName name="TRNR_d9166fe0221c4074aed36a46b684215b_125_6" localSheetId="7" hidden="1">#REF!</definedName>
    <definedName name="TRNR_d9166fe0221c4074aed36a46b684215b_125_6" localSheetId="9" hidden="1">#REF!</definedName>
    <definedName name="TRNR_d9166fe0221c4074aed36a46b684215b_125_6" hidden="1">#REF!</definedName>
    <definedName name="TRNR_f8530f1de0a7463284c941bfe9e4e249_125_6" localSheetId="5" hidden="1">#REF!</definedName>
    <definedName name="TRNR_f8530f1de0a7463284c941bfe9e4e249_125_6" localSheetId="0" hidden="1">#REF!</definedName>
    <definedName name="TRNR_f8530f1de0a7463284c941bfe9e4e249_125_6" localSheetId="10" hidden="1">#REF!</definedName>
    <definedName name="TRNR_f8530f1de0a7463284c941bfe9e4e249_125_6" localSheetId="15" hidden="1">'[9]22. Govt bond yields'!#REF!</definedName>
    <definedName name="TRNR_f8530f1de0a7463284c941bfe9e4e249_125_6" localSheetId="16" hidden="1">'[9]22. Govt bond yields'!#REF!</definedName>
    <definedName name="TRNR_f8530f1de0a7463284c941bfe9e4e249_125_6" localSheetId="7" hidden="1">#REF!</definedName>
    <definedName name="TRNR_f8530f1de0a7463284c941bfe9e4e249_125_6" localSheetId="9" hidden="1">#REF!</definedName>
    <definedName name="TRNR_f8530f1de0a7463284c941bfe9e4e249_125_6" hidden="1">#REF!</definedName>
    <definedName name="TRNR_f86c585bc31248c8bc2b3a1a46c88b17_65_6" localSheetId="5" hidden="1">#REF!</definedName>
    <definedName name="TRNR_f86c585bc31248c8bc2b3a1a46c88b17_65_6" localSheetId="0" hidden="1">#REF!</definedName>
    <definedName name="TRNR_f86c585bc31248c8bc2b3a1a46c88b17_65_6" localSheetId="10" hidden="1">#REF!</definedName>
    <definedName name="TRNR_f86c585bc31248c8bc2b3a1a46c88b17_65_6" localSheetId="15" hidden="1">'[9]22. Govt bond yields'!#REF!</definedName>
    <definedName name="TRNR_f86c585bc31248c8bc2b3a1a46c88b17_65_6" localSheetId="16" hidden="1">'[9]22. Govt bond yields'!#REF!</definedName>
    <definedName name="TRNR_f86c585bc31248c8bc2b3a1a46c88b17_65_6" localSheetId="7" hidden="1">#REF!</definedName>
    <definedName name="TRNR_f86c585bc31248c8bc2b3a1a46c88b17_65_6" localSheetId="9" hidden="1">#REF!</definedName>
    <definedName name="TRNR_f86c585bc31248c8bc2b3a1a46c88b17_65_6" hidden="1">#REF!</definedName>
    <definedName name="xxx" localSheetId="5">#REF!</definedName>
    <definedName name="xxx" localSheetId="0">#REF!</definedName>
    <definedName name="xxx" localSheetId="10">#REF!</definedName>
    <definedName name="xxx" localSheetId="15">#REF!</definedName>
    <definedName name="xxx" localSheetId="16">#REF!</definedName>
    <definedName name="xxx" localSheetId="7">#REF!</definedName>
    <definedName name="xxx" localSheetId="9">#REF!</definedName>
    <definedName name="xxx">#REF!</definedName>
    <definedName name="xxxxx" localSheetId="5" hidden="1">#REF!</definedName>
    <definedName name="xxxxx" localSheetId="0" hidden="1">#REF!</definedName>
    <definedName name="xxxxx" localSheetId="10" hidden="1">#REF!</definedName>
    <definedName name="xxxxx" localSheetId="15" hidden="1">'[5]Table 2.5'!#REF!</definedName>
    <definedName name="xxxxx" localSheetId="16" hidden="1">'[5]Table 2.5'!#REF!</definedName>
    <definedName name="xxxxx" localSheetId="7" hidden="1">#REF!</definedName>
    <definedName name="xxxxx" localSheetId="9" hidden="1">#REF!</definedName>
    <definedName name="xxxxx" hidden="1">#REF!</definedName>
    <definedName name="Z_14A37906_4245_11D2_A0DD_006008720D93_.wvu.PrintArea" localSheetId="5" hidden="1">#REF!</definedName>
    <definedName name="Z_14A37906_4245_11D2_A0DD_006008720D93_.wvu.PrintArea" localSheetId="0" hidden="1">#REF!</definedName>
    <definedName name="Z_14A37906_4245_11D2_A0DD_006008720D93_.wvu.PrintArea" localSheetId="10" hidden="1">#REF!</definedName>
    <definedName name="Z_14A37906_4245_11D2_A0DD_006008720D93_.wvu.PrintArea" localSheetId="15" hidden="1">#REF!</definedName>
    <definedName name="Z_14A37906_4245_11D2_A0DD_006008720D93_.wvu.PrintArea" localSheetId="16" hidden="1">#REF!</definedName>
    <definedName name="Z_14A37906_4245_11D2_A0DD_006008720D93_.wvu.PrintArea" localSheetId="7" hidden="1">#REF!</definedName>
    <definedName name="Z_14A37906_4245_11D2_A0DD_006008720D93_.wvu.PrintArea" localSheetId="9" hidden="1">#REF!</definedName>
    <definedName name="Z_14A37906_4245_11D2_A0DD_006008720D93_.wvu.PrintArea" hidden="1">#REF!</definedName>
    <definedName name="Z_8EEF5401_87C6_11D3_BF6F_444553540000_.wvu.PrintArea" localSheetId="5" hidden="1">#REF!</definedName>
    <definedName name="Z_8EEF5401_87C6_11D3_BF6F_444553540000_.wvu.PrintArea" localSheetId="0" hidden="1">#REF!</definedName>
    <definedName name="Z_8EEF5401_87C6_11D3_BF6F_444553540000_.wvu.PrintArea" localSheetId="10" hidden="1">#REF!</definedName>
    <definedName name="Z_8EEF5401_87C6_11D3_BF6F_444553540000_.wvu.PrintArea" localSheetId="15" hidden="1">#REF!</definedName>
    <definedName name="Z_8EEF5401_87C6_11D3_BF6F_444553540000_.wvu.PrintArea" localSheetId="16" hidden="1">#REF!</definedName>
    <definedName name="Z_8EEF5401_87C6_11D3_BF6F_444553540000_.wvu.PrintArea" localSheetId="7" hidden="1">#REF!</definedName>
    <definedName name="Z_8EEF5401_87C6_11D3_BF6F_444553540000_.wvu.PrintArea" localSheetId="9" hidden="1">#REF!</definedName>
    <definedName name="Z_8EEF5401_87C6_11D3_BF6F_444553540000_.wvu.PrintArea" hidden="1">#REF!</definedName>
    <definedName name="Z_B5B3C281_3E7C_11D3_BF6D_444553540000_.wvu.Cols" localSheetId="5" hidden="1">#REF!,#REF!,#REF!,#REF!</definedName>
    <definedName name="Z_B5B3C281_3E7C_11D3_BF6D_444553540000_.wvu.Cols" localSheetId="0" hidden="1">#REF!,#REF!,#REF!,#REF!</definedName>
    <definedName name="Z_B5B3C281_3E7C_11D3_BF6D_444553540000_.wvu.Cols" localSheetId="10" hidden="1">#REF!,#REF!,#REF!,#REF!</definedName>
    <definedName name="Z_B5B3C281_3E7C_11D3_BF6D_444553540000_.wvu.Cols" localSheetId="12" hidden="1">#REF!,#REF!,#REF!,#REF!</definedName>
    <definedName name="Z_B5B3C281_3E7C_11D3_BF6D_444553540000_.wvu.Cols" localSheetId="13" hidden="1">#REF!,#REF!,#REF!,#REF!</definedName>
    <definedName name="Z_B5B3C281_3E7C_11D3_BF6D_444553540000_.wvu.Cols" localSheetId="15" hidden="1">#REF!,#REF!,#REF!,#REF!</definedName>
    <definedName name="Z_B5B3C281_3E7C_11D3_BF6D_444553540000_.wvu.Cols" localSheetId="16" hidden="1">#REF!,#REF!,#REF!,#REF!</definedName>
    <definedName name="Z_B5B3C281_3E7C_11D3_BF6D_444553540000_.wvu.Cols" localSheetId="17" hidden="1">#REF!,#REF!,#REF!,#REF!</definedName>
    <definedName name="Z_B5B3C281_3E7C_11D3_BF6D_444553540000_.wvu.Cols" localSheetId="18" hidden="1">#REF!,#REF!,#REF!,#REF!</definedName>
    <definedName name="Z_B5B3C281_3E7C_11D3_BF6D_444553540000_.wvu.Cols" localSheetId="2" hidden="1">#REF!,#REF!,#REF!,#REF!</definedName>
    <definedName name="Z_B5B3C281_3E7C_11D3_BF6D_444553540000_.wvu.Cols" localSheetId="3" hidden="1">#REF!,#REF!,#REF!,#REF!</definedName>
    <definedName name="Z_B5B3C281_3E7C_11D3_BF6D_444553540000_.wvu.Cols" localSheetId="6" hidden="1">#REF!,#REF!,#REF!,#REF!</definedName>
    <definedName name="Z_B5B3C281_3E7C_11D3_BF6D_444553540000_.wvu.Cols" localSheetId="7" hidden="1">#REF!,#REF!,#REF!,#REF!</definedName>
    <definedName name="Z_B5B3C281_3E7C_11D3_BF6D_444553540000_.wvu.Cols" localSheetId="8" hidden="1">#REF!,#REF!,#REF!,#REF!</definedName>
    <definedName name="Z_B5B3C281_3E7C_11D3_BF6D_444553540000_.wvu.Cols" localSheetId="9" hidden="1">#REF!,#REF!,#REF!,#REF!</definedName>
    <definedName name="Z_B5B3C281_3E7C_11D3_BF6D_444553540000_.wvu.Cols" localSheetId="14" hidden="1">#REF!,#REF!,#REF!,#REF!</definedName>
    <definedName name="Z_B5B3C281_3E7C_11D3_BF6D_444553540000_.wvu.Cols" hidden="1">#REF!,#REF!,#REF!,#REF!</definedName>
    <definedName name="Z_B5B3C281_3E7C_11D3_BF6D_444553540000_.wvu.PrintArea" localSheetId="5" hidden="1">#REF!</definedName>
    <definedName name="Z_B5B3C281_3E7C_11D3_BF6D_444553540000_.wvu.PrintArea" localSheetId="0" hidden="1">#REF!</definedName>
    <definedName name="Z_B5B3C281_3E7C_11D3_BF6D_444553540000_.wvu.PrintArea" localSheetId="10" hidden="1">#REF!</definedName>
    <definedName name="Z_B5B3C281_3E7C_11D3_BF6D_444553540000_.wvu.PrintArea" localSheetId="12" hidden="1">#REF!</definedName>
    <definedName name="Z_B5B3C281_3E7C_11D3_BF6D_444553540000_.wvu.PrintArea" localSheetId="13" hidden="1">#REF!</definedName>
    <definedName name="Z_B5B3C281_3E7C_11D3_BF6D_444553540000_.wvu.PrintArea" localSheetId="15" hidden="1">#REF!</definedName>
    <definedName name="Z_B5B3C281_3E7C_11D3_BF6D_444553540000_.wvu.PrintArea" localSheetId="16" hidden="1">#REF!</definedName>
    <definedName name="Z_B5B3C281_3E7C_11D3_BF6D_444553540000_.wvu.PrintArea" localSheetId="17" hidden="1">#REF!</definedName>
    <definedName name="Z_B5B3C281_3E7C_11D3_BF6D_444553540000_.wvu.PrintArea" localSheetId="18" hidden="1">#REF!</definedName>
    <definedName name="Z_B5B3C281_3E7C_11D3_BF6D_444553540000_.wvu.PrintArea" localSheetId="2" hidden="1">#REF!</definedName>
    <definedName name="Z_B5B3C281_3E7C_11D3_BF6D_444553540000_.wvu.PrintArea" localSheetId="3" hidden="1">#REF!</definedName>
    <definedName name="Z_B5B3C281_3E7C_11D3_BF6D_444553540000_.wvu.PrintArea" localSheetId="6" hidden="1">#REF!</definedName>
    <definedName name="Z_B5B3C281_3E7C_11D3_BF6D_444553540000_.wvu.PrintArea" localSheetId="7" hidden="1">#REF!</definedName>
    <definedName name="Z_B5B3C281_3E7C_11D3_BF6D_444553540000_.wvu.PrintArea" localSheetId="8" hidden="1">#REF!</definedName>
    <definedName name="Z_B5B3C281_3E7C_11D3_BF6D_444553540000_.wvu.PrintArea" localSheetId="9" hidden="1">#REF!</definedName>
    <definedName name="Z_B5B3C281_3E7C_11D3_BF6D_444553540000_.wvu.PrintArea" localSheetId="14" hidden="1">#REF!</definedName>
    <definedName name="Z_B5B3C281_3E7C_11D3_BF6D_444553540000_.wvu.PrintArea" hidden="1">#REF!</definedName>
    <definedName name="Z_B5B3C281_3E7C_11D3_BF6D_444553540000_.wvu.Rows" localSheetId="5" hidden="1">#REF!</definedName>
    <definedName name="Z_B5B3C281_3E7C_11D3_BF6D_444553540000_.wvu.Rows" localSheetId="0" hidden="1">#REF!</definedName>
    <definedName name="Z_B5B3C281_3E7C_11D3_BF6D_444553540000_.wvu.Rows" localSheetId="10" hidden="1">#REF!</definedName>
    <definedName name="Z_B5B3C281_3E7C_11D3_BF6D_444553540000_.wvu.Rows" localSheetId="12" hidden="1">#REF!</definedName>
    <definedName name="Z_B5B3C281_3E7C_11D3_BF6D_444553540000_.wvu.Rows" localSheetId="13" hidden="1">#REF!</definedName>
    <definedName name="Z_B5B3C281_3E7C_11D3_BF6D_444553540000_.wvu.Rows" localSheetId="15" hidden="1">#REF!</definedName>
    <definedName name="Z_B5B3C281_3E7C_11D3_BF6D_444553540000_.wvu.Rows" localSheetId="16" hidden="1">#REF!</definedName>
    <definedName name="Z_B5B3C281_3E7C_11D3_BF6D_444553540000_.wvu.Rows" localSheetId="17" hidden="1">#REF!</definedName>
    <definedName name="Z_B5B3C281_3E7C_11D3_BF6D_444553540000_.wvu.Rows" localSheetId="18" hidden="1">#REF!</definedName>
    <definedName name="Z_B5B3C281_3E7C_11D3_BF6D_444553540000_.wvu.Rows" localSheetId="2" hidden="1">#REF!</definedName>
    <definedName name="Z_B5B3C281_3E7C_11D3_BF6D_444553540000_.wvu.Rows" localSheetId="3" hidden="1">#REF!</definedName>
    <definedName name="Z_B5B3C281_3E7C_11D3_BF6D_444553540000_.wvu.Rows" localSheetId="6" hidden="1">#REF!</definedName>
    <definedName name="Z_B5B3C281_3E7C_11D3_BF6D_444553540000_.wvu.Rows" localSheetId="7" hidden="1">#REF!</definedName>
    <definedName name="Z_B5B3C281_3E7C_11D3_BF6D_444553540000_.wvu.Rows" localSheetId="8" hidden="1">#REF!</definedName>
    <definedName name="Z_B5B3C281_3E7C_11D3_BF6D_444553540000_.wvu.Rows" localSheetId="9" hidden="1">#REF!</definedName>
    <definedName name="Z_B5B3C281_3E7C_11D3_BF6D_444553540000_.wvu.Rows" localSheetId="14" hidden="1">#REF!</definedName>
    <definedName name="Z_B5B3C281_3E7C_11D3_BF6D_444553540000_.wvu.Rows" hidden="1">#REF!</definedName>
    <definedName name="Z_E06AAC6B_EB02_4A68_A314_AB97A5C2BEF4_.wvu.PrintArea" localSheetId="5" hidden="1">#REF!</definedName>
    <definedName name="Z_E06AAC6B_EB02_4A68_A314_AB97A5C2BEF4_.wvu.PrintArea" localSheetId="0" hidden="1">#REF!</definedName>
    <definedName name="Z_E06AAC6B_EB02_4A68_A314_AB97A5C2BEF4_.wvu.PrintArea" localSheetId="10" hidden="1">#REF!</definedName>
    <definedName name="Z_E06AAC6B_EB02_4A68_A314_AB97A5C2BEF4_.wvu.PrintArea" localSheetId="15" hidden="1">#REF!</definedName>
    <definedName name="Z_E06AAC6B_EB02_4A68_A314_AB97A5C2BEF4_.wvu.PrintArea" localSheetId="16" hidden="1">#REF!</definedName>
    <definedName name="Z_E06AAC6B_EB02_4A68_A314_AB97A5C2BEF4_.wvu.PrintArea" localSheetId="7" hidden="1">#REF!</definedName>
    <definedName name="Z_E06AAC6B_EB02_4A68_A314_AB97A5C2BEF4_.wvu.PrintArea" localSheetId="9" hidden="1">#REF!</definedName>
    <definedName name="Z_E06AAC6B_EB02_4A68_A314_AB97A5C2BEF4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20" l="1"/>
  <c r="X6" i="20"/>
  <c r="B14" i="3"/>
  <c r="K11" i="2" l="1"/>
  <c r="L11" i="2"/>
  <c r="M11" i="2"/>
  <c r="N11" i="2"/>
  <c r="Q11" i="2"/>
  <c r="O11" i="2"/>
  <c r="T7" i="2"/>
  <c r="T8" i="2"/>
  <c r="T9" i="2"/>
  <c r="T10" i="2"/>
  <c r="T6" i="2"/>
  <c r="S6" i="6"/>
  <c r="J34" i="11"/>
  <c r="I34" i="11"/>
  <c r="K32" i="11"/>
  <c r="I32" i="11"/>
  <c r="H32" i="11"/>
  <c r="C32" i="11" s="1"/>
  <c r="G32" i="11"/>
  <c r="D32" i="11"/>
  <c r="I29" i="11"/>
  <c r="H29" i="11"/>
  <c r="G29" i="11"/>
  <c r="D29" i="11"/>
  <c r="C29" i="11"/>
  <c r="M27" i="11"/>
  <c r="P27" i="11" s="1"/>
  <c r="K27" i="11"/>
  <c r="M25" i="11"/>
  <c r="P25" i="11" s="1"/>
  <c r="K25" i="11"/>
  <c r="J25" i="11"/>
  <c r="E25" i="11" s="1"/>
  <c r="I25" i="11"/>
  <c r="D25" i="11" s="1"/>
  <c r="M24" i="11"/>
  <c r="P24" i="11" s="1"/>
  <c r="K24" i="11"/>
  <c r="J24" i="11"/>
  <c r="E24" i="11" s="1"/>
  <c r="I24" i="11"/>
  <c r="D24" i="11" s="1"/>
  <c r="H24" i="11"/>
  <c r="C24" i="11" s="1"/>
  <c r="I23" i="11"/>
  <c r="D23" i="11" s="1"/>
  <c r="H23" i="11"/>
  <c r="C23" i="11" s="1"/>
  <c r="M22" i="11"/>
  <c r="P22" i="11" s="1"/>
  <c r="K22" i="11"/>
  <c r="J22" i="11"/>
  <c r="I22" i="11"/>
  <c r="D22" i="11" s="1"/>
  <c r="H22" i="11"/>
  <c r="C22" i="11" s="1"/>
  <c r="G22" i="11"/>
  <c r="B22" i="11" s="1"/>
  <c r="X16" i="11"/>
  <c r="M32" i="11" s="1"/>
  <c r="P32" i="11" s="1"/>
  <c r="P16" i="11"/>
  <c r="J16" i="11"/>
  <c r="J32" i="11" s="1"/>
  <c r="E32" i="11" s="1"/>
  <c r="E16" i="11"/>
  <c r="D16" i="11"/>
  <c r="F15" i="11" s="1"/>
  <c r="C16" i="11"/>
  <c r="B16" i="11"/>
  <c r="X15" i="11"/>
  <c r="G31" i="11" s="1"/>
  <c r="P15" i="11"/>
  <c r="E15" i="11" s="1"/>
  <c r="J15" i="11"/>
  <c r="D15" i="11"/>
  <c r="C15" i="11"/>
  <c r="B15" i="11"/>
  <c r="X14" i="11"/>
  <c r="M30" i="11" s="1"/>
  <c r="P30" i="11" s="1"/>
  <c r="P14" i="11"/>
  <c r="J14" i="11"/>
  <c r="J30" i="11" s="1"/>
  <c r="E30" i="11" s="1"/>
  <c r="E14" i="11"/>
  <c r="D14" i="11"/>
  <c r="C14" i="11"/>
  <c r="B14" i="11"/>
  <c r="X13" i="11"/>
  <c r="M29" i="11" s="1"/>
  <c r="P13" i="11"/>
  <c r="J13" i="11"/>
  <c r="J29" i="11" s="1"/>
  <c r="E13" i="11"/>
  <c r="D13" i="11"/>
  <c r="C13" i="11"/>
  <c r="B13" i="11"/>
  <c r="X12" i="11"/>
  <c r="M28" i="11" s="1"/>
  <c r="P28" i="11" s="1"/>
  <c r="P12" i="11"/>
  <c r="J12" i="11"/>
  <c r="E12" i="11" s="1"/>
  <c r="D12" i="11"/>
  <c r="C12" i="11"/>
  <c r="B12" i="11"/>
  <c r="X11" i="11"/>
  <c r="I27" i="11" s="1"/>
  <c r="D27" i="11" s="1"/>
  <c r="P11" i="11"/>
  <c r="J11" i="11"/>
  <c r="J27" i="11" s="1"/>
  <c r="E27" i="11" s="1"/>
  <c r="E11" i="11"/>
  <c r="D11" i="11"/>
  <c r="C11" i="11"/>
  <c r="B11" i="11"/>
  <c r="X10" i="11"/>
  <c r="J26" i="11" s="1"/>
  <c r="P10" i="11"/>
  <c r="E10" i="11" s="1"/>
  <c r="J10" i="11"/>
  <c r="D10" i="11"/>
  <c r="C10" i="11"/>
  <c r="B10" i="11"/>
  <c r="X9" i="11"/>
  <c r="H25" i="11" s="1"/>
  <c r="C25" i="11" s="1"/>
  <c r="P9" i="11"/>
  <c r="J9" i="11"/>
  <c r="E9" i="11"/>
  <c r="D9" i="11"/>
  <c r="C9" i="11"/>
  <c r="B9" i="11"/>
  <c r="X8" i="11"/>
  <c r="G24" i="11" s="1"/>
  <c r="B24" i="11" s="1"/>
  <c r="P8" i="11"/>
  <c r="J8" i="11"/>
  <c r="E8" i="11"/>
  <c r="D8" i="11"/>
  <c r="C8" i="11"/>
  <c r="B8" i="11"/>
  <c r="X7" i="11"/>
  <c r="G23" i="11" s="1"/>
  <c r="P7" i="11"/>
  <c r="J7" i="11"/>
  <c r="J23" i="11" s="1"/>
  <c r="E7" i="11"/>
  <c r="D7" i="11"/>
  <c r="C7" i="11"/>
  <c r="B7" i="11"/>
  <c r="X6" i="11"/>
  <c r="P6" i="11"/>
  <c r="J6" i="11"/>
  <c r="E6" i="11"/>
  <c r="D6" i="11"/>
  <c r="C6" i="11"/>
  <c r="B6" i="11"/>
  <c r="I24" i="10"/>
  <c r="H24" i="10"/>
  <c r="G24" i="10"/>
  <c r="F24" i="10"/>
  <c r="I23" i="10"/>
  <c r="H23" i="10"/>
  <c r="G23" i="10"/>
  <c r="F23" i="10"/>
  <c r="I22" i="10"/>
  <c r="H22" i="10"/>
  <c r="G22" i="10"/>
  <c r="F22" i="10"/>
  <c r="I21" i="10"/>
  <c r="H21" i="10"/>
  <c r="G21" i="10"/>
  <c r="F21" i="10"/>
  <c r="I20" i="10"/>
  <c r="H20" i="10"/>
  <c r="G20" i="10"/>
  <c r="F20" i="10"/>
  <c r="I19" i="10"/>
  <c r="H19" i="10"/>
  <c r="G19" i="10"/>
  <c r="F19" i="10"/>
  <c r="I18" i="10"/>
  <c r="H18" i="10"/>
  <c r="G18" i="10"/>
  <c r="F18" i="10"/>
  <c r="I17" i="10"/>
  <c r="H17" i="10"/>
  <c r="G17" i="10"/>
  <c r="F17" i="10"/>
  <c r="I16" i="10"/>
  <c r="H16" i="10"/>
  <c r="G16" i="10"/>
  <c r="F16" i="10"/>
  <c r="I14" i="10"/>
  <c r="H14" i="10"/>
  <c r="G14" i="10"/>
  <c r="F14" i="10"/>
  <c r="I13" i="10"/>
  <c r="H13" i="10"/>
  <c r="G13" i="10"/>
  <c r="F13" i="10"/>
  <c r="I12" i="10"/>
  <c r="H12" i="10"/>
  <c r="G12" i="10"/>
  <c r="F12" i="10"/>
  <c r="I11" i="10"/>
  <c r="H11" i="10"/>
  <c r="G11" i="10"/>
  <c r="F11" i="10"/>
  <c r="I10" i="10"/>
  <c r="H10" i="10"/>
  <c r="G10" i="10"/>
  <c r="F10" i="10"/>
  <c r="I9" i="10"/>
  <c r="H9" i="10"/>
  <c r="G9" i="10"/>
  <c r="F9" i="10"/>
  <c r="I8" i="10"/>
  <c r="H8" i="10"/>
  <c r="G8" i="10"/>
  <c r="F8" i="10"/>
  <c r="I7" i="10"/>
  <c r="H7" i="10"/>
  <c r="G7" i="10"/>
  <c r="F7" i="10"/>
  <c r="I6" i="10"/>
  <c r="H6" i="10"/>
  <c r="G6" i="10"/>
  <c r="F6" i="10"/>
  <c r="AH20" i="9"/>
  <c r="AY19" i="9"/>
  <c r="AY18" i="9"/>
  <c r="R61" i="8"/>
  <c r="Q61" i="8"/>
  <c r="S61" i="8" s="1"/>
  <c r="L61" i="8"/>
  <c r="K61" i="8"/>
  <c r="M61" i="8" s="1"/>
  <c r="R60" i="8"/>
  <c r="Q60" i="8"/>
  <c r="S60" i="8" s="1"/>
  <c r="L60" i="8"/>
  <c r="K60" i="8"/>
  <c r="M60" i="8" s="1"/>
  <c r="R59" i="8"/>
  <c r="Q59" i="8"/>
  <c r="S59" i="8" s="1"/>
  <c r="L59" i="8"/>
  <c r="K59" i="8"/>
  <c r="M59" i="8" s="1"/>
  <c r="R58" i="8"/>
  <c r="Q58" i="8"/>
  <c r="S58" i="8" s="1"/>
  <c r="L58" i="8"/>
  <c r="K58" i="8"/>
  <c r="M58" i="8" s="1"/>
  <c r="R57" i="8"/>
  <c r="Q57" i="8"/>
  <c r="S57" i="8" s="1"/>
  <c r="L57" i="8"/>
  <c r="K57" i="8"/>
  <c r="M57" i="8" s="1"/>
  <c r="R56" i="8"/>
  <c r="Q56" i="8"/>
  <c r="S56" i="8" s="1"/>
  <c r="L56" i="8"/>
  <c r="K56" i="8"/>
  <c r="M56" i="8" s="1"/>
  <c r="R55" i="8"/>
  <c r="Q55" i="8"/>
  <c r="S55" i="8" s="1"/>
  <c r="L55" i="8"/>
  <c r="K55" i="8"/>
  <c r="M55" i="8" s="1"/>
  <c r="R54" i="8"/>
  <c r="Q54" i="8"/>
  <c r="S54" i="8" s="1"/>
  <c r="L54" i="8"/>
  <c r="K54" i="8"/>
  <c r="M54" i="8" s="1"/>
  <c r="R53" i="8"/>
  <c r="Q53" i="8"/>
  <c r="S53" i="8" s="1"/>
  <c r="L53" i="8"/>
  <c r="K53" i="8"/>
  <c r="M53" i="8" s="1"/>
  <c r="R52" i="8"/>
  <c r="Q52" i="8"/>
  <c r="S52" i="8" s="1"/>
  <c r="L52" i="8"/>
  <c r="K52" i="8"/>
  <c r="M52" i="8" s="1"/>
  <c r="R51" i="8"/>
  <c r="Q51" i="8"/>
  <c r="S51" i="8" s="1"/>
  <c r="L51" i="8"/>
  <c r="K51" i="8"/>
  <c r="M51" i="8" s="1"/>
  <c r="R50" i="8"/>
  <c r="Q50" i="8"/>
  <c r="S50" i="8" s="1"/>
  <c r="L50" i="8"/>
  <c r="K50" i="8"/>
  <c r="M50" i="8" s="1"/>
  <c r="R49" i="8"/>
  <c r="Q49" i="8"/>
  <c r="S49" i="8" s="1"/>
  <c r="L49" i="8"/>
  <c r="K49" i="8"/>
  <c r="M49" i="8" s="1"/>
  <c r="R48" i="8"/>
  <c r="Q48" i="8"/>
  <c r="S48" i="8" s="1"/>
  <c r="L48" i="8"/>
  <c r="K48" i="8"/>
  <c r="M48" i="8" s="1"/>
  <c r="R47" i="8"/>
  <c r="Q47" i="8"/>
  <c r="S47" i="8" s="1"/>
  <c r="L47" i="8"/>
  <c r="K47" i="8"/>
  <c r="M47" i="8" s="1"/>
  <c r="R46" i="8"/>
  <c r="Q46" i="8"/>
  <c r="S46" i="8" s="1"/>
  <c r="L46" i="8"/>
  <c r="K46" i="8"/>
  <c r="M46" i="8" s="1"/>
  <c r="R45" i="8"/>
  <c r="Q45" i="8"/>
  <c r="S45" i="8" s="1"/>
  <c r="L45" i="8"/>
  <c r="K45" i="8"/>
  <c r="M45" i="8" s="1"/>
  <c r="R44" i="8"/>
  <c r="Q44" i="8"/>
  <c r="S44" i="8" s="1"/>
  <c r="L44" i="8"/>
  <c r="K44" i="8"/>
  <c r="M44" i="8" s="1"/>
  <c r="D43" i="8"/>
  <c r="R43" i="8" s="1"/>
  <c r="C43" i="8"/>
  <c r="K43" i="8" s="1"/>
  <c r="R42" i="8"/>
  <c r="Q42" i="8"/>
  <c r="S42" i="8" s="1"/>
  <c r="D42" i="8"/>
  <c r="L42" i="8" s="1"/>
  <c r="C42" i="8"/>
  <c r="K42" i="8" s="1"/>
  <c r="M42" i="8" s="1"/>
  <c r="D41" i="8"/>
  <c r="R41" i="8" s="1"/>
  <c r="C41" i="8"/>
  <c r="Q41" i="8" s="1"/>
  <c r="S41" i="8" s="1"/>
  <c r="R40" i="8"/>
  <c r="Q40" i="8"/>
  <c r="S40" i="8" s="1"/>
  <c r="L40" i="8"/>
  <c r="K40" i="8"/>
  <c r="M40" i="8" s="1"/>
  <c r="R39" i="8"/>
  <c r="Q39" i="8"/>
  <c r="S39" i="8" s="1"/>
  <c r="L39" i="8"/>
  <c r="K39" i="8"/>
  <c r="M39" i="8" s="1"/>
  <c r="R38" i="8"/>
  <c r="Q38" i="8"/>
  <c r="S38" i="8" s="1"/>
  <c r="L38" i="8"/>
  <c r="K38" i="8"/>
  <c r="M38" i="8" s="1"/>
  <c r="R37" i="8"/>
  <c r="Q37" i="8"/>
  <c r="S37" i="8" s="1"/>
  <c r="L37" i="8"/>
  <c r="K37" i="8"/>
  <c r="M37" i="8" s="1"/>
  <c r="R36" i="8"/>
  <c r="Q36" i="8"/>
  <c r="S36" i="8" s="1"/>
  <c r="L36" i="8"/>
  <c r="K36" i="8"/>
  <c r="M36" i="8" s="1"/>
  <c r="R35" i="8"/>
  <c r="Q35" i="8"/>
  <c r="S35" i="8" s="1"/>
  <c r="L35" i="8"/>
  <c r="K35" i="8"/>
  <c r="M35" i="8" s="1"/>
  <c r="R34" i="8"/>
  <c r="Q34" i="8"/>
  <c r="S34" i="8" s="1"/>
  <c r="L34" i="8"/>
  <c r="K34" i="8"/>
  <c r="M34" i="8" s="1"/>
  <c r="R33" i="8"/>
  <c r="Q33" i="8"/>
  <c r="S33" i="8" s="1"/>
  <c r="L33" i="8"/>
  <c r="K33" i="8"/>
  <c r="M33" i="8" s="1"/>
  <c r="R32" i="8"/>
  <c r="Q32" i="8"/>
  <c r="S32" i="8" s="1"/>
  <c r="L32" i="8"/>
  <c r="K32" i="8"/>
  <c r="M32" i="8" s="1"/>
  <c r="R31" i="8"/>
  <c r="Q31" i="8"/>
  <c r="S31" i="8" s="1"/>
  <c r="L31" i="8"/>
  <c r="K31" i="8"/>
  <c r="M31" i="8" s="1"/>
  <c r="R30" i="8"/>
  <c r="Q30" i="8"/>
  <c r="S30" i="8" s="1"/>
  <c r="L30" i="8"/>
  <c r="K30" i="8"/>
  <c r="M30" i="8" s="1"/>
  <c r="R29" i="8"/>
  <c r="Q29" i="8"/>
  <c r="S29" i="8" s="1"/>
  <c r="L29" i="8"/>
  <c r="K29" i="8"/>
  <c r="M29" i="8" s="1"/>
  <c r="R28" i="8"/>
  <c r="Q28" i="8"/>
  <c r="S28" i="8" s="1"/>
  <c r="L28" i="8"/>
  <c r="K28" i="8"/>
  <c r="M28" i="8" s="1"/>
  <c r="R27" i="8"/>
  <c r="Q27" i="8"/>
  <c r="S27" i="8" s="1"/>
  <c r="L27" i="8"/>
  <c r="K27" i="8"/>
  <c r="M27" i="8" s="1"/>
  <c r="R26" i="8"/>
  <c r="Q26" i="8"/>
  <c r="S26" i="8" s="1"/>
  <c r="L26" i="8"/>
  <c r="K26" i="8"/>
  <c r="M26" i="8" s="1"/>
  <c r="R25" i="8"/>
  <c r="Q25" i="8"/>
  <c r="S25" i="8" s="1"/>
  <c r="L25" i="8"/>
  <c r="K25" i="8"/>
  <c r="M25" i="8" s="1"/>
  <c r="R24" i="8"/>
  <c r="Q24" i="8"/>
  <c r="S24" i="8" s="1"/>
  <c r="L24" i="8"/>
  <c r="K24" i="8"/>
  <c r="M24" i="8" s="1"/>
  <c r="R23" i="8"/>
  <c r="Q23" i="8"/>
  <c r="S23" i="8" s="1"/>
  <c r="L23" i="8"/>
  <c r="K23" i="8"/>
  <c r="M23" i="8" s="1"/>
  <c r="R22" i="8"/>
  <c r="Q22" i="8"/>
  <c r="S22" i="8" s="1"/>
  <c r="L22" i="8"/>
  <c r="K22" i="8"/>
  <c r="M22" i="8" s="1"/>
  <c r="R21" i="8"/>
  <c r="Q21" i="8"/>
  <c r="S21" i="8" s="1"/>
  <c r="L21" i="8"/>
  <c r="K21" i="8"/>
  <c r="M21" i="8" s="1"/>
  <c r="R20" i="8"/>
  <c r="Q20" i="8"/>
  <c r="S20" i="8" s="1"/>
  <c r="L20" i="8"/>
  <c r="K20" i="8"/>
  <c r="M20" i="8" s="1"/>
  <c r="R19" i="8"/>
  <c r="Q19" i="8"/>
  <c r="S19" i="8" s="1"/>
  <c r="L19" i="8"/>
  <c r="K19" i="8"/>
  <c r="M19" i="8" s="1"/>
  <c r="R18" i="8"/>
  <c r="Q18" i="8"/>
  <c r="S18" i="8" s="1"/>
  <c r="L18" i="8"/>
  <c r="K18" i="8"/>
  <c r="M18" i="8" s="1"/>
  <c r="R17" i="8"/>
  <c r="Q17" i="8"/>
  <c r="S17" i="8" s="1"/>
  <c r="L17" i="8"/>
  <c r="K17" i="8"/>
  <c r="M17" i="8" s="1"/>
  <c r="R16" i="8"/>
  <c r="Q16" i="8"/>
  <c r="S16" i="8" s="1"/>
  <c r="L16" i="8"/>
  <c r="K16" i="8"/>
  <c r="M16" i="8" s="1"/>
  <c r="R15" i="8"/>
  <c r="Q15" i="8"/>
  <c r="S15" i="8" s="1"/>
  <c r="L15" i="8"/>
  <c r="K15" i="8"/>
  <c r="M15" i="8" s="1"/>
  <c r="R14" i="8"/>
  <c r="Q14" i="8"/>
  <c r="S14" i="8" s="1"/>
  <c r="L14" i="8"/>
  <c r="K14" i="8"/>
  <c r="M14" i="8" s="1"/>
  <c r="R13" i="8"/>
  <c r="Q13" i="8"/>
  <c r="S13" i="8" s="1"/>
  <c r="L13" i="8"/>
  <c r="K13" i="8"/>
  <c r="M13" i="8" s="1"/>
  <c r="R12" i="8"/>
  <c r="Q12" i="8"/>
  <c r="S12" i="8" s="1"/>
  <c r="L12" i="8"/>
  <c r="K12" i="8"/>
  <c r="M12" i="8" s="1"/>
  <c r="R11" i="8"/>
  <c r="Q11" i="8"/>
  <c r="S11" i="8" s="1"/>
  <c r="L11" i="8"/>
  <c r="K11" i="8"/>
  <c r="M11" i="8" s="1"/>
  <c r="R10" i="8"/>
  <c r="Q10" i="8"/>
  <c r="S10" i="8" s="1"/>
  <c r="L10" i="8"/>
  <c r="K10" i="8"/>
  <c r="M10" i="8" s="1"/>
  <c r="R9" i="8"/>
  <c r="Q9" i="8"/>
  <c r="S9" i="8" s="1"/>
  <c r="L9" i="8"/>
  <c r="K9" i="8"/>
  <c r="M9" i="8" s="1"/>
  <c r="R8" i="8"/>
  <c r="Q8" i="8"/>
  <c r="S8" i="8" s="1"/>
  <c r="L8" i="8"/>
  <c r="K8" i="8"/>
  <c r="M8" i="8" s="1"/>
  <c r="R7" i="8"/>
  <c r="Q7" i="8"/>
  <c r="S7" i="8" s="1"/>
  <c r="L7" i="8"/>
  <c r="K7" i="8"/>
  <c r="M7" i="8" s="1"/>
  <c r="R6" i="8"/>
  <c r="Q6" i="8"/>
  <c r="S6" i="8" s="1"/>
  <c r="L6" i="8"/>
  <c r="K6" i="8"/>
  <c r="M6" i="8" s="1"/>
  <c r="R5" i="8"/>
  <c r="Q5" i="8"/>
  <c r="S5" i="8" s="1"/>
  <c r="L5" i="8"/>
  <c r="K5" i="8"/>
  <c r="M5" i="8" s="1"/>
  <c r="R4" i="8"/>
  <c r="Q4" i="8"/>
  <c r="S4" i="8" s="1"/>
  <c r="L4" i="8"/>
  <c r="K4" i="8"/>
  <c r="M4" i="8" s="1"/>
  <c r="C60" i="7"/>
  <c r="D60" i="7" s="1"/>
  <c r="C59" i="7"/>
  <c r="D59" i="7" s="1"/>
  <c r="C58" i="7"/>
  <c r="D58" i="7" s="1"/>
  <c r="C57" i="7"/>
  <c r="D57" i="7" s="1"/>
  <c r="C56" i="7"/>
  <c r="D56" i="7" s="1"/>
  <c r="D55" i="7"/>
  <c r="C55" i="7"/>
  <c r="C54" i="7"/>
  <c r="D54" i="7" s="1"/>
  <c r="C53" i="7"/>
  <c r="D53" i="7" s="1"/>
  <c r="C52" i="7"/>
  <c r="D52" i="7" s="1"/>
  <c r="C51" i="7"/>
  <c r="D51" i="7" s="1"/>
  <c r="C50" i="7"/>
  <c r="D50" i="7" s="1"/>
  <c r="D49" i="7"/>
  <c r="C49" i="7"/>
  <c r="C48" i="7"/>
  <c r="D48" i="7" s="1"/>
  <c r="C47" i="7"/>
  <c r="D47" i="7" s="1"/>
  <c r="C46" i="7"/>
  <c r="D46" i="7" s="1"/>
  <c r="C45" i="7"/>
  <c r="D45" i="7" s="1"/>
  <c r="C44" i="7"/>
  <c r="D44" i="7" s="1"/>
  <c r="D43" i="7"/>
  <c r="C43" i="7"/>
  <c r="C42" i="7"/>
  <c r="D42" i="7" s="1"/>
  <c r="C41" i="7"/>
  <c r="D41" i="7" s="1"/>
  <c r="C40" i="7"/>
  <c r="D40" i="7" s="1"/>
  <c r="C39" i="7"/>
  <c r="D39" i="7" s="1"/>
  <c r="C38" i="7"/>
  <c r="D38" i="7" s="1"/>
  <c r="D37" i="7"/>
  <c r="C37" i="7"/>
  <c r="C36" i="7"/>
  <c r="D36" i="7" s="1"/>
  <c r="C35" i="7"/>
  <c r="D35" i="7" s="1"/>
  <c r="C34" i="7"/>
  <c r="D34" i="7" s="1"/>
  <c r="C33" i="7"/>
  <c r="D33" i="7" s="1"/>
  <c r="C32" i="7"/>
  <c r="D32" i="7" s="1"/>
  <c r="D31" i="7"/>
  <c r="C31" i="7"/>
  <c r="C30" i="7"/>
  <c r="D30" i="7" s="1"/>
  <c r="C29" i="7"/>
  <c r="D29" i="7" s="1"/>
  <c r="C28" i="7"/>
  <c r="D28" i="7" s="1"/>
  <c r="C27" i="7"/>
  <c r="D27" i="7" s="1"/>
  <c r="C26" i="7"/>
  <c r="D26" i="7" s="1"/>
  <c r="D25" i="7"/>
  <c r="C25" i="7"/>
  <c r="C24" i="7"/>
  <c r="D24" i="7" s="1"/>
  <c r="C23" i="7"/>
  <c r="D23" i="7" s="1"/>
  <c r="C22" i="7"/>
  <c r="D22" i="7" s="1"/>
  <c r="C21" i="7"/>
  <c r="D21" i="7" s="1"/>
  <c r="C20" i="7"/>
  <c r="D20" i="7" s="1"/>
  <c r="D19" i="7"/>
  <c r="C19" i="7"/>
  <c r="C18" i="7"/>
  <c r="D18" i="7" s="1"/>
  <c r="C17" i="7"/>
  <c r="D17" i="7" s="1"/>
  <c r="C16" i="7"/>
  <c r="D16" i="7" s="1"/>
  <c r="C15" i="7"/>
  <c r="D15" i="7" s="1"/>
  <c r="C14" i="7"/>
  <c r="D14" i="7" s="1"/>
  <c r="D13" i="7"/>
  <c r="C13" i="7"/>
  <c r="C12" i="7"/>
  <c r="D12" i="7" s="1"/>
  <c r="C11" i="7"/>
  <c r="D11" i="7" s="1"/>
  <c r="C10" i="7"/>
  <c r="D10" i="7" s="1"/>
  <c r="C9" i="7"/>
  <c r="D9" i="7" s="1"/>
  <c r="C8" i="7"/>
  <c r="D8" i="7" s="1"/>
  <c r="D7" i="7"/>
  <c r="C7" i="7"/>
  <c r="C6" i="7"/>
  <c r="D6" i="7" s="1"/>
  <c r="C5" i="7"/>
  <c r="D5" i="7" s="1"/>
  <c r="M8" i="6"/>
  <c r="L8" i="6"/>
  <c r="K8" i="6"/>
  <c r="J8" i="6"/>
  <c r="I8" i="6"/>
  <c r="H8" i="6"/>
  <c r="Q7" i="6"/>
  <c r="S7" i="6" s="1"/>
  <c r="P7" i="6"/>
  <c r="P8" i="6" s="1"/>
  <c r="O7" i="6"/>
  <c r="O8" i="6" s="1"/>
  <c r="N7" i="6"/>
  <c r="N8" i="6" s="1"/>
  <c r="M7" i="6"/>
  <c r="L7" i="6"/>
  <c r="K7" i="6"/>
  <c r="J7" i="6"/>
  <c r="I7" i="6"/>
  <c r="H7" i="6"/>
  <c r="G7" i="6"/>
  <c r="G8" i="6" s="1"/>
  <c r="F7" i="6"/>
  <c r="F8" i="6" s="1"/>
  <c r="E7" i="6"/>
  <c r="E8" i="6" s="1"/>
  <c r="D7" i="6"/>
  <c r="D8" i="6" s="1"/>
  <c r="C7" i="6"/>
  <c r="C8" i="6" s="1"/>
  <c r="B7" i="6"/>
  <c r="B8" i="6" s="1"/>
  <c r="R6" i="6"/>
  <c r="S5" i="6"/>
  <c r="R5" i="6"/>
  <c r="H9" i="5"/>
  <c r="G9" i="5"/>
  <c r="F9" i="5"/>
  <c r="E9" i="5"/>
  <c r="D9" i="5"/>
  <c r="C9" i="5"/>
  <c r="K8" i="5"/>
  <c r="J8" i="5"/>
  <c r="I8" i="5"/>
  <c r="K7" i="5"/>
  <c r="J7" i="5"/>
  <c r="I7" i="5"/>
  <c r="K6" i="5"/>
  <c r="J6" i="5"/>
  <c r="I6" i="5"/>
  <c r="K5" i="5"/>
  <c r="J5" i="5"/>
  <c r="I5" i="5"/>
  <c r="K4" i="5"/>
  <c r="J4" i="5"/>
  <c r="I4" i="5"/>
  <c r="K3" i="5"/>
  <c r="J3" i="5"/>
  <c r="I3" i="5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BG11" i="4"/>
  <c r="BG8" i="4" s="1"/>
  <c r="BF11" i="4"/>
  <c r="BF8" i="4" s="1"/>
  <c r="BE11" i="4"/>
  <c r="BD11" i="4"/>
  <c r="BC11" i="4"/>
  <c r="BC8" i="4" s="1"/>
  <c r="BB11" i="4"/>
  <c r="BB8" i="4" s="1"/>
  <c r="BA11" i="4"/>
  <c r="BA8" i="4" s="1"/>
  <c r="AZ11" i="4"/>
  <c r="AZ8" i="4" s="1"/>
  <c r="AY11" i="4"/>
  <c r="AY8" i="4" s="1"/>
  <c r="AX11" i="4"/>
  <c r="AX8" i="4" s="1"/>
  <c r="AW11" i="4"/>
  <c r="AW8" i="4" s="1"/>
  <c r="AV11" i="4"/>
  <c r="AV8" i="4" s="1"/>
  <c r="AU11" i="4"/>
  <c r="AU8" i="4" s="1"/>
  <c r="AT11" i="4"/>
  <c r="AT8" i="4" s="1"/>
  <c r="AS11" i="4"/>
  <c r="AR11" i="4"/>
  <c r="AQ11" i="4"/>
  <c r="AQ8" i="4" s="1"/>
  <c r="AP11" i="4"/>
  <c r="AP8" i="4" s="1"/>
  <c r="AO11" i="4"/>
  <c r="AO8" i="4" s="1"/>
  <c r="AN11" i="4"/>
  <c r="AN8" i="4" s="1"/>
  <c r="AM11" i="4"/>
  <c r="AM8" i="4" s="1"/>
  <c r="AL11" i="4"/>
  <c r="AL8" i="4" s="1"/>
  <c r="AK11" i="4"/>
  <c r="AK8" i="4" s="1"/>
  <c r="AJ11" i="4"/>
  <c r="AJ8" i="4" s="1"/>
  <c r="AI11" i="4"/>
  <c r="AI8" i="4" s="1"/>
  <c r="AH11" i="4"/>
  <c r="AH8" i="4" s="1"/>
  <c r="AG11" i="4"/>
  <c r="AF11" i="4"/>
  <c r="AE11" i="4"/>
  <c r="AE8" i="4" s="1"/>
  <c r="AD11" i="4"/>
  <c r="AD8" i="4" s="1"/>
  <c r="AC11" i="4"/>
  <c r="AC8" i="4" s="1"/>
  <c r="AB11" i="4"/>
  <c r="AB8" i="4" s="1"/>
  <c r="AA11" i="4"/>
  <c r="AA8" i="4" s="1"/>
  <c r="Z11" i="4"/>
  <c r="Z8" i="4" s="1"/>
  <c r="Y11" i="4"/>
  <c r="Y8" i="4" s="1"/>
  <c r="X11" i="4"/>
  <c r="X8" i="4" s="1"/>
  <c r="W11" i="4"/>
  <c r="W8" i="4" s="1"/>
  <c r="V11" i="4"/>
  <c r="V8" i="4" s="1"/>
  <c r="U11" i="4"/>
  <c r="T11" i="4"/>
  <c r="S11" i="4"/>
  <c r="S8" i="4" s="1"/>
  <c r="R11" i="4"/>
  <c r="R8" i="4" s="1"/>
  <c r="Q11" i="4"/>
  <c r="Q8" i="4" s="1"/>
  <c r="P11" i="4"/>
  <c r="P8" i="4" s="1"/>
  <c r="O11" i="4"/>
  <c r="O8" i="4" s="1"/>
  <c r="N11" i="4"/>
  <c r="N8" i="4" s="1"/>
  <c r="M11" i="4"/>
  <c r="M8" i="4" s="1"/>
  <c r="L11" i="4"/>
  <c r="L8" i="4" s="1"/>
  <c r="K11" i="4"/>
  <c r="K8" i="4" s="1"/>
  <c r="J11" i="4"/>
  <c r="J8" i="4" s="1"/>
  <c r="I11" i="4"/>
  <c r="H11" i="4"/>
  <c r="G11" i="4"/>
  <c r="G8" i="4" s="1"/>
  <c r="F11" i="4"/>
  <c r="F8" i="4" s="1"/>
  <c r="E11" i="4"/>
  <c r="E8" i="4" s="1"/>
  <c r="D11" i="4"/>
  <c r="D8" i="4" s="1"/>
  <c r="C11" i="4"/>
  <c r="C8" i="4" s="1"/>
  <c r="B11" i="4"/>
  <c r="B8" i="4" s="1"/>
  <c r="BE8" i="4"/>
  <c r="BD8" i="4"/>
  <c r="AS8" i="4"/>
  <c r="AR8" i="4"/>
  <c r="AG8" i="4"/>
  <c r="AF8" i="4"/>
  <c r="U8" i="4"/>
  <c r="T8" i="4"/>
  <c r="I8" i="4"/>
  <c r="H8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R6" i="2"/>
  <c r="S6" i="2"/>
  <c r="R7" i="2"/>
  <c r="S7" i="2"/>
  <c r="R8" i="2"/>
  <c r="S8" i="2"/>
  <c r="R9" i="2"/>
  <c r="S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S10" i="2" s="1"/>
  <c r="R10" i="2"/>
  <c r="R12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B32" i="11" l="1"/>
  <c r="P29" i="11"/>
  <c r="B29" i="11"/>
  <c r="E29" i="11"/>
  <c r="E22" i="11"/>
  <c r="B31" i="11"/>
  <c r="B34" i="11" s="1"/>
  <c r="M26" i="11"/>
  <c r="P26" i="11" s="1"/>
  <c r="E26" i="11" s="1"/>
  <c r="K23" i="11"/>
  <c r="M23" i="11"/>
  <c r="P23" i="11" s="1"/>
  <c r="E23" i="11" s="1"/>
  <c r="G30" i="11"/>
  <c r="B30" i="11" s="1"/>
  <c r="H31" i="11"/>
  <c r="C31" i="11" s="1"/>
  <c r="C34" i="11" s="1"/>
  <c r="H30" i="11"/>
  <c r="C30" i="11" s="1"/>
  <c r="I31" i="11"/>
  <c r="D31" i="11" s="1"/>
  <c r="D34" i="11" s="1"/>
  <c r="G28" i="11"/>
  <c r="B28" i="11" s="1"/>
  <c r="I30" i="11"/>
  <c r="D30" i="11" s="1"/>
  <c r="J31" i="11"/>
  <c r="E31" i="11" s="1"/>
  <c r="E34" i="11" s="1"/>
  <c r="G27" i="11"/>
  <c r="B27" i="11" s="1"/>
  <c r="H28" i="11"/>
  <c r="C28" i="11" s="1"/>
  <c r="K31" i="11"/>
  <c r="G26" i="11"/>
  <c r="B26" i="11" s="1"/>
  <c r="H27" i="11"/>
  <c r="C27" i="11" s="1"/>
  <c r="I28" i="11"/>
  <c r="D28" i="11" s="1"/>
  <c r="K30" i="11"/>
  <c r="M31" i="11"/>
  <c r="P31" i="11" s="1"/>
  <c r="G25" i="11"/>
  <c r="B25" i="11" s="1"/>
  <c r="H26" i="11"/>
  <c r="C26" i="11" s="1"/>
  <c r="J28" i="11"/>
  <c r="E28" i="11" s="1"/>
  <c r="K29" i="11"/>
  <c r="I26" i="11"/>
  <c r="D26" i="11" s="1"/>
  <c r="K28" i="11"/>
  <c r="K26" i="11"/>
  <c r="M43" i="8"/>
  <c r="K41" i="8"/>
  <c r="L41" i="8"/>
  <c r="L43" i="8"/>
  <c r="Q43" i="8"/>
  <c r="S43" i="8" s="1"/>
  <c r="Q8" i="6"/>
  <c r="R7" i="6"/>
  <c r="U10" i="2"/>
  <c r="B23" i="11" l="1"/>
  <c r="M41" i="8"/>
  <c r="S8" i="6"/>
  <c r="R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tc={CAD07F3F-5187-4098-BD00-09FB06E241D4}</author>
    <author>tc={BB8D718D-36E9-47AF-A4E5-B55BA82DBCB0}</author>
    <author>tc={CE75302E-34B6-4761-A92C-3B93F078670D}</author>
    <author>tc={5C35CB81-E032-4FE5-8AA1-50D1BF0E9DCD}</author>
    <author>tc={077A2011-CE25-4EA8-8137-F3D95751850D}</author>
    <author>tc={23C37A1F-9371-4DA2-982B-0DE2843F082B}</author>
  </authors>
  <commentList>
    <comment ref="V6" authorId="0" shapeId="0" xr:uid="{CAD07F3F-5187-4098-BD00-09FB06E241D4}">
      <text>
        <t>[Threaded comment]
Your version of Excel allows you to read this threaded comment; however, any edits to it will get removed if the file is opened in a newer version of Excel. Learn more: https://go.microsoft.com/fwlink/?linkid=870924
Comment:
    Q4 (Dec each year)</t>
      </text>
    </comment>
    <comment ref="V16" authorId="1" shapeId="0" xr:uid="{BB8D718D-36E9-47AF-A4E5-B55BA82DBCB0}">
      <text>
        <t>[Threaded comment]
Your version of Excel allows you to read this threaded comment; however, any edits to it will get removed if the file is opened in a newer version of Excel. Learn more: https://go.microsoft.com/fwlink/?linkid=870924
Comment:
    Q12024</t>
      </text>
    </comment>
    <comment ref="H20" authorId="2" shapeId="0" xr:uid="{CE75302E-34B6-4761-A92C-3B93F078670D}">
      <text>
        <t>[Threaded comment]
Your version of Excel allows you to read this threaded comment; however, any edits to it will get removed if the file is opened in a newer version of Excel. Learn more: https://go.microsoft.com/fwlink/?linkid=870924
Comment:
    December eaech year than March 2024</t>
      </text>
    </comment>
    <comment ref="K21" authorId="3" shapeId="0" xr:uid="{5C35CB81-E032-4FE5-8AA1-50D1BF0E9DCD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All Industries</t>
      </text>
    </comment>
    <comment ref="A22" authorId="4" shapeId="0" xr:uid="{077A2011-CE25-4EA8-8137-F3D95751850D}">
      <text>
        <t>[Threaded comment]
Your version of Excel allows you to read this threaded comment; however, any edits to it will get removed if the file is opened in a newer version of Excel. Learn more: https://go.microsoft.com/fwlink/?linkid=870924
Comment:
    Q4 (Dec each year)</t>
      </text>
    </comment>
    <comment ref="A32" authorId="5" shapeId="0" xr:uid="{23C37A1F-9371-4DA2-982B-0DE2843F082B}">
      <text>
        <t>[Threaded comment]
Your version of Excel allows you to read this threaded comment; however, any edits to it will get removed if the file is opened in a newer version of Excel. Learn more: https://go.microsoft.com/fwlink/?linkid=870924
Comment:
    Q12024</t>
      </text>
    </comment>
  </commentList>
</comments>
</file>

<file path=xl/sharedStrings.xml><?xml version="1.0" encoding="utf-8"?>
<sst xmlns="http://schemas.openxmlformats.org/spreadsheetml/2006/main" count="585" uniqueCount="216">
  <si>
    <t>Source: Statistics SA. Quarterly Labour Force Survey. Excel spreadsheet downloaded from www.statssa.gov.za</t>
  </si>
  <si>
    <t xml:space="preserve">a. Employed as percentage of working-aged population. </t>
  </si>
  <si>
    <t>Agriculture</t>
  </si>
  <si>
    <t>Domestic</t>
  </si>
  <si>
    <t>Informal</t>
  </si>
  <si>
    <t>Formal</t>
  </si>
  <si>
    <t>Q2</t>
  </si>
  <si>
    <t>Q1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</si>
  <si>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</si>
  <si>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</si>
  <si>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</si>
  <si>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</si>
  <si>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</si>
  <si>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</si>
  <si>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</si>
  <si>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</si>
  <si>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</si>
  <si>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</si>
  <si>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</si>
  <si>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</si>
  <si>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</si>
  <si>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</si>
  <si>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second quarter</t>
  </si>
  <si>
    <t>% of total</t>
  </si>
  <si>
    <t>employment ratio (right axis)</t>
  </si>
  <si>
    <t>y-on-y</t>
  </si>
  <si>
    <t>Not seasonally adjusted. Millions employed.</t>
  </si>
  <si>
    <t>Employment by manufacturing industry</t>
  </si>
  <si>
    <t>Q2 2020</t>
  </si>
  <si>
    <t>Q2 2021</t>
  </si>
  <si>
    <t>Q2 2022</t>
  </si>
  <si>
    <t>Q2 2023</t>
  </si>
  <si>
    <t>Q1 2024</t>
  </si>
  <si>
    <t>Q2 2024</t>
  </si>
  <si>
    <t>Food, beverages, 
and tobacco</t>
  </si>
  <si>
    <t>Clothing, textiles 
and footwear</t>
  </si>
  <si>
    <t>Wood and paper</t>
  </si>
  <si>
    <t>Publishing 
and printing</t>
  </si>
  <si>
    <t>Petroleum, chemicals, 
rubber, and plastic</t>
  </si>
  <si>
    <t>Glass and non-
metallic minerals</t>
  </si>
  <si>
    <t>Metals and 
metal products</t>
  </si>
  <si>
    <t>Machinery, equipment
 and appliances</t>
  </si>
  <si>
    <t>Transport 
equipment</t>
  </si>
  <si>
    <t>Furniture, 
and other</t>
  </si>
  <si>
    <t xml:space="preserve">Source: StatsSA. QLFS database for relevant quarters. </t>
  </si>
  <si>
    <t>Indices of employment in manufacturing and the rest of the economy</t>
  </si>
  <si>
    <t>Q1 2008 = 100</t>
  </si>
  <si>
    <t>Not seasonally adjusted. Figures for third and fourth quarter 2021 had very low response rate and are excluded.</t>
  </si>
  <si>
    <t>Base</t>
  </si>
  <si>
    <t>Manufacturing</t>
  </si>
  <si>
    <t>Total ex manufacturing</t>
  </si>
  <si>
    <t>Total employed</t>
  </si>
  <si>
    <t>% mfg</t>
  </si>
  <si>
    <t xml:space="preserve">StatsSA. QLFS trends. Excel spreadsheet. Downloaded from www.statssa.gov.za </t>
  </si>
  <si>
    <t>Employment by main occupation and sector</t>
  </si>
  <si>
    <t>Q2 2019</t>
  </si>
  <si>
    <t>compared to 2020</t>
  </si>
  <si>
    <t>formal</t>
  </si>
  <si>
    <t>managers/profes-
sionals/technicians</t>
  </si>
  <si>
    <t>clerical/service
 workers</t>
  </si>
  <si>
    <t>skilled produc-
tion workers</t>
  </si>
  <si>
    <t>elementary
 workers</t>
  </si>
  <si>
    <t>informal</t>
  </si>
  <si>
    <t>total</t>
  </si>
  <si>
    <t>domestic</t>
  </si>
  <si>
    <t>TOTAL</t>
  </si>
  <si>
    <t>Employment by sector, second quarter 2010 to 2024 and first quarter of 2024</t>
  </si>
  <si>
    <t>Not seasonally adjusted. Thousands employed for agriculture, manufacturing, utilities and construction; millions for tertiary sector.</t>
  </si>
  <si>
    <t>Second quarter</t>
  </si>
  <si>
    <t xml:space="preserve">  Agriculture</t>
  </si>
  <si>
    <t xml:space="preserve">  Manufacturing</t>
  </si>
  <si>
    <t>Construction and utilities</t>
  </si>
  <si>
    <t>Other (right axis)</t>
  </si>
  <si>
    <t xml:space="preserve">  Utilities</t>
  </si>
  <si>
    <t xml:space="preserve">  Construction</t>
  </si>
  <si>
    <t xml:space="preserve">  Trade</t>
  </si>
  <si>
    <t xml:space="preserve">  Transport</t>
  </si>
  <si>
    <t xml:space="preserve">  Finance</t>
  </si>
  <si>
    <t xml:space="preserve">  Community and social services</t>
  </si>
  <si>
    <t xml:space="preserve">  Private households</t>
  </si>
  <si>
    <t xml:space="preserve">  Other</t>
  </si>
  <si>
    <t>Mining employment</t>
  </si>
  <si>
    <t>Employed</t>
  </si>
  <si>
    <t>* Figure revised</t>
  </si>
  <si>
    <t>*Figure revised</t>
  </si>
  <si>
    <t>*Figures revised</t>
  </si>
  <si>
    <t>Balance of trade Q2</t>
  </si>
  <si>
    <t>Nominal rand</t>
  </si>
  <si>
    <t>Billions of constant rand - deflated with CPI</t>
  </si>
  <si>
    <t>Billions of current U.S. dollars</t>
  </si>
  <si>
    <t>Exports</t>
  </si>
  <si>
    <t>Imports</t>
  </si>
  <si>
    <t>CPI</t>
  </si>
  <si>
    <t>Rands/dollar</t>
  </si>
  <si>
    <t>Balance</t>
  </si>
  <si>
    <t>Q3</t>
  </si>
  <si>
    <t>Q4</t>
  </si>
  <si>
    <t>Source: SARS monthly data</t>
  </si>
  <si>
    <t>Sector, second quarter</t>
  </si>
  <si>
    <t>Mining</t>
  </si>
  <si>
    <t>constant rand</t>
  </si>
  <si>
    <t>USD</t>
  </si>
  <si>
    <t>Trade by manufacturing subsector</t>
  </si>
  <si>
    <t>INDUSTRY</t>
  </si>
  <si>
    <t>Value (billions)</t>
  </si>
  <si>
    <t>% change from Q2 2023</t>
  </si>
  <si>
    <t>Change in Billions</t>
  </si>
  <si>
    <t xml:space="preserve"> Rand </t>
  </si>
  <si>
    <t>Rand</t>
  </si>
  <si>
    <t xml:space="preserve">Rand </t>
  </si>
  <si>
    <t>EXPORTS</t>
  </si>
  <si>
    <t>Food and beverages</t>
  </si>
  <si>
    <t>Clothing and footwear</t>
  </si>
  <si>
    <t>Wood products</t>
  </si>
  <si>
    <t>Paper and publishing</t>
  </si>
  <si>
    <t>Chemicals, rubber, plastic</t>
  </si>
  <si>
    <t>Glass and non-metallic mineral products</t>
  </si>
  <si>
    <t>Metals and metal products</t>
  </si>
  <si>
    <t>Machinery and appliances</t>
  </si>
  <si>
    <t>Transport equipment</t>
  </si>
  <si>
    <t>IMPORTS</t>
  </si>
  <si>
    <t>Net profit or loss before tax as % of carrying value of assets</t>
  </si>
  <si>
    <t>Non-deflated</t>
  </si>
  <si>
    <t>Net profit or loss before taxation</t>
  </si>
  <si>
    <t>Carrying value of fixed assets as at the end of quarter</t>
  </si>
  <si>
    <t>Construction</t>
  </si>
  <si>
    <t>Other</t>
  </si>
  <si>
    <t>Total</t>
  </si>
  <si>
    <t>Year</t>
  </si>
  <si>
    <t>CPI (March each year)</t>
  </si>
  <si>
    <t>Rebased</t>
  </si>
  <si>
    <t>Deflated</t>
  </si>
  <si>
    <t>Industry</t>
  </si>
  <si>
    <t>Quarter</t>
  </si>
  <si>
    <t>Percentage change in the GDP, quarter on quarter</t>
  </si>
  <si>
    <t>seasonally adjusted</t>
  </si>
  <si>
    <t xml:space="preserve">Source: StatsSA GDP quarterly figures. Excel spreadsheet downloaded from www.statssa.gov.za </t>
  </si>
  <si>
    <t>mining</t>
  </si>
  <si>
    <t>logistics</t>
  </si>
  <si>
    <t>public services</t>
  </si>
  <si>
    <t>Q2 2015</t>
  </si>
  <si>
    <t>retail/
hospi-
tality</t>
  </si>
  <si>
    <t>agricul-
ture</t>
  </si>
  <si>
    <t>manu-
facturing</t>
  </si>
  <si>
    <t>utilities/
construc-
tion</t>
  </si>
  <si>
    <t>private/
business 
services</t>
  </si>
  <si>
    <t>Sector value added</t>
  </si>
  <si>
    <t>billions of constant rand revalued to 2024 using implicit deflator rebased to Q2 2024</t>
  </si>
  <si>
    <t>Index of production volume (Q1 2019 = 100)(right axis)</t>
  </si>
  <si>
    <t>Manufacturing sales</t>
  </si>
  <si>
    <t>Furniture</t>
  </si>
  <si>
    <t>ICT</t>
  </si>
  <si>
    <t xml:space="preserve">publishing </t>
  </si>
  <si>
    <t>Other manu-
facturing</t>
  </si>
  <si>
    <t>Clothing/textiles/
leather/footwear</t>
  </si>
  <si>
    <t>Glass/non-
metallic mineral</t>
  </si>
  <si>
    <t>petroleum 
refineries</t>
  </si>
  <si>
    <t>wood and paper</t>
  </si>
  <si>
    <t>transport 
equipment</t>
  </si>
  <si>
    <t>chemicals/
plastics</t>
  </si>
  <si>
    <t>metals</t>
  </si>
  <si>
    <t>food/
beverages</t>
  </si>
  <si>
    <t>Extractive (mostly petrol)</t>
  </si>
  <si>
    <t>Residential 
buildings</t>
  </si>
  <si>
    <t>Non-
residential</t>
  </si>
  <si>
    <t>Construc-
tion works</t>
  </si>
  <si>
    <t>Capital 
goods</t>
  </si>
  <si>
    <t>other (mostly 
transport eq)</t>
  </si>
  <si>
    <t>General government</t>
  </si>
  <si>
    <t>Public corporations</t>
  </si>
  <si>
    <t>Private business enterprises</t>
  </si>
  <si>
    <t>average per quarter</t>
  </si>
  <si>
    <t>quarterly, annualised</t>
  </si>
  <si>
    <t>billions of constant rand reflated to 2024 using CPI rebased to Q2 2024 (monthly data summed for sales and averaged for index)</t>
  </si>
  <si>
    <t>Seasonally adjusted. Billions of constant rand reflated to 2024 using CPI rebased to Q2 2024 (monthly data summed per quarter)</t>
  </si>
  <si>
    <t>Seasonally adjusted. Quarterly manufacturing sales and index of production volume</t>
  </si>
  <si>
    <t>machinery 
and elec eq</t>
  </si>
  <si>
    <t>Second quarter manufacturing sales by industry</t>
  </si>
  <si>
    <t>Source: Calculated from Statistics South Africa. Manufacturing: Production and Sales, June 2024.</t>
  </si>
  <si>
    <t>Coal 
(6%)</t>
  </si>
  <si>
    <t>Gold 
(7%)</t>
  </si>
  <si>
    <t>Iron 
ore (5%)</t>
  </si>
  <si>
    <t>Chrome 
(4%)</t>
  </si>
  <si>
    <t>Platinum 
(10%)</t>
  </si>
  <si>
    <t>Chemicals 
(11%)(b)</t>
  </si>
  <si>
    <t>Steel 
(5%)</t>
  </si>
  <si>
    <t>2024</t>
  </si>
  <si>
    <t xml:space="preserve">Source: Calculated from Quantec. EasyData. Interactive dataset. Series on trade in SIC categories. </t>
  </si>
  <si>
    <t>South African unit export prices for major mining-based exports</t>
  </si>
  <si>
    <t>Q2 2019 =100</t>
  </si>
  <si>
    <t xml:space="preserve">Reflated with CPI rebased to second quarter 2024. South African chemicals exports derive primarily from coal. Figures in parentheses are share in total export revenues in mid 2024. </t>
  </si>
  <si>
    <t>Second quarter employment by sector, and employment ratio</t>
  </si>
  <si>
    <t>Source: Statistics South Africa. Quarterly Employment Statistics. Detailed breakdown. First quarter 2024 Excel spreadsheet</t>
  </si>
  <si>
    <t>seas adj</t>
  </si>
  <si>
    <t>payload, MT</t>
  </si>
  <si>
    <t>electricity supplied</t>
  </si>
  <si>
    <t>road - MT</t>
  </si>
  <si>
    <t>rail - MT</t>
  </si>
  <si>
    <t>ports - MT</t>
  </si>
  <si>
    <t>Eskom - TWh (right axis)</t>
  </si>
  <si>
    <t>private electricity - TWh (right axis)</t>
  </si>
  <si>
    <t>Tonnage carried and electricity supplied by SOCs and private businesses</t>
  </si>
  <si>
    <t xml:space="preserve">Freight carried in millions of tonnes and electricity in TWh. </t>
  </si>
  <si>
    <t>Calculated from Statistics South Africa. Electricity generated and available for distribution. Excel spreadsheet from 2000; and Land Transport Survey. Excel spreadsheet. For ports, Transnet National Ports Authority. Port Statistics. Webpage.</t>
  </si>
  <si>
    <t>R bns</t>
  </si>
  <si>
    <t>investment rate (right axis)</t>
  </si>
  <si>
    <t>annual</t>
  </si>
  <si>
    <t xml:space="preserve">Source: StatsSA GDP quarterly figures. Excel spreadsheet.  </t>
  </si>
  <si>
    <t xml:space="preserve">Investment rate and investment by public and private sector in constant (2024) rand </t>
  </si>
  <si>
    <t>Value of investment reflated with implicit deflator rebased to 2024</t>
  </si>
  <si>
    <t>Quarterly gross fixed capital formation by type of asset</t>
  </si>
  <si>
    <t>Return on assets by sector, first quarter</t>
  </si>
  <si>
    <t>Mining and manufacturing profits in constant R bns</t>
  </si>
  <si>
    <t xml:space="preserve">Reflated with CPI rebased to mid-2024. </t>
  </si>
  <si>
    <t>Source: Calculated from Stats SA, Quarterly Financial Statistics. Excel spreadsheet.</t>
  </si>
  <si>
    <t xml:space="preserve">Source: StatsSA GDP quarterly figures. Excel spreadsheet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</si>
</sst>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_ * #,##0.0_ ;_ * \-#,##0.0_ ;_ * &quot;-&quot;??_ ;_ @_ "/>
    <numFmt numFmtId="168" formatCode="_ * #,##0.000_ ;_ * \-#,##0.000_ ;_ * &quot;-&quot;??_ ;_ @_ "/>
    <numFmt numFmtId="169" formatCode="###0"/>
    <numFmt numFmtId="170" formatCode="_-* #,##0_-;\-* #,##0_-;_-* &quot;-&quot;??_-;_-@_-"/>
    <numFmt numFmtId="171" formatCode="_-* #,##0.0_-;\-* #,##0.0_-;_-* &quot;-&quot;??_-;_-@_-"/>
    <numFmt numFmtId="172" formatCode="0.0"/>
    <numFmt numFmtId="173" formatCode="0.00_ ;\-0.00\ "/>
    <numFmt numFmtId="174" formatCode="_-* #,##0.0_-;\-* #,##0.0_-;_-* &quot;-&quot;?_-;_-@_-"/>
    <numFmt numFmtId="176" formatCode="#,##0.0"/>
    <numFmt numFmtId="177" formatCode="#,##0.0000"/>
    <numFmt numFmtId="178" formatCode="_(* #,##0.00_);_(* \(#,##0.00\);_(* &quot;-&quot;??_);_(@_)"/>
    <numFmt numFmtId="179" formatCode="[$-409]mmm\-yy;@"/>
    <numFmt numFmtId="180" formatCode="_(* #,##0.0000_);_(* \(#,##0.0000\);_(* &quot;-&quot;??_);_(@_)"/>
    <numFmt numFmtId="181" formatCode="0.00000"/>
    <numFmt numFmtId="182" formatCode="0.000"/>
    <numFmt numFmtId="183" formatCode="_-* #,##0.00000_-;\-* #,##0.00000_-;_-* &quot;-&quot;??_-;_-@_-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20"/>
      <color theme="1"/>
      <name val="Calibri"/>
      <family val="2"/>
    </font>
    <font>
      <b/>
      <sz val="20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color rgb="FFFF0000"/>
      <name val="Arial"/>
      <family val="2"/>
    </font>
    <font>
      <sz val="11"/>
      <color rgb="FF0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name val="Aptos Narrow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9"/>
      <color theme="0" tint="-0.249977111117893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theme="4" tint="-0.499984740745262"/>
      </left>
      <right style="thin">
        <color indexed="64"/>
      </right>
      <top style="thick">
        <color theme="4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4" tint="-0.499984740745262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4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/>
      <diagonal/>
    </border>
    <border>
      <left style="thick">
        <color theme="4" tint="-0.499984740745262"/>
      </left>
      <right style="thin">
        <color indexed="64"/>
      </right>
      <top style="thin">
        <color indexed="64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ck">
        <color theme="4" tint="-0.499984740745262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164" fontId="13" fillId="0" borderId="0" applyFont="0" applyFill="0" applyBorder="0" applyAlignment="0" applyProtection="0"/>
    <xf numFmtId="0" fontId="13" fillId="0" borderId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</cellStyleXfs>
  <cellXfs count="199">
    <xf numFmtId="0" fontId="0" fillId="0" borderId="0" xfId="0"/>
    <xf numFmtId="165" fontId="0" fillId="0" borderId="0" xfId="3" applyNumberFormat="1" applyFont="1"/>
    <xf numFmtId="9" fontId="3" fillId="0" borderId="0" xfId="2" applyFont="1"/>
    <xf numFmtId="0" fontId="5" fillId="0" borderId="0" xfId="4"/>
    <xf numFmtId="166" fontId="0" fillId="0" borderId="0" xfId="2" applyNumberFormat="1" applyFont="1"/>
    <xf numFmtId="166" fontId="6" fillId="0" borderId="0" xfId="2" applyNumberFormat="1" applyFont="1" applyFill="1"/>
    <xf numFmtId="165" fontId="0" fillId="0" borderId="0" xfId="3" applyNumberFormat="1" applyFont="1" applyFill="1"/>
    <xf numFmtId="167" fontId="6" fillId="0" borderId="0" xfId="3" applyNumberFormat="1" applyFont="1" applyFill="1"/>
    <xf numFmtId="9" fontId="6" fillId="0" borderId="0" xfId="2" applyFont="1" applyFill="1"/>
    <xf numFmtId="165" fontId="6" fillId="0" borderId="0" xfId="3" applyNumberFormat="1" applyFont="1" applyFill="1" applyAlignment="1">
      <alignment horizontal="right"/>
    </xf>
    <xf numFmtId="165" fontId="6" fillId="0" borderId="0" xfId="3" applyNumberFormat="1" applyFont="1" applyFill="1"/>
    <xf numFmtId="1" fontId="0" fillId="0" borderId="0" xfId="3" applyNumberFormat="1" applyFont="1" applyFill="1"/>
    <xf numFmtId="9" fontId="0" fillId="0" borderId="0" xfId="2" applyFont="1" applyFill="1"/>
    <xf numFmtId="168" fontId="0" fillId="0" borderId="0" xfId="3" applyNumberFormat="1" applyFont="1"/>
    <xf numFmtId="167" fontId="0" fillId="0" borderId="0" xfId="3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/>
    <xf numFmtId="1" fontId="0" fillId="0" borderId="0" xfId="0" applyNumberFormat="1"/>
    <xf numFmtId="165" fontId="10" fillId="0" borderId="0" xfId="5" applyNumberFormat="1" applyFont="1" applyFill="1" applyBorder="1" applyAlignment="1"/>
    <xf numFmtId="169" fontId="11" fillId="0" borderId="0" xfId="0" applyNumberFormat="1" applyFont="1"/>
    <xf numFmtId="0" fontId="0" fillId="0" borderId="0" xfId="0" applyAlignment="1">
      <alignment horizontal="left"/>
    </xf>
    <xf numFmtId="169" fontId="0" fillId="0" borderId="0" xfId="0" applyNumberFormat="1"/>
    <xf numFmtId="165" fontId="0" fillId="0" borderId="0" xfId="0" applyNumberFormat="1"/>
    <xf numFmtId="170" fontId="0" fillId="0" borderId="0" xfId="1" applyNumberFormat="1" applyFont="1"/>
    <xf numFmtId="170" fontId="0" fillId="0" borderId="0" xfId="0" applyNumberFormat="1"/>
    <xf numFmtId="0" fontId="0" fillId="0" borderId="0" xfId="3" applyNumberFormat="1" applyFont="1"/>
    <xf numFmtId="165" fontId="2" fillId="0" borderId="0" xfId="3" applyNumberFormat="1" applyFont="1"/>
    <xf numFmtId="165" fontId="6" fillId="0" borderId="0" xfId="3" applyNumberFormat="1" applyFont="1"/>
    <xf numFmtId="166" fontId="0" fillId="0" borderId="0" xfId="2" applyNumberFormat="1" applyFont="1" applyBorder="1"/>
    <xf numFmtId="166" fontId="0" fillId="0" borderId="0" xfId="2" applyNumberFormat="1" applyFont="1" applyAlignment="1"/>
    <xf numFmtId="166" fontId="0" fillId="0" borderId="0" xfId="2" applyNumberFormat="1" applyFont="1" applyFill="1" applyAlignment="1"/>
    <xf numFmtId="0" fontId="6" fillId="0" borderId="0" xfId="0" applyFont="1"/>
    <xf numFmtId="9" fontId="6" fillId="0" borderId="0" xfId="2" applyFont="1"/>
    <xf numFmtId="165" fontId="6" fillId="0" borderId="0" xfId="0" applyNumberFormat="1" applyFont="1"/>
    <xf numFmtId="170" fontId="0" fillId="0" borderId="0" xfId="1" applyNumberFormat="1" applyFont="1" applyAlignment="1">
      <alignment horizontal="left"/>
    </xf>
    <xf numFmtId="170" fontId="11" fillId="0" borderId="0" xfId="1" applyNumberFormat="1" applyFont="1" applyFill="1" applyBorder="1"/>
    <xf numFmtId="170" fontId="6" fillId="0" borderId="0" xfId="1" applyNumberFormat="1" applyFont="1"/>
    <xf numFmtId="170" fontId="0" fillId="0" borderId="0" xfId="1" applyNumberFormat="1" applyFont="1" applyFill="1" applyBorder="1"/>
    <xf numFmtId="170" fontId="3" fillId="0" borderId="0" xfId="1" applyNumberFormat="1" applyFont="1" applyAlignment="1">
      <alignment horizontal="right"/>
    </xf>
    <xf numFmtId="170" fontId="0" fillId="0" borderId="0" xfId="1" applyNumberFormat="1" applyFont="1" applyAlignment="1">
      <alignment horizontal="right"/>
    </xf>
    <xf numFmtId="170" fontId="0" fillId="0" borderId="0" xfId="1" applyNumberFormat="1" applyFont="1" applyAlignment="1">
      <alignment horizontal="center"/>
    </xf>
    <xf numFmtId="170" fontId="0" fillId="0" borderId="0" xfId="1" applyNumberFormat="1" applyFont="1" applyAlignment="1">
      <alignment horizontal="left" wrapText="1"/>
    </xf>
    <xf numFmtId="171" fontId="11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 applyBorder="1"/>
    <xf numFmtId="168" fontId="3" fillId="0" borderId="0" xfId="1" applyNumberFormat="1" applyFont="1"/>
    <xf numFmtId="9" fontId="3" fillId="0" borderId="0" xfId="1" applyNumberFormat="1" applyFont="1"/>
    <xf numFmtId="168" fontId="0" fillId="0" borderId="0" xfId="1" applyNumberFormat="1" applyFont="1"/>
    <xf numFmtId="9" fontId="0" fillId="0" borderId="0" xfId="1" applyNumberFormat="1" applyFont="1"/>
    <xf numFmtId="170" fontId="0" fillId="0" borderId="0" xfId="1" applyNumberFormat="1" applyFont="1" applyAlignment="1">
      <alignment horizontal="center" vertical="center"/>
    </xf>
    <xf numFmtId="171" fontId="0" fillId="0" borderId="0" xfId="1" applyNumberFormat="1" applyFont="1" applyFill="1"/>
    <xf numFmtId="9" fontId="0" fillId="0" borderId="0" xfId="2" applyFont="1"/>
    <xf numFmtId="165" fontId="0" fillId="0" borderId="0" xfId="3" applyNumberFormat="1" applyFont="1" applyAlignment="1"/>
    <xf numFmtId="166" fontId="3" fillId="0" borderId="0" xfId="3" applyNumberFormat="1" applyFont="1"/>
    <xf numFmtId="168" fontId="12" fillId="0" borderId="0" xfId="2" applyNumberFormat="1" applyFont="1"/>
    <xf numFmtId="168" fontId="0" fillId="0" borderId="0" xfId="3" applyNumberFormat="1" applyFont="1" applyFill="1"/>
    <xf numFmtId="166" fontId="12" fillId="0" borderId="0" xfId="2" applyNumberFormat="1" applyFont="1"/>
    <xf numFmtId="43" fontId="12" fillId="0" borderId="0" xfId="6" applyNumberFormat="1" applyFont="1"/>
    <xf numFmtId="165" fontId="5" fillId="0" borderId="0" xfId="3" applyNumberFormat="1" applyFont="1"/>
    <xf numFmtId="0" fontId="5" fillId="0" borderId="0" xfId="7"/>
    <xf numFmtId="3" fontId="0" fillId="0" borderId="0" xfId="0" applyNumberFormat="1"/>
    <xf numFmtId="3" fontId="6" fillId="0" borderId="0" xfId="0" applyNumberFormat="1" applyFont="1"/>
    <xf numFmtId="165" fontId="10" fillId="0" borderId="0" xfId="8" applyNumberFormat="1" applyFont="1" applyFill="1" applyBorder="1"/>
    <xf numFmtId="0" fontId="10" fillId="0" borderId="0" xfId="9" applyFont="1"/>
    <xf numFmtId="0" fontId="10" fillId="0" borderId="0" xfId="8" applyNumberFormat="1" applyFont="1" applyFill="1" applyBorder="1"/>
    <xf numFmtId="1" fontId="10" fillId="0" borderId="0" xfId="9" applyNumberFormat="1" applyFont="1"/>
    <xf numFmtId="2" fontId="0" fillId="0" borderId="0" xfId="8" applyNumberFormat="1" applyFont="1" applyFill="1"/>
    <xf numFmtId="165" fontId="10" fillId="0" borderId="0" xfId="9" applyNumberFormat="1" applyFont="1"/>
    <xf numFmtId="167" fontId="10" fillId="0" borderId="0" xfId="3" applyNumberFormat="1" applyFont="1" applyFill="1" applyBorder="1"/>
    <xf numFmtId="167" fontId="10" fillId="0" borderId="0" xfId="9" applyNumberFormat="1" applyFont="1"/>
    <xf numFmtId="2" fontId="13" fillId="0" borderId="0" xfId="9" applyNumberFormat="1"/>
    <xf numFmtId="2" fontId="2" fillId="0" borderId="0" xfId="8" applyNumberFormat="1" applyFont="1" applyFill="1"/>
    <xf numFmtId="2" fontId="2" fillId="0" borderId="0" xfId="8" applyNumberFormat="1" applyFont="1" applyFill="1" applyBorder="1"/>
    <xf numFmtId="2" fontId="10" fillId="0" borderId="0" xfId="9" applyNumberFormat="1" applyFont="1"/>
    <xf numFmtId="167" fontId="0" fillId="0" borderId="0" xfId="3" applyNumberFormat="1" applyFont="1"/>
    <xf numFmtId="9" fontId="10" fillId="0" borderId="0" xfId="3" applyNumberFormat="1" applyFont="1" applyFill="1" applyBorder="1"/>
    <xf numFmtId="164" fontId="0" fillId="0" borderId="0" xfId="3" applyFont="1"/>
    <xf numFmtId="0" fontId="14" fillId="0" borderId="0" xfId="0" applyFont="1"/>
    <xf numFmtId="0" fontId="4" fillId="0" borderId="0" xfId="0" applyFont="1"/>
    <xf numFmtId="165" fontId="0" fillId="0" borderId="0" xfId="2" applyNumberFormat="1" applyFont="1"/>
    <xf numFmtId="9" fontId="0" fillId="0" borderId="0" xfId="0" applyNumberFormat="1"/>
    <xf numFmtId="0" fontId="15" fillId="0" borderId="0" xfId="0" applyFont="1"/>
    <xf numFmtId="167" fontId="4" fillId="0" borderId="1" xfId="3" applyNumberFormat="1" applyFont="1" applyBorder="1"/>
    <xf numFmtId="167" fontId="4" fillId="0" borderId="2" xfId="3" applyNumberFormat="1" applyFont="1" applyBorder="1" applyAlignment="1"/>
    <xf numFmtId="167" fontId="4" fillId="0" borderId="3" xfId="3" applyNumberFormat="1" applyFont="1" applyBorder="1" applyAlignment="1"/>
    <xf numFmtId="0" fontId="0" fillId="0" borderId="6" xfId="0" applyBorder="1"/>
    <xf numFmtId="167" fontId="4" fillId="0" borderId="7" xfId="3" applyNumberFormat="1" applyFont="1" applyBorder="1" applyAlignment="1">
      <alignment horizontal="center"/>
    </xf>
    <xf numFmtId="167" fontId="4" fillId="0" borderId="8" xfId="3" applyNumberFormat="1" applyFont="1" applyBorder="1" applyAlignment="1">
      <alignment horizontal="center"/>
    </xf>
    <xf numFmtId="167" fontId="4" fillId="0" borderId="9" xfId="3" applyNumberFormat="1" applyFont="1" applyFill="1" applyBorder="1" applyAlignment="1">
      <alignment horizontal="center"/>
    </xf>
    <xf numFmtId="167" fontId="4" fillId="0" borderId="10" xfId="3" applyNumberFormat="1" applyFont="1" applyFill="1" applyBorder="1" applyAlignment="1">
      <alignment horizontal="center"/>
    </xf>
    <xf numFmtId="167" fontId="9" fillId="0" borderId="6" xfId="3" applyNumberFormat="1" applyFont="1" applyFill="1" applyBorder="1"/>
    <xf numFmtId="167" fontId="6" fillId="0" borderId="7" xfId="3" applyNumberFormat="1" applyFont="1" applyFill="1" applyBorder="1"/>
    <xf numFmtId="167" fontId="6" fillId="0" borderId="8" xfId="3" applyNumberFormat="1" applyFont="1" applyFill="1" applyBorder="1"/>
    <xf numFmtId="0" fontId="6" fillId="0" borderId="11" xfId="0" applyFont="1" applyBorder="1"/>
    <xf numFmtId="0" fontId="0" fillId="0" borderId="12" xfId="0" applyBorder="1"/>
    <xf numFmtId="167" fontId="6" fillId="0" borderId="6" xfId="3" applyNumberFormat="1" applyFont="1" applyFill="1" applyBorder="1"/>
    <xf numFmtId="2" fontId="6" fillId="0" borderId="7" xfId="0" applyNumberFormat="1" applyFont="1" applyBorder="1"/>
    <xf numFmtId="172" fontId="6" fillId="0" borderId="7" xfId="0" applyNumberFormat="1" applyFont="1" applyBorder="1"/>
    <xf numFmtId="166" fontId="6" fillId="0" borderId="7" xfId="2" applyNumberFormat="1" applyFont="1" applyFill="1" applyBorder="1"/>
    <xf numFmtId="166" fontId="6" fillId="0" borderId="8" xfId="2" applyNumberFormat="1" applyFont="1" applyFill="1" applyBorder="1"/>
    <xf numFmtId="173" fontId="6" fillId="0" borderId="11" xfId="0" applyNumberFormat="1" applyFont="1" applyBorder="1"/>
    <xf numFmtId="173" fontId="0" fillId="0" borderId="12" xfId="0" applyNumberFormat="1" applyBorder="1"/>
    <xf numFmtId="172" fontId="0" fillId="0" borderId="0" xfId="0" applyNumberFormat="1"/>
    <xf numFmtId="2" fontId="0" fillId="0" borderId="0" xfId="0" applyNumberFormat="1"/>
    <xf numFmtId="173" fontId="6" fillId="0" borderId="13" xfId="0" applyNumberFormat="1" applyFont="1" applyBorder="1"/>
    <xf numFmtId="173" fontId="6" fillId="0" borderId="9" xfId="0" applyNumberFormat="1" applyFont="1" applyBorder="1"/>
    <xf numFmtId="166" fontId="6" fillId="0" borderId="14" xfId="2" applyNumberFormat="1" applyFont="1" applyFill="1" applyBorder="1"/>
    <xf numFmtId="173" fontId="0" fillId="0" borderId="15" xfId="0" applyNumberFormat="1" applyBorder="1"/>
    <xf numFmtId="173" fontId="0" fillId="0" borderId="16" xfId="0" applyNumberFormat="1" applyBorder="1"/>
    <xf numFmtId="164" fontId="6" fillId="0" borderId="7" xfId="3" applyFont="1" applyFill="1" applyBorder="1"/>
    <xf numFmtId="173" fontId="0" fillId="0" borderId="17" xfId="0" applyNumberFormat="1" applyBorder="1"/>
    <xf numFmtId="174" fontId="0" fillId="0" borderId="0" xfId="0" applyNumberFormat="1"/>
    <xf numFmtId="173" fontId="0" fillId="0" borderId="18" xfId="0" applyNumberFormat="1" applyBorder="1"/>
    <xf numFmtId="173" fontId="0" fillId="0" borderId="19" xfId="0" applyNumberFormat="1" applyBorder="1"/>
    <xf numFmtId="167" fontId="6" fillId="0" borderId="20" xfId="3" applyNumberFormat="1" applyFont="1" applyFill="1" applyBorder="1"/>
    <xf numFmtId="164" fontId="6" fillId="0" borderId="21" xfId="3" applyFont="1" applyFill="1" applyBorder="1"/>
    <xf numFmtId="167" fontId="6" fillId="0" borderId="21" xfId="3" applyNumberFormat="1" applyFont="1" applyFill="1" applyBorder="1"/>
    <xf numFmtId="166" fontId="6" fillId="0" borderId="21" xfId="2" applyNumberFormat="1" applyFont="1" applyFill="1" applyBorder="1"/>
    <xf numFmtId="166" fontId="6" fillId="0" borderId="22" xfId="2" applyNumberFormat="1" applyFont="1" applyFill="1" applyBorder="1"/>
    <xf numFmtId="173" fontId="0" fillId="0" borderId="23" xfId="0" applyNumberFormat="1" applyBorder="1"/>
    <xf numFmtId="0" fontId="0" fillId="0" borderId="24" xfId="0" applyBorder="1"/>
    <xf numFmtId="0" fontId="8" fillId="0" borderId="0" xfId="7" applyFont="1"/>
    <xf numFmtId="165" fontId="9" fillId="0" borderId="0" xfId="3" applyNumberFormat="1" applyFont="1"/>
    <xf numFmtId="0" fontId="16" fillId="0" borderId="0" xfId="7" applyFont="1"/>
    <xf numFmtId="165" fontId="6" fillId="0" borderId="0" xfId="3" applyNumberFormat="1" applyFont="1" applyAlignment="1">
      <alignment horizontal="center" wrapText="1"/>
    </xf>
    <xf numFmtId="165" fontId="17" fillId="0" borderId="0" xfId="3" applyNumberFormat="1" applyFont="1" applyAlignment="1">
      <alignment horizontal="center" wrapText="1"/>
    </xf>
    <xf numFmtId="165" fontId="4" fillId="2" borderId="0" xfId="3" applyNumberFormat="1" applyFont="1" applyFill="1"/>
    <xf numFmtId="165" fontId="2" fillId="0" borderId="0" xfId="3" applyNumberFormat="1" applyFont="1" applyFill="1"/>
    <xf numFmtId="0" fontId="0" fillId="0" borderId="0" xfId="3" applyNumberFormat="1" applyFont="1" applyFill="1"/>
    <xf numFmtId="165" fontId="0" fillId="2" borderId="0" xfId="3" quotePrefix="1" applyNumberFormat="1" applyFont="1" applyFill="1"/>
    <xf numFmtId="0" fontId="4" fillId="0" borderId="0" xfId="3" applyNumberFormat="1" applyFont="1" applyFill="1"/>
    <xf numFmtId="0" fontId="2" fillId="0" borderId="0" xfId="3" applyNumberFormat="1" applyFont="1" applyFill="1"/>
    <xf numFmtId="170" fontId="0" fillId="0" borderId="0" xfId="1" applyNumberFormat="1" applyFont="1" applyFill="1"/>
    <xf numFmtId="170" fontId="2" fillId="0" borderId="0" xfId="1" applyNumberFormat="1" applyFont="1"/>
    <xf numFmtId="166" fontId="0" fillId="0" borderId="0" xfId="2" applyNumberFormat="1" applyFont="1" applyFill="1"/>
    <xf numFmtId="166" fontId="4" fillId="0" borderId="0" xfId="2" applyNumberFormat="1" applyFont="1" applyFill="1"/>
    <xf numFmtId="165" fontId="4" fillId="0" borderId="0" xfId="3" applyNumberFormat="1" applyFont="1" applyFill="1"/>
    <xf numFmtId="165" fontId="4" fillId="2" borderId="0" xfId="3" quotePrefix="1" applyNumberFormat="1" applyFont="1" applyFill="1"/>
    <xf numFmtId="165" fontId="0" fillId="0" borderId="0" xfId="5" applyNumberFormat="1" applyFont="1" applyFill="1" applyAlignment="1"/>
    <xf numFmtId="170" fontId="0" fillId="0" borderId="0" xfId="5" applyNumberFormat="1" applyFont="1" applyFill="1" applyAlignment="1"/>
    <xf numFmtId="170" fontId="0" fillId="0" borderId="0" xfId="5" applyNumberFormat="1" applyFont="1" applyAlignment="1"/>
    <xf numFmtId="0" fontId="0" fillId="0" borderId="0" xfId="3" applyNumberFormat="1" applyFont="1" applyAlignment="1"/>
    <xf numFmtId="0" fontId="4" fillId="0" borderId="0" xfId="3" applyNumberFormat="1" applyFont="1"/>
    <xf numFmtId="10" fontId="0" fillId="0" borderId="0" xfId="2" applyNumberFormat="1" applyFont="1"/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0" fontId="21" fillId="0" borderId="0" xfId="0" applyFont="1"/>
    <xf numFmtId="170" fontId="0" fillId="0" borderId="0" xfId="12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179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166" fontId="18" fillId="0" borderId="0" xfId="2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3" fontId="24" fillId="0" borderId="0" xfId="0" applyNumberFormat="1" applyFont="1" applyAlignment="1">
      <alignment vertical="center"/>
    </xf>
    <xf numFmtId="180" fontId="0" fillId="0" borderId="0" xfId="13" applyNumberFormat="1" applyFont="1"/>
    <xf numFmtId="180" fontId="18" fillId="0" borderId="0" xfId="13" applyNumberFormat="1" applyFont="1" applyAlignment="1">
      <alignment vertical="center"/>
    </xf>
    <xf numFmtId="180" fontId="18" fillId="0" borderId="0" xfId="13" applyNumberFormat="1" applyFont="1" applyFill="1" applyAlignment="1">
      <alignment vertical="center"/>
    </xf>
    <xf numFmtId="178" fontId="18" fillId="0" borderId="0" xfId="13" applyFont="1" applyFill="1" applyAlignment="1">
      <alignment vertical="center"/>
    </xf>
    <xf numFmtId="10" fontId="18" fillId="0" borderId="0" xfId="2" applyNumberFormat="1" applyFont="1" applyFill="1" applyAlignment="1">
      <alignment vertical="center"/>
    </xf>
    <xf numFmtId="181" fontId="22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176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vertical="center"/>
    </xf>
    <xf numFmtId="176" fontId="24" fillId="0" borderId="0" xfId="0" applyNumberFormat="1" applyFont="1" applyAlignment="1">
      <alignment vertical="center"/>
    </xf>
    <xf numFmtId="172" fontId="18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172" fontId="24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182" fontId="18" fillId="0" borderId="0" xfId="0" applyNumberFormat="1" applyFont="1" applyAlignment="1">
      <alignment vertical="center"/>
    </xf>
    <xf numFmtId="170" fontId="18" fillId="0" borderId="0" xfId="1" applyNumberFormat="1" applyFont="1" applyAlignment="1">
      <alignment vertical="center"/>
    </xf>
    <xf numFmtId="170" fontId="18" fillId="0" borderId="0" xfId="0" applyNumberFormat="1" applyFont="1" applyAlignment="1">
      <alignment vertical="center"/>
    </xf>
    <xf numFmtId="9" fontId="18" fillId="0" borderId="0" xfId="2" applyFont="1" applyAlignment="1">
      <alignment vertical="center"/>
    </xf>
    <xf numFmtId="0" fontId="18" fillId="0" borderId="0" xfId="0" applyFont="1" applyAlignment="1">
      <alignment vertical="center" wrapText="1"/>
    </xf>
    <xf numFmtId="0" fontId="0" fillId="0" borderId="0" xfId="1" applyNumberFormat="1" applyFont="1"/>
    <xf numFmtId="9" fontId="10" fillId="0" borderId="0" xfId="2" applyFont="1"/>
    <xf numFmtId="43" fontId="18" fillId="0" borderId="0" xfId="12" applyFont="1" applyAlignment="1">
      <alignment vertical="center"/>
    </xf>
    <xf numFmtId="183" fontId="18" fillId="0" borderId="0" xfId="12" applyNumberFormat="1" applyFont="1" applyAlignment="1">
      <alignment vertical="center"/>
    </xf>
    <xf numFmtId="1" fontId="18" fillId="0" borderId="0" xfId="0" applyNumberFormat="1" applyFont="1" applyAlignment="1">
      <alignment horizontal="right" vertical="center"/>
    </xf>
    <xf numFmtId="170" fontId="18" fillId="0" borderId="0" xfId="12" applyNumberFormat="1" applyFont="1" applyAlignment="1">
      <alignment horizontal="right" vertical="center"/>
    </xf>
    <xf numFmtId="170" fontId="18" fillId="0" borderId="0" xfId="1" applyNumberFormat="1" applyFont="1" applyAlignment="1">
      <alignment horizontal="right" vertical="center"/>
    </xf>
    <xf numFmtId="9" fontId="18" fillId="0" borderId="0" xfId="2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170" fontId="18" fillId="0" borderId="0" xfId="12" applyNumberFormat="1" applyFont="1" applyAlignment="1">
      <alignment vertical="center"/>
    </xf>
    <xf numFmtId="167" fontId="4" fillId="0" borderId="4" xfId="3" applyNumberFormat="1" applyFont="1" applyFill="1" applyBorder="1" applyAlignment="1">
      <alignment horizontal="center"/>
    </xf>
    <xf numFmtId="167" fontId="4" fillId="0" borderId="5" xfId="3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170" fontId="0" fillId="0" borderId="0" xfId="1" applyNumberFormat="1" applyFont="1" applyAlignment="1">
      <alignment wrapText="1"/>
    </xf>
    <xf numFmtId="0" fontId="1" fillId="0" borderId="0" xfId="0" applyFont="1"/>
    <xf numFmtId="0" fontId="0" fillId="0" borderId="0" xfId="1" applyNumberFormat="1" applyFont="1" applyAlignment="1">
      <alignment horizontal="left"/>
    </xf>
    <xf numFmtId="0" fontId="0" fillId="0" borderId="0" xfId="0" applyFill="1"/>
    <xf numFmtId="170" fontId="0" fillId="0" borderId="0" xfId="1" quotePrefix="1" applyNumberFormat="1" applyFont="1"/>
  </cellXfs>
  <cellStyles count="14">
    <cellStyle name="Comma" xfId="1" builtinId="3"/>
    <cellStyle name="Comma 2" xfId="12" xr:uid="{7817ADD1-5899-4782-976D-CED584043D00}"/>
    <cellStyle name="Comma 2 3" xfId="3" xr:uid="{5E0F27FC-3327-42D2-AE2E-664587D73791}"/>
    <cellStyle name="Comma 3" xfId="13" xr:uid="{AFE7C011-E7E3-4D9B-BE9F-C695A02D58EA}"/>
    <cellStyle name="Comma 3 2 2" xfId="11" xr:uid="{EE3ADD86-A221-4D6A-9430-368DE02ECD2F}"/>
    <cellStyle name="Comma 7" xfId="8" xr:uid="{0F18BC31-28BD-45A3-8E5D-CC64E935CF73}"/>
    <cellStyle name="Comma 9" xfId="5" xr:uid="{A18F7B42-2D2A-401B-9D54-596FE1D54C25}"/>
    <cellStyle name="Normal" xfId="0" builtinId="0"/>
    <cellStyle name="Normal 2 2" xfId="10" xr:uid="{FFB755C6-90D8-4F5C-B99C-1BA7D16FE227}"/>
    <cellStyle name="Normal 8 2" xfId="7" xr:uid="{D3CE609C-7566-4D8C-B729-AA227A8B07B9}"/>
    <cellStyle name="Normal 9" xfId="9" xr:uid="{F1141807-1F3F-4FB8-A759-C5FF0FFAA807}"/>
    <cellStyle name="Normal_10. Empl trends and ratio_1" xfId="6" xr:uid="{8DC1316B-740F-43BC-9837-A6C96EA1F5D6}"/>
    <cellStyle name="Normal_6. Empl trends and ratio_1" xfId="4" xr:uid="{AEB30222-BAA4-42BF-834D-ED5E26159552}"/>
    <cellStyle name="Percent" xfId="2" builtinId="5"/>
  </cellStyles>
  <dxfs count="3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 Quarterly change in GDP'!$B$3</c:f>
              <c:strCache>
                <c:ptCount val="1"/>
              </c:strCache>
            </c:strRef>
          </c:tx>
          <c:spPr>
            <a:solidFill>
              <a:srgbClr val="5B9BD5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67-4763-829A-B6F0DE3D79D4}"/>
              </c:ext>
            </c:extLst>
          </c:dPt>
          <c:dPt>
            <c:idx val="2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67-4763-829A-B6F0DE3D79D4}"/>
              </c:ext>
            </c:extLst>
          </c:dPt>
          <c:dPt>
            <c:idx val="1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67-4763-829A-B6F0DE3D79D4}"/>
              </c:ext>
            </c:extLst>
          </c:dPt>
          <c:dPt>
            <c:idx val="53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67-4763-829A-B6F0DE3D79D4}"/>
              </c:ext>
            </c:extLst>
          </c:dPt>
          <c:dPt>
            <c:idx val="5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67-4763-829A-B6F0DE3D79D4}"/>
              </c:ext>
            </c:extLst>
          </c:dPt>
          <c:dPt>
            <c:idx val="58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E67-4763-829A-B6F0DE3D79D4}"/>
              </c:ext>
            </c:extLst>
          </c:dPt>
          <c:dPt>
            <c:idx val="5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67-4763-829A-B6F0DE3D79D4}"/>
              </c:ext>
            </c:extLst>
          </c:dPt>
          <c:dPt>
            <c:idx val="6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67-4763-829A-B6F0DE3D79D4}"/>
              </c:ext>
            </c:extLst>
          </c:dPt>
          <c:dPt>
            <c:idx val="6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67-4763-829A-B6F0DE3D79D4}"/>
              </c:ext>
            </c:extLst>
          </c:dPt>
          <c:dPt>
            <c:idx val="72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E67-4763-829A-B6F0DE3D79D4}"/>
              </c:ext>
            </c:extLst>
          </c:dPt>
          <c:dPt>
            <c:idx val="8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E67-4763-829A-B6F0DE3D79D4}"/>
              </c:ext>
            </c:extLst>
          </c:dPt>
          <c:dPt>
            <c:idx val="81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E67-4763-829A-B6F0DE3D79D4}"/>
              </c:ext>
            </c:extLst>
          </c:dPt>
          <c:dPt>
            <c:idx val="8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E67-4763-829A-B6F0DE3D79D4}"/>
              </c:ext>
            </c:extLst>
          </c:dPt>
          <c:dPt>
            <c:idx val="8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E67-4763-829A-B6F0DE3D79D4}"/>
              </c:ext>
            </c:extLst>
          </c:dPt>
          <c:dPt>
            <c:idx val="9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E67-4763-829A-B6F0DE3D79D4}"/>
              </c:ext>
            </c:extLst>
          </c:dPt>
          <c:dPt>
            <c:idx val="91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E67-4763-829A-B6F0DE3D79D4}"/>
              </c:ext>
            </c:extLst>
          </c:dPt>
          <c:dPt>
            <c:idx val="96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E67-4763-829A-B6F0DE3D79D4}"/>
              </c:ext>
            </c:extLst>
          </c:dPt>
          <c:dPt>
            <c:idx val="9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E67-4763-829A-B6F0DE3D79D4}"/>
              </c:ext>
            </c:extLst>
          </c:dPt>
          <c:dPt>
            <c:idx val="10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E67-4763-829A-B6F0DE3D79D4}"/>
              </c:ext>
            </c:extLst>
          </c:dPt>
          <c:dPt>
            <c:idx val="10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E67-4763-829A-B6F0DE3D79D4}"/>
              </c:ext>
            </c:extLst>
          </c:dPt>
          <c:dPt>
            <c:idx val="10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DE67-4763-829A-B6F0DE3D79D4}"/>
              </c:ext>
            </c:extLst>
          </c:dPt>
          <c:dPt>
            <c:idx val="11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DE67-4763-829A-B6F0DE3D79D4}"/>
              </c:ext>
            </c:extLst>
          </c:dPt>
          <c:dPt>
            <c:idx val="11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DE67-4763-829A-B6F0DE3D79D4}"/>
              </c:ext>
            </c:extLst>
          </c:dPt>
          <c:dPt>
            <c:idx val="11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DE67-4763-829A-B6F0DE3D79D4}"/>
              </c:ext>
            </c:extLst>
          </c:dPt>
          <c:dPt>
            <c:idx val="11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DE67-4763-829A-B6F0DE3D79D4}"/>
              </c:ext>
            </c:extLst>
          </c:dPt>
          <c:dPt>
            <c:idx val="12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DE67-4763-829A-B6F0DE3D79D4}"/>
              </c:ext>
            </c:extLst>
          </c:dPt>
          <c:cat>
            <c:numRef>
              <c:f>'1. Quarterly change in GDP'!$A$4:$A$124</c:f>
              <c:numCache>
                <c:formatCode>General</c:formatCode>
                <c:ptCount val="121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  <c:pt idx="92">
                  <c:v>2017</c:v>
                </c:pt>
                <c:pt idx="96">
                  <c:v>2018</c:v>
                </c:pt>
                <c:pt idx="100">
                  <c:v>2019</c:v>
                </c:pt>
                <c:pt idx="104">
                  <c:v>2020</c:v>
                </c:pt>
                <c:pt idx="108">
                  <c:v>2021</c:v>
                </c:pt>
                <c:pt idx="112">
                  <c:v>2022</c:v>
                </c:pt>
                <c:pt idx="116">
                  <c:v>2023</c:v>
                </c:pt>
                <c:pt idx="120">
                  <c:v>2024</c:v>
                </c:pt>
              </c:numCache>
            </c:numRef>
          </c:cat>
          <c:val>
            <c:numRef>
              <c:f>'1. Quarterly change in GDP'!$B$4:$B$124</c:f>
              <c:numCache>
                <c:formatCode>0.0%</c:formatCode>
                <c:ptCount val="121"/>
                <c:pt idx="0">
                  <c:v>-4.7133492258133458E-4</c:v>
                </c:pt>
                <c:pt idx="1">
                  <c:v>9.7566198637673018E-3</c:v>
                </c:pt>
                <c:pt idx="2">
                  <c:v>1.1245152337437947E-2</c:v>
                </c:pt>
                <c:pt idx="3">
                  <c:v>1.8582953859177076E-2</c:v>
                </c:pt>
                <c:pt idx="4">
                  <c:v>2.4994674568008524E-3</c:v>
                </c:pt>
                <c:pt idx="5">
                  <c:v>2.8748405134577659E-3</c:v>
                </c:pt>
                <c:pt idx="6">
                  <c:v>6.6346296747230582E-3</c:v>
                </c:pt>
                <c:pt idx="7">
                  <c:v>3.3636667019540933E-3</c:v>
                </c:pt>
                <c:pt idx="8">
                  <c:v>1.8524983038061604E-2</c:v>
                </c:pt>
                <c:pt idx="9">
                  <c:v>1.1913589158366822E-2</c:v>
                </c:pt>
                <c:pt idx="10">
                  <c:v>1.1914841545854538E-2</c:v>
                </c:pt>
                <c:pt idx="11">
                  <c:v>9.3817146318699862E-3</c:v>
                </c:pt>
                <c:pt idx="12">
                  <c:v>4.6421677875430056E-3</c:v>
                </c:pt>
                <c:pt idx="13">
                  <c:v>6.2741089497306834E-3</c:v>
                </c:pt>
                <c:pt idx="14">
                  <c:v>9.9423784325125553E-4</c:v>
                </c:pt>
                <c:pt idx="15">
                  <c:v>1.3815333373434768E-4</c:v>
                </c:pt>
                <c:pt idx="16">
                  <c:v>2.6270385036457622E-3</c:v>
                </c:pt>
                <c:pt idx="17">
                  <c:v>1.414253049444758E-3</c:v>
                </c:pt>
                <c:pt idx="18">
                  <c:v>-2.1903341686316802E-3</c:v>
                </c:pt>
                <c:pt idx="19">
                  <c:v>9.6284345307862118E-4</c:v>
                </c:pt>
                <c:pt idx="20">
                  <c:v>9.6106895421861349E-3</c:v>
                </c:pt>
                <c:pt idx="21">
                  <c:v>7.9589020389099208E-3</c:v>
                </c:pt>
                <c:pt idx="22">
                  <c:v>1.0918972593946474E-2</c:v>
                </c:pt>
                <c:pt idx="23">
                  <c:v>1.0999821584012581E-2</c:v>
                </c:pt>
                <c:pt idx="24">
                  <c:v>1.1688399926261583E-2</c:v>
                </c:pt>
                <c:pt idx="25">
                  <c:v>9.1999078327755779E-3</c:v>
                </c:pt>
                <c:pt idx="26">
                  <c:v>9.9039428763350035E-3</c:v>
                </c:pt>
                <c:pt idx="27">
                  <c:v>8.5095467046614193E-3</c:v>
                </c:pt>
                <c:pt idx="28">
                  <c:v>6.1451184646779122E-3</c:v>
                </c:pt>
                <c:pt idx="29">
                  <c:v>4.9970441205888783E-3</c:v>
                </c:pt>
                <c:pt idx="30">
                  <c:v>2.6574794215044051E-3</c:v>
                </c:pt>
                <c:pt idx="31">
                  <c:v>7.6932290380802293E-3</c:v>
                </c:pt>
                <c:pt idx="32">
                  <c:v>1.0860090271194611E-2</c:v>
                </c:pt>
                <c:pt idx="33">
                  <c:v>1.2688591870982702E-2</c:v>
                </c:pt>
                <c:pt idx="34">
                  <c:v>1.1318294922630923E-2</c:v>
                </c:pt>
                <c:pt idx="35">
                  <c:v>8.3198863115936383E-3</c:v>
                </c:pt>
                <c:pt idx="36">
                  <c:v>6.3476230694994307E-3</c:v>
                </c:pt>
                <c:pt idx="37">
                  <c:v>4.8836948048669448E-3</c:v>
                </c:pt>
                <c:pt idx="38">
                  <c:v>5.4269059072238335E-3</c:v>
                </c:pt>
                <c:pt idx="39">
                  <c:v>5.7693128266878002E-3</c:v>
                </c:pt>
                <c:pt idx="40">
                  <c:v>1.513781621841348E-2</c:v>
                </c:pt>
                <c:pt idx="41">
                  <c:v>1.3974499245385852E-2</c:v>
                </c:pt>
                <c:pt idx="42">
                  <c:v>1.6351179575896158E-2</c:v>
                </c:pt>
                <c:pt idx="43">
                  <c:v>1.0679301033353683E-2</c:v>
                </c:pt>
                <c:pt idx="44">
                  <c:v>1.0165997447253439E-2</c:v>
                </c:pt>
                <c:pt idx="45">
                  <c:v>1.7945539735341853E-2</c:v>
                </c:pt>
                <c:pt idx="46">
                  <c:v>1.3636185403032242E-2</c:v>
                </c:pt>
                <c:pt idx="47">
                  <c:v>6.6935606296185668E-3</c:v>
                </c:pt>
                <c:pt idx="48">
                  <c:v>1.7571684316958214E-2</c:v>
                </c:pt>
                <c:pt idx="49">
                  <c:v>1.4202436253424988E-2</c:v>
                </c:pt>
                <c:pt idx="50">
                  <c:v>1.3811529745072493E-2</c:v>
                </c:pt>
                <c:pt idx="51">
                  <c:v>1.3828179232528992E-2</c:v>
                </c:pt>
                <c:pt idx="52">
                  <c:v>1.6236720047158926E-2</c:v>
                </c:pt>
                <c:pt idx="53">
                  <c:v>8.1955799541209018E-3</c:v>
                </c:pt>
                <c:pt idx="54">
                  <c:v>1.1719351832540914E-2</c:v>
                </c:pt>
                <c:pt idx="55">
                  <c:v>1.4170797245472988E-2</c:v>
                </c:pt>
                <c:pt idx="56">
                  <c:v>4.200052698526191E-3</c:v>
                </c:pt>
                <c:pt idx="57">
                  <c:v>1.2208871395048337E-2</c:v>
                </c:pt>
                <c:pt idx="58">
                  <c:v>2.3893335016145212E-3</c:v>
                </c:pt>
                <c:pt idx="59">
                  <c:v>-5.6924852404030002E-3</c:v>
                </c:pt>
                <c:pt idx="60">
                  <c:v>-1.5555425976118475E-2</c:v>
                </c:pt>
                <c:pt idx="61">
                  <c:v>-3.4321137221483555E-3</c:v>
                </c:pt>
                <c:pt idx="62">
                  <c:v>2.3190719909902402E-3</c:v>
                </c:pt>
                <c:pt idx="63">
                  <c:v>6.6697167932647794E-3</c:v>
                </c:pt>
                <c:pt idx="64">
                  <c:v>1.1667249068162411E-2</c:v>
                </c:pt>
                <c:pt idx="65">
                  <c:v>8.394119791030219E-3</c:v>
                </c:pt>
                <c:pt idx="66">
                  <c:v>8.9024630823741902E-3</c:v>
                </c:pt>
                <c:pt idx="67">
                  <c:v>9.3078134346715746E-3</c:v>
                </c:pt>
                <c:pt idx="68">
                  <c:v>9.8480169218579938E-3</c:v>
                </c:pt>
                <c:pt idx="69">
                  <c:v>5.596715133178165E-3</c:v>
                </c:pt>
                <c:pt idx="70">
                  <c:v>4.1377111629474772E-3</c:v>
                </c:pt>
                <c:pt idx="71">
                  <c:v>6.8408623596842855E-3</c:v>
                </c:pt>
                <c:pt idx="72">
                  <c:v>5.6684325344733555E-3</c:v>
                </c:pt>
                <c:pt idx="73">
                  <c:v>8.3473352076288698E-3</c:v>
                </c:pt>
                <c:pt idx="74">
                  <c:v>4.0655842081378513E-3</c:v>
                </c:pt>
                <c:pt idx="75">
                  <c:v>4.7694280200250017E-3</c:v>
                </c:pt>
                <c:pt idx="76">
                  <c:v>7.7602471495237246E-3</c:v>
                </c:pt>
                <c:pt idx="77">
                  <c:v>7.2737858352649454E-3</c:v>
                </c:pt>
                <c:pt idx="78">
                  <c:v>4.7445959749716771E-3</c:v>
                </c:pt>
                <c:pt idx="79">
                  <c:v>5.3835202912677627E-3</c:v>
                </c:pt>
                <c:pt idx="80">
                  <c:v>-1.3793495052292215E-3</c:v>
                </c:pt>
                <c:pt idx="81">
                  <c:v>3.9466659953117933E-3</c:v>
                </c:pt>
                <c:pt idx="82">
                  <c:v>4.8057925605446972E-3</c:v>
                </c:pt>
                <c:pt idx="83">
                  <c:v>7.4877563834854222E-3</c:v>
                </c:pt>
                <c:pt idx="84">
                  <c:v>7.2235218227727493E-3</c:v>
                </c:pt>
                <c:pt idx="85">
                  <c:v>-8.442626298788114E-3</c:v>
                </c:pt>
                <c:pt idx="86">
                  <c:v>4.5042400976491592E-3</c:v>
                </c:pt>
                <c:pt idx="87">
                  <c:v>4.3346618430486483E-3</c:v>
                </c:pt>
                <c:pt idx="88">
                  <c:v>2.3886475790229067E-3</c:v>
                </c:pt>
                <c:pt idx="89">
                  <c:v>9.6213852476267903E-4</c:v>
                </c:pt>
                <c:pt idx="90">
                  <c:v>-1.2183101536766827E-4</c:v>
                </c:pt>
                <c:pt idx="91">
                  <c:v>8.4913562659250097E-4</c:v>
                </c:pt>
                <c:pt idx="92">
                  <c:v>4.7212570114936181E-3</c:v>
                </c:pt>
                <c:pt idx="93">
                  <c:v>5.4530290939673876E-3</c:v>
                </c:pt>
                <c:pt idx="94">
                  <c:v>1.8389597941168567E-3</c:v>
                </c:pt>
                <c:pt idx="95">
                  <c:v>3.9336109943264308E-3</c:v>
                </c:pt>
                <c:pt idx="96">
                  <c:v>5.2902451784919702E-3</c:v>
                </c:pt>
                <c:pt idx="97">
                  <c:v>-2.4865571563448263E-3</c:v>
                </c:pt>
                <c:pt idx="98">
                  <c:v>1.2298210152111189E-2</c:v>
                </c:pt>
                <c:pt idx="99">
                  <c:v>2.7749492677291432E-3</c:v>
                </c:pt>
                <c:pt idx="100">
                  <c:v>-8.7343448163600401E-3</c:v>
                </c:pt>
                <c:pt idx="101">
                  <c:v>4.5221080931374669E-3</c:v>
                </c:pt>
                <c:pt idx="102">
                  <c:v>1.0510848777030013E-3</c:v>
                </c:pt>
                <c:pt idx="103">
                  <c:v>-3.6211979394717986E-4</c:v>
                </c:pt>
                <c:pt idx="104">
                  <c:v>-4.0208853398315814E-4</c:v>
                </c:pt>
                <c:pt idx="105">
                  <c:v>-0.16842584487251333</c:v>
                </c:pt>
                <c:pt idx="106">
                  <c:v>0.13756385407056748</c:v>
                </c:pt>
                <c:pt idx="107">
                  <c:v>2.7555714043366208E-2</c:v>
                </c:pt>
                <c:pt idx="108">
                  <c:v>5.9757845765375794E-3</c:v>
                </c:pt>
                <c:pt idx="109">
                  <c:v>1.4352878306925554E-2</c:v>
                </c:pt>
                <c:pt idx="110">
                  <c:v>-1.7021430209742672E-2</c:v>
                </c:pt>
                <c:pt idx="111">
                  <c:v>1.6057627181588208E-2</c:v>
                </c:pt>
                <c:pt idx="112">
                  <c:v>1.3034092750788373E-2</c:v>
                </c:pt>
                <c:pt idx="113">
                  <c:v>-9.377194949777401E-3</c:v>
                </c:pt>
                <c:pt idx="114">
                  <c:v>1.9477020600517037E-2</c:v>
                </c:pt>
                <c:pt idx="115">
                  <c:v>-1.3967658725328125E-2</c:v>
                </c:pt>
                <c:pt idx="116">
                  <c:v>6.3038497222098755E-3</c:v>
                </c:pt>
                <c:pt idx="117">
                  <c:v>6.8990827115893438E-3</c:v>
                </c:pt>
                <c:pt idx="118">
                  <c:v>-4.1209649151500161E-3</c:v>
                </c:pt>
                <c:pt idx="119">
                  <c:v>3.4699592280376113E-3</c:v>
                </c:pt>
                <c:pt idx="120">
                  <c:v>2.8815006039395463E-4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DE67-4763-829A-B6F0DE3D7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'Employment by occupation'!$C$2</c:f>
              <c:strCache>
                <c:ptCount val="1"/>
                <c:pt idx="0">
                  <c:v> Q2 2019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'Employment by occupation'!$C$3:$C$8</c:f>
              <c:numCache>
                <c:formatCode>_-* #\ ##0.0_-;\-* #\ ##0.0_-;_-* "-"??_-;_-@_-</c:formatCode>
                <c:ptCount val="6"/>
                <c:pt idx="0">
                  <c:v>3.4936765018695004</c:v>
                </c:pt>
                <c:pt idx="1">
                  <c:v>3.6243945480907969</c:v>
                </c:pt>
                <c:pt idx="2">
                  <c:v>2.428383700978701</c:v>
                </c:pt>
                <c:pt idx="3">
                  <c:v>2.4648139711787036</c:v>
                </c:pt>
                <c:pt idx="4">
                  <c:v>3.2496656840420006</c:v>
                </c:pt>
                <c:pt idx="5">
                  <c:v>1.2733582552397014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7-453B-81E7-DF73A9F9620F}"/>
            </c:ext>
          </c:extLst>
        </c:ser>
        <c:ser>
          <c:idx val="1"/>
          <c:order val="1"/>
          <c:tx>
            <c:strRef>
              <c:f>'Employment by occupation'!$D$2</c:f>
              <c:strCache>
                <c:ptCount val="1"/>
                <c:pt idx="0">
                  <c:v> Q2 2020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'Employment by occupation'!$D$3:$D$8</c:f>
              <c:numCache>
                <c:formatCode>_-* #\ ##0.0_-;\-* #\ ##0.0_-;_-* "-"??_-;_-@_-</c:formatCode>
                <c:ptCount val="6"/>
                <c:pt idx="0">
                  <c:v>3.4258509970528586</c:v>
                </c:pt>
                <c:pt idx="1">
                  <c:v>3.2566949879580527</c:v>
                </c:pt>
                <c:pt idx="2">
                  <c:v>1.9555468010971662</c:v>
                </c:pt>
                <c:pt idx="3">
                  <c:v>2.1862436526289373</c:v>
                </c:pt>
                <c:pt idx="4">
                  <c:v>2.2802870018557191</c:v>
                </c:pt>
                <c:pt idx="5">
                  <c:v>1.0051591300473217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7-453B-81E7-DF73A9F9620F}"/>
            </c:ext>
          </c:extLst>
        </c:ser>
        <c:ser>
          <c:idx val="2"/>
          <c:order val="2"/>
          <c:tx>
            <c:strRef>
              <c:f>'Employment by occupation'!$E$2</c:f>
              <c:strCache>
                <c:ptCount val="1"/>
                <c:pt idx="0">
                  <c:v> Q2 2021 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'Employment by occupation'!$E$3:$E$8</c:f>
              <c:numCache>
                <c:formatCode>_-* #\ ##0.0_-;\-* #\ ##0.0_-;_-* "-"??_-;_-@_-</c:formatCode>
                <c:ptCount val="6"/>
                <c:pt idx="0">
                  <c:v>3.4399199999999999</c:v>
                </c:pt>
                <c:pt idx="1">
                  <c:v>3.2184699999999999</c:v>
                </c:pt>
                <c:pt idx="2">
                  <c:v>1.9561139999999999</c:v>
                </c:pt>
                <c:pt idx="3">
                  <c:v>2.4091420000000001</c:v>
                </c:pt>
                <c:pt idx="4">
                  <c:v>2.8605079999999998</c:v>
                </c:pt>
                <c:pt idx="5">
                  <c:v>1.194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7-453B-81E7-DF73A9F9620F}"/>
            </c:ext>
          </c:extLst>
        </c:ser>
        <c:ser>
          <c:idx val="4"/>
          <c:order val="3"/>
          <c:tx>
            <c:strRef>
              <c:f>'Employment by occupation'!$F$2</c:f>
              <c:strCache>
                <c:ptCount val="1"/>
                <c:pt idx="0">
                  <c:v> Q2 2022 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'Employment by occupation'!$F$3:$F$8</c:f>
              <c:numCache>
                <c:formatCode>_-* #\ ##0.0_-;\-* #\ ##0.0_-;_-* "-"??_-;_-@_-</c:formatCode>
                <c:ptCount val="6"/>
                <c:pt idx="0">
                  <c:v>3.4629089999999998</c:v>
                </c:pt>
                <c:pt idx="1">
                  <c:v>3.4324690000000002</c:v>
                </c:pt>
                <c:pt idx="2">
                  <c:v>2.0642290000000001</c:v>
                </c:pt>
                <c:pt idx="3">
                  <c:v>2.3699460000000001</c:v>
                </c:pt>
                <c:pt idx="4">
                  <c:v>3.108422</c:v>
                </c:pt>
                <c:pt idx="5">
                  <c:v>1.122959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D7-453B-81E7-DF73A9F9620F}"/>
            </c:ext>
          </c:extLst>
        </c:ser>
        <c:ser>
          <c:idx val="3"/>
          <c:order val="4"/>
          <c:tx>
            <c:strRef>
              <c:f>'Employment by occupation'!$G$2</c:f>
              <c:strCache>
                <c:ptCount val="1"/>
                <c:pt idx="0">
                  <c:v> Q2 2023 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'Employment by occupation'!$G$3:$G$8</c:f>
              <c:numCache>
                <c:formatCode>_-* #\ ##0.0_-;\-* #\ ##0.0_-;_-* "-"??_-;_-@_-</c:formatCode>
                <c:ptCount val="6"/>
                <c:pt idx="0">
                  <c:v>3.5018523016731748</c:v>
                </c:pt>
                <c:pt idx="1">
                  <c:v>3.8783743602444547</c:v>
                </c:pt>
                <c:pt idx="2">
                  <c:v>1.9634235005212572</c:v>
                </c:pt>
                <c:pt idx="3">
                  <c:v>2.7414212022000322</c:v>
                </c:pt>
                <c:pt idx="4">
                  <c:v>3.1638772787835623</c:v>
                </c:pt>
                <c:pt idx="5">
                  <c:v>1.0934006885376331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D7-453B-81E7-DF73A9F9620F}"/>
            </c:ext>
          </c:extLst>
        </c:ser>
        <c:ser>
          <c:idx val="5"/>
          <c:order val="5"/>
          <c:tx>
            <c:strRef>
              <c:f>'Employment by occupation'!$H$2</c:f>
              <c:strCache>
                <c:ptCount val="1"/>
                <c:pt idx="0">
                  <c:v> Q2 2024 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'Employment by occupation'!$H$3:$H$8</c:f>
              <c:numCache>
                <c:formatCode>_-* #\ ##0.0_-;\-* #\ ##0.0_-;_-* "-"??_-;_-@_-</c:formatCode>
                <c:ptCount val="6"/>
                <c:pt idx="0">
                  <c:v>3.9130065430092626</c:v>
                </c:pt>
                <c:pt idx="1">
                  <c:v>3.5237447398867596</c:v>
                </c:pt>
                <c:pt idx="2">
                  <c:v>2.0111775869323774</c:v>
                </c:pt>
                <c:pt idx="3">
                  <c:v>2.7850034006329305</c:v>
                </c:pt>
                <c:pt idx="4">
                  <c:v>3.2529301214856994</c:v>
                </c:pt>
                <c:pt idx="5">
                  <c:v>1.1602225320675854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D7-453B-81E7-DF73A9F96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600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 Mining employment'!$B$3</c:f>
              <c:strCache>
                <c:ptCount val="1"/>
                <c:pt idx="0">
                  <c:v> Employed 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0"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'10. Mining employment'!$A$4:$A$60</c:f>
              <c:numCache>
                <c:formatCode>General</c:formatCode>
                <c:ptCount val="57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  <c:pt idx="52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'10. Mining employment'!$B$4:$B$60</c:f>
              <c:numCache>
                <c:formatCode>_ * #\ ##0_ ;_ * \-#\ ##0_ ;_ * "-"??_ ;_ @_ </c:formatCode>
                <c:ptCount val="57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458000</c:v>
                </c:pt>
                <c:pt idx="25">
                  <c:v>458000</c:v>
                </c:pt>
                <c:pt idx="26">
                  <c:v>458000</c:v>
                </c:pt>
                <c:pt idx="27">
                  <c:v>456000</c:v>
                </c:pt>
                <c:pt idx="28">
                  <c:v>464000</c:v>
                </c:pt>
                <c:pt idx="29">
                  <c:v>471000</c:v>
                </c:pt>
                <c:pt idx="30">
                  <c:v>460000</c:v>
                </c:pt>
                <c:pt idx="31">
                  <c:v>457000</c:v>
                </c:pt>
                <c:pt idx="32">
                  <c:v>454000</c:v>
                </c:pt>
                <c:pt idx="33">
                  <c:v>459000</c:v>
                </c:pt>
                <c:pt idx="34">
                  <c:v>456000</c:v>
                </c:pt>
                <c:pt idx="35">
                  <c:v>453000</c:v>
                </c:pt>
                <c:pt idx="36">
                  <c:v>455000</c:v>
                </c:pt>
                <c:pt idx="37">
                  <c:v>462000</c:v>
                </c:pt>
                <c:pt idx="38">
                  <c:v>463000</c:v>
                </c:pt>
                <c:pt idx="39">
                  <c:v>452000</c:v>
                </c:pt>
                <c:pt idx="40">
                  <c:v>456000</c:v>
                </c:pt>
                <c:pt idx="41">
                  <c:v>452000</c:v>
                </c:pt>
                <c:pt idx="42">
                  <c:v>453000</c:v>
                </c:pt>
                <c:pt idx="43">
                  <c:v>452000</c:v>
                </c:pt>
                <c:pt idx="44">
                  <c:v>459000</c:v>
                </c:pt>
                <c:pt idx="45" formatCode="#,##0">
                  <c:v>457000</c:v>
                </c:pt>
                <c:pt idx="46" formatCode="#,##0">
                  <c:v>465000</c:v>
                </c:pt>
                <c:pt idx="47" formatCode="#,##0">
                  <c:v>458000</c:v>
                </c:pt>
                <c:pt idx="48">
                  <c:v>460000</c:v>
                </c:pt>
                <c:pt idx="49">
                  <c:v>478000</c:v>
                </c:pt>
                <c:pt idx="50">
                  <c:v>469000</c:v>
                </c:pt>
                <c:pt idx="51">
                  <c:v>472000</c:v>
                </c:pt>
                <c:pt idx="52">
                  <c:v>476000</c:v>
                </c:pt>
                <c:pt idx="53">
                  <c:v>479000</c:v>
                </c:pt>
                <c:pt idx="54">
                  <c:v>481000</c:v>
                </c:pt>
                <c:pt idx="55">
                  <c:v>482000</c:v>
                </c:pt>
                <c:pt idx="56">
                  <c:v>479000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4-4302-8E41-FA76ADD21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166979456"/>
        <c:axId val="166980992"/>
      </c:barChart>
      <c:catAx>
        <c:axId val="1669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66980992"/>
        <c:crosses val="autoZero"/>
        <c:auto val="1"/>
        <c:lblAlgn val="ctr"/>
        <c:lblOffset val="100"/>
        <c:noMultiLvlLbl val="0"/>
      </c:catAx>
      <c:valAx>
        <c:axId val="166980992"/>
        <c:scaling>
          <c:orientation val="minMax"/>
          <c:max val="550000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6979456"/>
        <c:crosses val="autoZero"/>
        <c:crossBetween val="between"/>
        <c:maj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'11. Freight tpt and electricity'!$D$6</c:f>
              <c:strCache>
                <c:ptCount val="1"/>
                <c:pt idx="0">
                  <c:v>rail - MT</c:v>
                </c:pt>
              </c:strCache>
            </c:strRef>
          </c:tx>
          <c:spPr>
            <a:ln w="25400">
              <a:solidFill>
                <a:srgbClr val="5B9BD5">
                  <a:lumMod val="75000"/>
                  <a:alpha val="69000"/>
                </a:srgbClr>
              </a:solidFill>
            </a:ln>
          </c:spPr>
          <c:marker>
            <c:symbol val="triangle"/>
            <c:size val="5"/>
            <c:spPr>
              <a:solidFill>
                <a:srgbClr val="4F81BD">
                  <a:lumMod val="60000"/>
                  <a:lumOff val="40000"/>
                </a:srgbClr>
              </a:solidFill>
              <a:ln>
                <a:solidFill>
                  <a:srgbClr val="4F81BD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'11. Freight tpt and electricity'!$A$7:$B$72</c:f>
              <c:strCache>
                <c:ptCount val="6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'11. Freight tpt and electricity'!$D$7:$D$72</c:f>
              <c:numCache>
                <c:formatCode>0</c:formatCode>
                <c:ptCount val="66"/>
                <c:pt idx="0">
                  <c:v>43.204999999999998</c:v>
                </c:pt>
                <c:pt idx="1">
                  <c:v>46.465000000000003</c:v>
                </c:pt>
                <c:pt idx="2">
                  <c:v>43.765999999999998</c:v>
                </c:pt>
                <c:pt idx="3">
                  <c:v>45.296999999999997</c:v>
                </c:pt>
                <c:pt idx="4">
                  <c:v>44.267000000000003</c:v>
                </c:pt>
                <c:pt idx="5">
                  <c:v>44.634999999999998</c:v>
                </c:pt>
                <c:pt idx="6">
                  <c:v>45.151000000000003</c:v>
                </c:pt>
                <c:pt idx="7">
                  <c:v>45.018000000000001</c:v>
                </c:pt>
                <c:pt idx="8">
                  <c:v>46.735999999999997</c:v>
                </c:pt>
                <c:pt idx="9">
                  <c:v>42.057000000000002</c:v>
                </c:pt>
                <c:pt idx="10">
                  <c:v>45.494999999999997</c:v>
                </c:pt>
                <c:pt idx="11">
                  <c:v>47.027999999999999</c:v>
                </c:pt>
                <c:pt idx="12">
                  <c:v>46.951000000000001</c:v>
                </c:pt>
                <c:pt idx="13">
                  <c:v>47.25</c:v>
                </c:pt>
                <c:pt idx="14">
                  <c:v>48.691000000000003</c:v>
                </c:pt>
                <c:pt idx="15">
                  <c:v>51.612000000000002</c:v>
                </c:pt>
                <c:pt idx="16">
                  <c:v>51.896999999999998</c:v>
                </c:pt>
                <c:pt idx="17">
                  <c:v>51.723999999999997</c:v>
                </c:pt>
                <c:pt idx="18">
                  <c:v>51.854999999999997</c:v>
                </c:pt>
                <c:pt idx="19">
                  <c:v>50.399000000000001</c:v>
                </c:pt>
                <c:pt idx="20">
                  <c:v>53.421999999999997</c:v>
                </c:pt>
                <c:pt idx="21">
                  <c:v>52.29</c:v>
                </c:pt>
                <c:pt idx="22">
                  <c:v>53.734999999999999</c:v>
                </c:pt>
                <c:pt idx="23">
                  <c:v>52.2</c:v>
                </c:pt>
                <c:pt idx="24">
                  <c:v>52.079000000000001</c:v>
                </c:pt>
                <c:pt idx="25">
                  <c:v>55.107999999999997</c:v>
                </c:pt>
                <c:pt idx="26">
                  <c:v>55.600999999999999</c:v>
                </c:pt>
                <c:pt idx="27">
                  <c:v>57.369</c:v>
                </c:pt>
                <c:pt idx="28">
                  <c:v>58.48</c:v>
                </c:pt>
                <c:pt idx="29">
                  <c:v>54.585999999999999</c:v>
                </c:pt>
                <c:pt idx="30">
                  <c:v>53.899000000000001</c:v>
                </c:pt>
                <c:pt idx="31">
                  <c:v>52.512999999999998</c:v>
                </c:pt>
                <c:pt idx="32">
                  <c:v>52.720999999999997</c:v>
                </c:pt>
                <c:pt idx="33">
                  <c:v>54.234000000000002</c:v>
                </c:pt>
                <c:pt idx="34">
                  <c:v>52.579000000000001</c:v>
                </c:pt>
                <c:pt idx="35">
                  <c:v>55.704000000000001</c:v>
                </c:pt>
                <c:pt idx="36">
                  <c:v>56.037999999999997</c:v>
                </c:pt>
                <c:pt idx="37">
                  <c:v>56.457000000000001</c:v>
                </c:pt>
                <c:pt idx="38">
                  <c:v>56.348999999999997</c:v>
                </c:pt>
                <c:pt idx="39">
                  <c:v>57.005000000000003</c:v>
                </c:pt>
                <c:pt idx="40">
                  <c:v>56.305999999999997</c:v>
                </c:pt>
                <c:pt idx="41">
                  <c:v>54.445</c:v>
                </c:pt>
                <c:pt idx="42">
                  <c:v>53.921999999999997</c:v>
                </c:pt>
                <c:pt idx="43">
                  <c:v>52.353999999999999</c:v>
                </c:pt>
                <c:pt idx="44">
                  <c:v>54.753</c:v>
                </c:pt>
                <c:pt idx="45">
                  <c:v>55.331000000000003</c:v>
                </c:pt>
                <c:pt idx="46">
                  <c:v>52.805</c:v>
                </c:pt>
                <c:pt idx="47">
                  <c:v>51.603999999999999</c:v>
                </c:pt>
                <c:pt idx="48">
                  <c:v>53.109000000000002</c:v>
                </c:pt>
                <c:pt idx="49">
                  <c:v>39.905000000000001</c:v>
                </c:pt>
                <c:pt idx="50">
                  <c:v>50.808999999999997</c:v>
                </c:pt>
                <c:pt idx="51">
                  <c:v>47.421999999999997</c:v>
                </c:pt>
                <c:pt idx="52">
                  <c:v>43.92</c:v>
                </c:pt>
                <c:pt idx="53">
                  <c:v>45.781999999999996</c:v>
                </c:pt>
                <c:pt idx="54">
                  <c:v>44.155000000000001</c:v>
                </c:pt>
                <c:pt idx="55">
                  <c:v>43.454999999999998</c:v>
                </c:pt>
                <c:pt idx="56">
                  <c:v>42.505000000000003</c:v>
                </c:pt>
                <c:pt idx="57">
                  <c:v>40.723999999999997</c:v>
                </c:pt>
                <c:pt idx="58">
                  <c:v>41.125999999999998</c:v>
                </c:pt>
                <c:pt idx="59">
                  <c:v>31.834</c:v>
                </c:pt>
                <c:pt idx="60">
                  <c:v>38.561999999999998</c:v>
                </c:pt>
                <c:pt idx="61">
                  <c:v>38.332000000000001</c:v>
                </c:pt>
                <c:pt idx="62">
                  <c:v>43.14</c:v>
                </c:pt>
                <c:pt idx="63">
                  <c:v>39.914000000000001</c:v>
                </c:pt>
                <c:pt idx="64">
                  <c:v>40.308999999999997</c:v>
                </c:pt>
                <c:pt idx="65">
                  <c:v>39.795000000000002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976-40CC-8C7E-966241050455}"/>
            </c:ext>
          </c:extLst>
        </c:ser>
        <c:ser>
          <c:idx val="1"/>
          <c:order val="1"/>
          <c:tx>
            <c:strRef>
              <c:f>'11. Freight tpt and electricity'!$C$6</c:f>
              <c:strCache>
                <c:ptCount val="1"/>
                <c:pt idx="0">
                  <c:v>road - MT</c:v>
                </c:pt>
              </c:strCache>
            </c:strRef>
          </c:tx>
          <c:spPr>
            <a:ln w="25400">
              <a:solidFill>
                <a:srgbClr val="4F81B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'11. Freight tpt and electricity'!$A$7:$B$72</c:f>
              <c:strCache>
                <c:ptCount val="6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'11. Freight tpt and electricity'!$C$7:$C$72</c:f>
              <c:numCache>
                <c:formatCode>0</c:formatCode>
                <c:ptCount val="66"/>
                <c:pt idx="0">
                  <c:v>134.62799999999999</c:v>
                </c:pt>
                <c:pt idx="1">
                  <c:v>145.21299999999999</c:v>
                </c:pt>
                <c:pt idx="2">
                  <c:v>143.56299999999999</c:v>
                </c:pt>
                <c:pt idx="3">
                  <c:v>137.18899999999999</c:v>
                </c:pt>
                <c:pt idx="4">
                  <c:v>128.172</c:v>
                </c:pt>
                <c:pt idx="5">
                  <c:v>122.429</c:v>
                </c:pt>
                <c:pt idx="6">
                  <c:v>123.866</c:v>
                </c:pt>
                <c:pt idx="7">
                  <c:v>126.59399999999999</c:v>
                </c:pt>
                <c:pt idx="8">
                  <c:v>132.33000000000001</c:v>
                </c:pt>
                <c:pt idx="9">
                  <c:v>133.268</c:v>
                </c:pt>
                <c:pt idx="10">
                  <c:v>132.625</c:v>
                </c:pt>
                <c:pt idx="11">
                  <c:v>132.57599999999999</c:v>
                </c:pt>
                <c:pt idx="12">
                  <c:v>137.108</c:v>
                </c:pt>
                <c:pt idx="13">
                  <c:v>142.59399999999999</c:v>
                </c:pt>
                <c:pt idx="14">
                  <c:v>146.80799999999999</c:v>
                </c:pt>
                <c:pt idx="15">
                  <c:v>148.03</c:v>
                </c:pt>
                <c:pt idx="16">
                  <c:v>144.61500000000001</c:v>
                </c:pt>
                <c:pt idx="17">
                  <c:v>144.334</c:v>
                </c:pt>
                <c:pt idx="18">
                  <c:v>138.43</c:v>
                </c:pt>
                <c:pt idx="19">
                  <c:v>148.16399999999999</c:v>
                </c:pt>
                <c:pt idx="20">
                  <c:v>150.089</c:v>
                </c:pt>
                <c:pt idx="21">
                  <c:v>145.31899999999999</c:v>
                </c:pt>
                <c:pt idx="22">
                  <c:v>145.167</c:v>
                </c:pt>
                <c:pt idx="23">
                  <c:v>143.76499999999999</c:v>
                </c:pt>
                <c:pt idx="24">
                  <c:v>153.304</c:v>
                </c:pt>
                <c:pt idx="25">
                  <c:v>160.35300000000001</c:v>
                </c:pt>
                <c:pt idx="26">
                  <c:v>155.57300000000001</c:v>
                </c:pt>
                <c:pt idx="27">
                  <c:v>156.53</c:v>
                </c:pt>
                <c:pt idx="28">
                  <c:v>154.136</c:v>
                </c:pt>
                <c:pt idx="29">
                  <c:v>146.69</c:v>
                </c:pt>
                <c:pt idx="30">
                  <c:v>148.85400000000001</c:v>
                </c:pt>
                <c:pt idx="31">
                  <c:v>151.803</c:v>
                </c:pt>
                <c:pt idx="32">
                  <c:v>145.363</c:v>
                </c:pt>
                <c:pt idx="33">
                  <c:v>155.57599999999999</c:v>
                </c:pt>
                <c:pt idx="34">
                  <c:v>160.785</c:v>
                </c:pt>
                <c:pt idx="35">
                  <c:v>161.011</c:v>
                </c:pt>
                <c:pt idx="36">
                  <c:v>164.76900000000001</c:v>
                </c:pt>
                <c:pt idx="37">
                  <c:v>176.13399999999999</c:v>
                </c:pt>
                <c:pt idx="38">
                  <c:v>171.863</c:v>
                </c:pt>
                <c:pt idx="39">
                  <c:v>173.899</c:v>
                </c:pt>
                <c:pt idx="40">
                  <c:v>185.148</c:v>
                </c:pt>
                <c:pt idx="41">
                  <c:v>177.66300000000001</c:v>
                </c:pt>
                <c:pt idx="42">
                  <c:v>187.59</c:v>
                </c:pt>
                <c:pt idx="43">
                  <c:v>198.09200000000001</c:v>
                </c:pt>
                <c:pt idx="44">
                  <c:v>188.58600000000001</c:v>
                </c:pt>
                <c:pt idx="45">
                  <c:v>186.10300000000001</c:v>
                </c:pt>
                <c:pt idx="46">
                  <c:v>181.18100000000001</c:v>
                </c:pt>
                <c:pt idx="47">
                  <c:v>172.238</c:v>
                </c:pt>
                <c:pt idx="48">
                  <c:v>176.29499999999999</c:v>
                </c:pt>
                <c:pt idx="49">
                  <c:v>136.06800000000001</c:v>
                </c:pt>
                <c:pt idx="50">
                  <c:v>161.02600000000001</c:v>
                </c:pt>
                <c:pt idx="51">
                  <c:v>168.85900000000001</c:v>
                </c:pt>
                <c:pt idx="52">
                  <c:v>171.86799999999999</c:v>
                </c:pt>
                <c:pt idx="53">
                  <c:v>178.083</c:v>
                </c:pt>
                <c:pt idx="54">
                  <c:v>173.33199999999999</c:v>
                </c:pt>
                <c:pt idx="55">
                  <c:v>176.27699999999999</c:v>
                </c:pt>
                <c:pt idx="56">
                  <c:v>195.78299999999999</c:v>
                </c:pt>
                <c:pt idx="57">
                  <c:v>207.43600000000001</c:v>
                </c:pt>
                <c:pt idx="58">
                  <c:v>224.18600000000001</c:v>
                </c:pt>
                <c:pt idx="59">
                  <c:v>223.636</c:v>
                </c:pt>
                <c:pt idx="60">
                  <c:v>220.905</c:v>
                </c:pt>
                <c:pt idx="61">
                  <c:v>218.184</c:v>
                </c:pt>
                <c:pt idx="62">
                  <c:v>209.60900000000001</c:v>
                </c:pt>
                <c:pt idx="63">
                  <c:v>215.11699999999999</c:v>
                </c:pt>
                <c:pt idx="64">
                  <c:v>211.56800000000001</c:v>
                </c:pt>
                <c:pt idx="65">
                  <c:v>199.37100000000001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976-40CC-8C7E-966241050455}"/>
            </c:ext>
          </c:extLst>
        </c:ser>
        <c:ser>
          <c:idx val="2"/>
          <c:order val="2"/>
          <c:tx>
            <c:strRef>
              <c:f>'11. Freight tpt and electricity'!$E$6</c:f>
              <c:strCache>
                <c:ptCount val="1"/>
                <c:pt idx="0">
                  <c:v>ports - MT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'11. Freight tpt and electricity'!$A$7:$B$72</c:f>
              <c:strCache>
                <c:ptCount val="6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'11. Freight tpt and electricity'!$E$7:$E$72</c:f>
              <c:numCache>
                <c:formatCode>General</c:formatCode>
                <c:ptCount val="66"/>
                <c:pt idx="40" formatCode="_-* #\ ##0_-;\-* #\ ##0_-;_-* &quot;-&quot;??_-;_-@_-">
                  <c:v>52.363999999999997</c:v>
                </c:pt>
                <c:pt idx="41" formatCode="_-* #\ ##0_-;\-* #\ ##0_-;_-* &quot;-&quot;??_-;_-@_-">
                  <c:v>55.228000000000002</c:v>
                </c:pt>
                <c:pt idx="42" formatCode="_-* #\ ##0_-;\-* #\ ##0_-;_-* &quot;-&quot;??_-;_-@_-">
                  <c:v>55.331000000000003</c:v>
                </c:pt>
                <c:pt idx="43" formatCode="_-* #\ ##0_-;\-* #\ ##0_-;_-* &quot;-&quot;??_-;_-@_-">
                  <c:v>54.866</c:v>
                </c:pt>
                <c:pt idx="44" formatCode="_-* #\ ##0_-;\-* #\ ##0_-;_-* &quot;-&quot;??_-;_-@_-">
                  <c:v>61.26</c:v>
                </c:pt>
                <c:pt idx="45" formatCode="_-* #\ ##0_-;\-* #\ ##0_-;_-* &quot;-&quot;??_-;_-@_-">
                  <c:v>58.113</c:v>
                </c:pt>
                <c:pt idx="46" formatCode="_-* #\ ##0_-;\-* #\ ##0_-;_-* &quot;-&quot;??_-;_-@_-">
                  <c:v>53.860999999999997</c:v>
                </c:pt>
                <c:pt idx="47" formatCode="_-* #\ ##0_-;\-* #\ ##0_-;_-* &quot;-&quot;??_-;_-@_-">
                  <c:v>59.420999999999999</c:v>
                </c:pt>
                <c:pt idx="48" formatCode="_-* #\ ##0_-;\-* #\ ##0_-;_-* &quot;-&quot;??_-;_-@_-">
                  <c:v>57.787999999999997</c:v>
                </c:pt>
                <c:pt idx="49" formatCode="_-* #\ ##0_-;\-* #\ ##0_-;_-* &quot;-&quot;??_-;_-@_-">
                  <c:v>47.158000000000001</c:v>
                </c:pt>
                <c:pt idx="50" formatCode="_-* #\ ##0_-;\-* #\ ##0_-;_-* &quot;-&quot;??_-;_-@_-">
                  <c:v>58.661999999999999</c:v>
                </c:pt>
                <c:pt idx="51" formatCode="_-* #\ ##0_-;\-* #\ ##0_-;_-* &quot;-&quot;??_-;_-@_-">
                  <c:v>58.808999999999997</c:v>
                </c:pt>
                <c:pt idx="52" formatCode="_-* #\ ##0_-;\-* #\ ##0_-;_-* &quot;-&quot;??_-;_-@_-">
                  <c:v>55.542999999999999</c:v>
                </c:pt>
                <c:pt idx="53" formatCode="_-* #\ ##0_-;\-* #\ ##0_-;_-* &quot;-&quot;??_-;_-@_-">
                  <c:v>54.61</c:v>
                </c:pt>
                <c:pt idx="54" formatCode="_-* #\ ##0_-;\-* #\ ##0_-;_-* &quot;-&quot;??_-;_-@_-">
                  <c:v>53.573</c:v>
                </c:pt>
                <c:pt idx="55" formatCode="_-* #\ ##0_-;\-* #\ ##0_-;_-* &quot;-&quot;??_-;_-@_-">
                  <c:v>53.981999999999999</c:v>
                </c:pt>
                <c:pt idx="56" formatCode="_-* #\ ##0_-;\-* #\ ##0_-;_-* &quot;-&quot;??_-;_-@_-">
                  <c:v>55.563000000000002</c:v>
                </c:pt>
                <c:pt idx="57" formatCode="_-* #\ ##0_-;\-* #\ ##0_-;_-* &quot;-&quot;??_-;_-@_-">
                  <c:v>51.082999999999998</c:v>
                </c:pt>
                <c:pt idx="58" formatCode="_-* #\ ##0_-;\-* #\ ##0_-;_-* &quot;-&quot;??_-;_-@_-">
                  <c:v>56.317</c:v>
                </c:pt>
                <c:pt idx="59" formatCode="_-* #\ ##0_-;\-* #\ ##0_-;_-* &quot;-&quot;??_-;_-@_-">
                  <c:v>47.756999999999998</c:v>
                </c:pt>
                <c:pt idx="60" formatCode="_-* #\ ##0_-;\-* #\ ##0_-;_-* &quot;-&quot;??_-;_-@_-">
                  <c:v>51.530999999999999</c:v>
                </c:pt>
                <c:pt idx="61" formatCode="_-* #\ ##0_-;\-* #\ ##0_-;_-* &quot;-&quot;??_-;_-@_-">
                  <c:v>48.981999999999999</c:v>
                </c:pt>
                <c:pt idx="62" formatCode="_-* #\ ##0_-;\-* #\ ##0_-;_-* &quot;-&quot;??_-;_-@_-">
                  <c:v>53.968000000000004</c:v>
                </c:pt>
                <c:pt idx="63" formatCode="_-* #\ ##0_-;\-* #\ ##0_-;_-* &quot;-&quot;??_-;_-@_-">
                  <c:v>52.744</c:v>
                </c:pt>
                <c:pt idx="64" formatCode="_-* #\ ##0_-;\-* #\ ##0_-;_-* &quot;-&quot;??_-;_-@_-">
                  <c:v>52.710999999999999</c:v>
                </c:pt>
                <c:pt idx="65" formatCode="_-* #\ ##0_-;\-* #\ ##0_-;_-* &quot;-&quot;??_-;_-@_-">
                  <c:v>51.618000000000002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976-40CC-8C7E-966241050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lineChart>
        <c:grouping val="standard"/>
        <c:varyColors val="0"/>
        <c:ser>
          <c:idx val="3"/>
          <c:order val="3"/>
          <c:tx>
            <c:strRef>
              <c:f>'11. Freight tpt and electricity'!$F$6</c:f>
              <c:strCache>
                <c:ptCount val="1"/>
                <c:pt idx="0">
                  <c:v>Eskom - TWh (right axis)</c:v>
                </c:pt>
              </c:strCache>
            </c:strRef>
          </c:tx>
          <c:spPr>
            <a:ln w="25400">
              <a:solidFill>
                <a:srgbClr val="F79646">
                  <a:lumMod val="75000"/>
                </a:srgbClr>
              </a:solidFill>
              <a:prstDash val="sysDash"/>
            </a:ln>
          </c:spPr>
          <c:marker>
            <c:symbol val="none"/>
          </c:marker>
          <c:cat>
            <c:strRef>
              <c:f>'11. Freight tpt and electricity'!$A$7:$B$72</c:f>
              <c:strCache>
                <c:ptCount val="6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'11. Freight tpt and electricity'!$F$7:$F$72</c:f>
              <c:numCache>
                <c:formatCode>_-* #\ ##0_-;\-* #\ ##0_-;_-* "-"??_-;_-@_-</c:formatCode>
                <c:ptCount val="66"/>
                <c:pt idx="0">
                  <c:v>18.436666666666667</c:v>
                </c:pt>
                <c:pt idx="1">
                  <c:v>19.118333333333332</c:v>
                </c:pt>
                <c:pt idx="2">
                  <c:v>19.862333333333332</c:v>
                </c:pt>
                <c:pt idx="3">
                  <c:v>18.060333333333332</c:v>
                </c:pt>
                <c:pt idx="4">
                  <c:v>17.148</c:v>
                </c:pt>
                <c:pt idx="5">
                  <c:v>18.460666666666668</c:v>
                </c:pt>
                <c:pt idx="6">
                  <c:v>19.609666666666669</c:v>
                </c:pt>
                <c:pt idx="7">
                  <c:v>18.766666666666669</c:v>
                </c:pt>
                <c:pt idx="8">
                  <c:v>18.735333333333333</c:v>
                </c:pt>
                <c:pt idx="9">
                  <c:v>19.579666666666668</c:v>
                </c:pt>
                <c:pt idx="10">
                  <c:v>19.581</c:v>
                </c:pt>
                <c:pt idx="11">
                  <c:v>19.007000000000001</c:v>
                </c:pt>
                <c:pt idx="12">
                  <c:v>18.742666666666668</c:v>
                </c:pt>
                <c:pt idx="13">
                  <c:v>19.651666666666667</c:v>
                </c:pt>
                <c:pt idx="14">
                  <c:v>19.576333333333331</c:v>
                </c:pt>
                <c:pt idx="15">
                  <c:v>18.876333333333331</c:v>
                </c:pt>
                <c:pt idx="16">
                  <c:v>18.568000000000001</c:v>
                </c:pt>
                <c:pt idx="17">
                  <c:v>18.731666666666669</c:v>
                </c:pt>
                <c:pt idx="18">
                  <c:v>19.260666666666669</c:v>
                </c:pt>
                <c:pt idx="19">
                  <c:v>18.312999999999999</c:v>
                </c:pt>
                <c:pt idx="20">
                  <c:v>17.757333333333332</c:v>
                </c:pt>
                <c:pt idx="21">
                  <c:v>18.763666666666669</c:v>
                </c:pt>
                <c:pt idx="22">
                  <c:v>19.414000000000001</c:v>
                </c:pt>
                <c:pt idx="23">
                  <c:v>18.287666666666667</c:v>
                </c:pt>
                <c:pt idx="24">
                  <c:v>18.050999999999998</c:v>
                </c:pt>
                <c:pt idx="25">
                  <c:v>18.467666666666666</c:v>
                </c:pt>
                <c:pt idx="26">
                  <c:v>18.881</c:v>
                </c:pt>
                <c:pt idx="27">
                  <c:v>17.983333333333331</c:v>
                </c:pt>
                <c:pt idx="28">
                  <c:v>17.952666666666669</c:v>
                </c:pt>
                <c:pt idx="29">
                  <c:v>18.088000000000001</c:v>
                </c:pt>
                <c:pt idx="30">
                  <c:v>18.089666666666666</c:v>
                </c:pt>
                <c:pt idx="31">
                  <c:v>17.530999999999999</c:v>
                </c:pt>
                <c:pt idx="32">
                  <c:v>17.356000000000002</c:v>
                </c:pt>
                <c:pt idx="33">
                  <c:v>17.714333333333332</c:v>
                </c:pt>
                <c:pt idx="34">
                  <c:v>17.925333333333331</c:v>
                </c:pt>
                <c:pt idx="35">
                  <c:v>17.111000000000001</c:v>
                </c:pt>
                <c:pt idx="36">
                  <c:v>16.981000000000002</c:v>
                </c:pt>
                <c:pt idx="37">
                  <c:v>17.891333333333332</c:v>
                </c:pt>
                <c:pt idx="38">
                  <c:v>17.791666666666668</c:v>
                </c:pt>
                <c:pt idx="39">
                  <c:v>17.106000000000002</c:v>
                </c:pt>
                <c:pt idx="40">
                  <c:v>16.93</c:v>
                </c:pt>
                <c:pt idx="41">
                  <c:v>17.783999999999999</c:v>
                </c:pt>
                <c:pt idx="42">
                  <c:v>17.946666666666669</c:v>
                </c:pt>
                <c:pt idx="43">
                  <c:v>17.154666666666667</c:v>
                </c:pt>
                <c:pt idx="44">
                  <c:v>16.611666666666668</c:v>
                </c:pt>
                <c:pt idx="45">
                  <c:v>17.537666666666667</c:v>
                </c:pt>
                <c:pt idx="46">
                  <c:v>17.32033333333333</c:v>
                </c:pt>
                <c:pt idx="47">
                  <c:v>16.581333333333333</c:v>
                </c:pt>
                <c:pt idx="48">
                  <c:v>16.177</c:v>
                </c:pt>
                <c:pt idx="49">
                  <c:v>14.992000000000001</c:v>
                </c:pt>
                <c:pt idx="50">
                  <c:v>16.908999999999999</c:v>
                </c:pt>
                <c:pt idx="51">
                  <c:v>16.119666666666667</c:v>
                </c:pt>
                <c:pt idx="52">
                  <c:v>15.765333333333334</c:v>
                </c:pt>
                <c:pt idx="53">
                  <c:v>16.798666666666669</c:v>
                </c:pt>
                <c:pt idx="54">
                  <c:v>16.991333333333333</c:v>
                </c:pt>
                <c:pt idx="55">
                  <c:v>15.571</c:v>
                </c:pt>
                <c:pt idx="56">
                  <c:v>15.855333333333334</c:v>
                </c:pt>
                <c:pt idx="57">
                  <c:v>16.559000000000001</c:v>
                </c:pt>
                <c:pt idx="58">
                  <c:v>16.069333333333333</c:v>
                </c:pt>
                <c:pt idx="59">
                  <c:v>14.726666666666667</c:v>
                </c:pt>
                <c:pt idx="60">
                  <c:v>14.159333333333334</c:v>
                </c:pt>
                <c:pt idx="61">
                  <c:v>15.050666666666666</c:v>
                </c:pt>
                <c:pt idx="62">
                  <c:v>15.141999999999999</c:v>
                </c:pt>
                <c:pt idx="63">
                  <c:v>14.857333333333333</c:v>
                </c:pt>
                <c:pt idx="64">
                  <c:v>14.381666666666666</c:v>
                </c:pt>
                <c:pt idx="65">
                  <c:v>15.756333333333334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76-40CC-8C7E-966241050455}"/>
            </c:ext>
          </c:extLst>
        </c:ser>
        <c:ser>
          <c:idx val="4"/>
          <c:order val="4"/>
          <c:tx>
            <c:strRef>
              <c:f>'11. Freight tpt and electricity'!$G$6</c:f>
              <c:strCache>
                <c:ptCount val="1"/>
                <c:pt idx="0">
                  <c:v>private electricity - TWh (right axis)</c:v>
                </c:pt>
              </c:strCache>
            </c:strRef>
          </c:tx>
          <c:spPr>
            <a:ln w="15875">
              <a:solidFill>
                <a:srgbClr val="F79646">
                  <a:lumMod val="50000"/>
                </a:srgbClr>
              </a:solidFill>
              <a:prstDash val="lgDash"/>
            </a:ln>
          </c:spPr>
          <c:marker>
            <c:symbol val="none"/>
          </c:marker>
          <c:cat>
            <c:strRef>
              <c:f>'11. Freight tpt and electricity'!$A$7:$B$72</c:f>
              <c:strCache>
                <c:ptCount val="6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'11. Freight tpt and electricity'!$G$7:$G$72</c:f>
              <c:numCache>
                <c:formatCode>_-* #\ ##0_-;\-* #\ ##0_-;_-* "-"??_-;_-@_-</c:formatCode>
                <c:ptCount val="66"/>
                <c:pt idx="0">
                  <c:v>0.73899999999999999</c:v>
                </c:pt>
                <c:pt idx="1">
                  <c:v>0.88400000000000001</c:v>
                </c:pt>
                <c:pt idx="2">
                  <c:v>0.82799999999999996</c:v>
                </c:pt>
                <c:pt idx="3">
                  <c:v>0.71266666666666667</c:v>
                </c:pt>
                <c:pt idx="4">
                  <c:v>0.64200000000000002</c:v>
                </c:pt>
                <c:pt idx="5">
                  <c:v>0.63966666666666661</c:v>
                </c:pt>
                <c:pt idx="6">
                  <c:v>0.70066666666666666</c:v>
                </c:pt>
                <c:pt idx="7">
                  <c:v>0.56566666666666665</c:v>
                </c:pt>
                <c:pt idx="8">
                  <c:v>0.51900000000000002</c:v>
                </c:pt>
                <c:pt idx="9">
                  <c:v>0.53266666666666662</c:v>
                </c:pt>
                <c:pt idx="10">
                  <c:v>0.78666666666666663</c:v>
                </c:pt>
                <c:pt idx="11">
                  <c:v>0.68266666666666664</c:v>
                </c:pt>
                <c:pt idx="12">
                  <c:v>0.78700000000000003</c:v>
                </c:pt>
                <c:pt idx="13">
                  <c:v>0.81200000000000006</c:v>
                </c:pt>
                <c:pt idx="14">
                  <c:v>0.88966666666666661</c:v>
                </c:pt>
                <c:pt idx="15">
                  <c:v>0.84033333333333338</c:v>
                </c:pt>
                <c:pt idx="16">
                  <c:v>0.79266666666666663</c:v>
                </c:pt>
                <c:pt idx="17">
                  <c:v>0.80466666666666664</c:v>
                </c:pt>
                <c:pt idx="18">
                  <c:v>0.80200000000000005</c:v>
                </c:pt>
                <c:pt idx="19">
                  <c:v>0.78533333333333333</c:v>
                </c:pt>
                <c:pt idx="20">
                  <c:v>0.76100000000000001</c:v>
                </c:pt>
                <c:pt idx="21">
                  <c:v>0.91066666666666662</c:v>
                </c:pt>
                <c:pt idx="22">
                  <c:v>0.94566666666666666</c:v>
                </c:pt>
                <c:pt idx="23">
                  <c:v>0.88300000000000001</c:v>
                </c:pt>
                <c:pt idx="24">
                  <c:v>0.8786666666666666</c:v>
                </c:pt>
                <c:pt idx="25">
                  <c:v>1.0966666666666667</c:v>
                </c:pt>
                <c:pt idx="26">
                  <c:v>1.2410000000000001</c:v>
                </c:pt>
                <c:pt idx="27">
                  <c:v>1.2776666666666667</c:v>
                </c:pt>
                <c:pt idx="28">
                  <c:v>1.2303333333333333</c:v>
                </c:pt>
                <c:pt idx="29">
                  <c:v>1.3216666666666668</c:v>
                </c:pt>
                <c:pt idx="30">
                  <c:v>1.3819999999999999</c:v>
                </c:pt>
                <c:pt idx="31">
                  <c:v>1.357</c:v>
                </c:pt>
                <c:pt idx="32">
                  <c:v>1.327</c:v>
                </c:pt>
                <c:pt idx="33">
                  <c:v>1.4330000000000001</c:v>
                </c:pt>
                <c:pt idx="34">
                  <c:v>1.59</c:v>
                </c:pt>
                <c:pt idx="35">
                  <c:v>1.7253333333333332</c:v>
                </c:pt>
                <c:pt idx="36">
                  <c:v>1.619</c:v>
                </c:pt>
                <c:pt idx="37">
                  <c:v>1.5856666666666668</c:v>
                </c:pt>
                <c:pt idx="38">
                  <c:v>1.7363333333333333</c:v>
                </c:pt>
                <c:pt idx="39">
                  <c:v>1.8453333333333333</c:v>
                </c:pt>
                <c:pt idx="40">
                  <c:v>1.8176666666666668</c:v>
                </c:pt>
                <c:pt idx="41">
                  <c:v>1.734</c:v>
                </c:pt>
                <c:pt idx="42">
                  <c:v>1.8926666666666667</c:v>
                </c:pt>
                <c:pt idx="43">
                  <c:v>2.0086666666666666</c:v>
                </c:pt>
                <c:pt idx="44">
                  <c:v>1.9066666666666667</c:v>
                </c:pt>
                <c:pt idx="45">
                  <c:v>1.8833333333333333</c:v>
                </c:pt>
                <c:pt idx="46">
                  <c:v>1.9910000000000001</c:v>
                </c:pt>
                <c:pt idx="47">
                  <c:v>1.9466666666666668</c:v>
                </c:pt>
                <c:pt idx="48">
                  <c:v>1.7933333333333332</c:v>
                </c:pt>
                <c:pt idx="49">
                  <c:v>1.7736666666666667</c:v>
                </c:pt>
                <c:pt idx="50">
                  <c:v>2.02</c:v>
                </c:pt>
                <c:pt idx="51">
                  <c:v>2.2186666666666666</c:v>
                </c:pt>
                <c:pt idx="52">
                  <c:v>2.0176666666666669</c:v>
                </c:pt>
                <c:pt idx="53">
                  <c:v>2.0339999999999998</c:v>
                </c:pt>
                <c:pt idx="54">
                  <c:v>2.2656666666666667</c:v>
                </c:pt>
                <c:pt idx="55">
                  <c:v>2.2330000000000001</c:v>
                </c:pt>
                <c:pt idx="56">
                  <c:v>1.877</c:v>
                </c:pt>
                <c:pt idx="57">
                  <c:v>1.9223333333333332</c:v>
                </c:pt>
                <c:pt idx="58">
                  <c:v>2.2276666666666665</c:v>
                </c:pt>
                <c:pt idx="59">
                  <c:v>2.3526666666666665</c:v>
                </c:pt>
                <c:pt idx="60">
                  <c:v>2.38</c:v>
                </c:pt>
                <c:pt idx="61">
                  <c:v>2.2613333333333334</c:v>
                </c:pt>
                <c:pt idx="62">
                  <c:v>2.4806666666666666</c:v>
                </c:pt>
                <c:pt idx="63">
                  <c:v>2.4023333333333334</c:v>
                </c:pt>
                <c:pt idx="64">
                  <c:v>2.4563333333333337</c:v>
                </c:pt>
                <c:pt idx="65">
                  <c:v>2.3679999999999999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76-40CC-8C7E-966241050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881231"/>
        <c:axId val="491882191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million tonnes per quarter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valAx>
        <c:axId val="491882191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 b="0"/>
                </a:pPr>
                <a:r>
                  <a:rPr lang="en-US" sz="1600" b="0"/>
                  <a:t>Average monthly TWh</a:t>
                </a:r>
              </a:p>
            </c:rich>
          </c:tx>
          <c:overlay val="0"/>
        </c:title>
        <c:numFmt formatCode="_-* #\ ##0_-;\-* #\ ##0_-;_-* &quot;-&quot;??_-;_-@_-" sourceLinked="1"/>
        <c:majorTickMark val="out"/>
        <c:minorTickMark val="none"/>
        <c:tickLblPos val="nextTo"/>
        <c:crossAx val="491881231"/>
        <c:crosses val="max"/>
        <c:crossBetween val="between"/>
      </c:valAx>
      <c:catAx>
        <c:axId val="4918812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188219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'12. Exports, imports, BOT'!$M$3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'12. Exports, imports, BOT'!$I$4:$J$61</c:f>
              <c:multiLvlStrCache>
                <c:ptCount val="58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</c:lvl>
              </c:multiLvlStrCache>
            </c:multiLvlStrRef>
          </c:cat>
          <c:val>
            <c:numRef>
              <c:f>'12. Exports, imports, BOT'!$M$4:$M$61</c:f>
              <c:numCache>
                <c:formatCode>_ * #\ ##0.0_ ;_ * \-#\ ##0.0_ ;_ * "-"??_ ;_ @_ </c:formatCode>
                <c:ptCount val="58"/>
                <c:pt idx="0">
                  <c:v>-17.355919406880219</c:v>
                </c:pt>
                <c:pt idx="1">
                  <c:v>6.9793526717556915</c:v>
                </c:pt>
                <c:pt idx="2">
                  <c:v>1.957183692486808</c:v>
                </c:pt>
                <c:pt idx="3">
                  <c:v>31.110373101449284</c:v>
                </c:pt>
                <c:pt idx="4">
                  <c:v>-8.508458399999995</c:v>
                </c:pt>
                <c:pt idx="5">
                  <c:v>2.7039153759820351</c:v>
                </c:pt>
                <c:pt idx="6">
                  <c:v>-9.7874193263390339</c:v>
                </c:pt>
                <c:pt idx="7">
                  <c:v>-24.374456971022369</c:v>
                </c:pt>
                <c:pt idx="8">
                  <c:v>-49.311303336921412</c:v>
                </c:pt>
                <c:pt idx="9">
                  <c:v>-44.973068504772016</c:v>
                </c:pt>
                <c:pt idx="10">
                  <c:v>-59.369662427745652</c:v>
                </c:pt>
                <c:pt idx="11">
                  <c:v>-57.87567971014488</c:v>
                </c:pt>
                <c:pt idx="12">
                  <c:v>-74.934367006109937</c:v>
                </c:pt>
                <c:pt idx="13">
                  <c:v>-61.038913065326597</c:v>
                </c:pt>
                <c:pt idx="14">
                  <c:v>-75.941683819891296</c:v>
                </c:pt>
                <c:pt idx="15">
                  <c:v>-14.49034347399413</c:v>
                </c:pt>
                <c:pt idx="16">
                  <c:v>-46.825808750000135</c:v>
                </c:pt>
                <c:pt idx="17">
                  <c:v>-33.134624539877279</c:v>
                </c:pt>
                <c:pt idx="18">
                  <c:v>-56.031191061452375</c:v>
                </c:pt>
                <c:pt idx="19">
                  <c:v>-32.501505898745847</c:v>
                </c:pt>
                <c:pt idx="20">
                  <c:v>-52.632516951501259</c:v>
                </c:pt>
                <c:pt idx="21">
                  <c:v>14.00053462578893</c:v>
                </c:pt>
                <c:pt idx="22">
                  <c:v>-18.650454044444416</c:v>
                </c:pt>
                <c:pt idx="23">
                  <c:v>-19.442903631532374</c:v>
                </c:pt>
                <c:pt idx="24">
                  <c:v>-24.465724891587172</c:v>
                </c:pt>
                <c:pt idx="25">
                  <c:v>45.179100382165529</c:v>
                </c:pt>
                <c:pt idx="26">
                  <c:v>4.9491174496642998</c:v>
                </c:pt>
                <c:pt idx="27">
                  <c:v>9.2549647547796781</c:v>
                </c:pt>
                <c:pt idx="28">
                  <c:v>7.0595077048513986</c:v>
                </c:pt>
                <c:pt idx="29">
                  <c:v>34.895681935483935</c:v>
                </c:pt>
                <c:pt idx="30">
                  <c:v>27.382406162464974</c:v>
                </c:pt>
                <c:pt idx="31">
                  <c:v>45.442785555555531</c:v>
                </c:pt>
                <c:pt idx="32">
                  <c:v>-24.731068573667699</c:v>
                </c:pt>
                <c:pt idx="33">
                  <c:v>22.702150366653768</c:v>
                </c:pt>
                <c:pt idx="34">
                  <c:v>0.6892278963414924</c:v>
                </c:pt>
                <c:pt idx="35">
                  <c:v>21.145591527987904</c:v>
                </c:pt>
                <c:pt idx="36">
                  <c:v>-5.4555509590071551</c:v>
                </c:pt>
                <c:pt idx="37">
                  <c:v>4.7435683665927399</c:v>
                </c:pt>
                <c:pt idx="38">
                  <c:v>7.5703872620790662</c:v>
                </c:pt>
                <c:pt idx="39">
                  <c:v>29.300341232227481</c:v>
                </c:pt>
                <c:pt idx="40">
                  <c:v>43.478935205183575</c:v>
                </c:pt>
                <c:pt idx="41">
                  <c:v>36.78508336340667</c:v>
                </c:pt>
                <c:pt idx="42">
                  <c:v>134.14731392045456</c:v>
                </c:pt>
                <c:pt idx="43">
                  <c:v>126.18645229681982</c:v>
                </c:pt>
                <c:pt idx="44">
                  <c:v>116.21440586797064</c:v>
                </c:pt>
                <c:pt idx="45">
                  <c:v>190.58996144578305</c:v>
                </c:pt>
                <c:pt idx="46">
                  <c:v>118.87767897053834</c:v>
                </c:pt>
                <c:pt idx="47">
                  <c:v>108.53850259183434</c:v>
                </c:pt>
                <c:pt idx="48">
                  <c:v>70.146985749479541</c:v>
                </c:pt>
                <c:pt idx="49">
                  <c:v>79.374403167177945</c:v>
                </c:pt>
                <c:pt idx="50">
                  <c:v>55.165569661180825</c:v>
                </c:pt>
                <c:pt idx="51">
                  <c:v>8.0056482793055466</c:v>
                </c:pt>
                <c:pt idx="52">
                  <c:v>-5.4529306604499652</c:v>
                </c:pt>
                <c:pt idx="53">
                  <c:v>9.2497293187348077</c:v>
                </c:pt>
                <c:pt idx="54">
                  <c:v>42.656611327539736</c:v>
                </c:pt>
                <c:pt idx="55">
                  <c:v>22.234674157303346</c:v>
                </c:pt>
                <c:pt idx="56">
                  <c:v>11.056917260714499</c:v>
                </c:pt>
                <c:pt idx="57">
                  <c:v>53.878814305999981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5-4D45-BCD6-9D65446C7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09894144"/>
        <c:axId val="310121600"/>
      </c:barChart>
      <c:lineChart>
        <c:grouping val="standard"/>
        <c:varyColors val="0"/>
        <c:ser>
          <c:idx val="0"/>
          <c:order val="0"/>
          <c:tx>
            <c:strRef>
              <c:f>'12. Exports, imports, BOT'!$K$3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'12. Exports, imports, BOT'!$I$4:$J$61</c:f>
              <c:multiLvlStrCache>
                <c:ptCount val="58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</c:lvl>
              </c:multiLvlStrCache>
            </c:multiLvlStrRef>
          </c:cat>
          <c:val>
            <c:numRef>
              <c:f>'12. Exports, imports, BOT'!$K$4:$K$61</c:f>
              <c:numCache>
                <c:formatCode>_ * #\ ##0_ ;_ * \-#\ ##0_ ;_ * "-"??_ ;_ @_ </c:formatCode>
                <c:ptCount val="58"/>
                <c:pt idx="0">
                  <c:v>263.60963659549225</c:v>
                </c:pt>
                <c:pt idx="1">
                  <c:v>298.29646106870223</c:v>
                </c:pt>
                <c:pt idx="2">
                  <c:v>317.59222597553867</c:v>
                </c:pt>
                <c:pt idx="3">
                  <c:v>328.58557484057968</c:v>
                </c:pt>
                <c:pt idx="4">
                  <c:v>310.69181519999995</c:v>
                </c:pt>
                <c:pt idx="5">
                  <c:v>327.04762693602692</c:v>
                </c:pt>
                <c:pt idx="6">
                  <c:v>353.76294721148531</c:v>
                </c:pt>
                <c:pt idx="7">
                  <c:v>364.19565248769817</c:v>
                </c:pt>
                <c:pt idx="8">
                  <c:v>319.31894122712589</c:v>
                </c:pt>
                <c:pt idx="9">
                  <c:v>323.87543658536572</c:v>
                </c:pt>
                <c:pt idx="10">
                  <c:v>330.03857046768258</c:v>
                </c:pt>
                <c:pt idx="11">
                  <c:v>334.1043710144927</c:v>
                </c:pt>
                <c:pt idx="12">
                  <c:v>315.04933004073325</c:v>
                </c:pt>
                <c:pt idx="13">
                  <c:v>348.61036351758787</c:v>
                </c:pt>
                <c:pt idx="14">
                  <c:v>381.78715447798112</c:v>
                </c:pt>
                <c:pt idx="15">
                  <c:v>417.98328969578017</c:v>
                </c:pt>
                <c:pt idx="16">
                  <c:v>399.06649999999991</c:v>
                </c:pt>
                <c:pt idx="17">
                  <c:v>383.92808098159509</c:v>
                </c:pt>
                <c:pt idx="18">
                  <c:v>393.86217532588455</c:v>
                </c:pt>
                <c:pt idx="19">
                  <c:v>417.94660055736176</c:v>
                </c:pt>
                <c:pt idx="20">
                  <c:v>374.5632127482678</c:v>
                </c:pt>
                <c:pt idx="21">
                  <c:v>411.23430901713243</c:v>
                </c:pt>
                <c:pt idx="22">
                  <c:v>419.24961057777767</c:v>
                </c:pt>
                <c:pt idx="23">
                  <c:v>410.63780628875105</c:v>
                </c:pt>
                <c:pt idx="24">
                  <c:v>386.88751812662616</c:v>
                </c:pt>
                <c:pt idx="25">
                  <c:v>442.84704467091291</c:v>
                </c:pt>
                <c:pt idx="26">
                  <c:v>413.21620486577172</c:v>
                </c:pt>
                <c:pt idx="27">
                  <c:v>403.01495270157926</c:v>
                </c:pt>
                <c:pt idx="28">
                  <c:v>378.81607615165109</c:v>
                </c:pt>
                <c:pt idx="29">
                  <c:v>415.6103270967742</c:v>
                </c:pt>
                <c:pt idx="30">
                  <c:v>413.30710644257698</c:v>
                </c:pt>
                <c:pt idx="31">
                  <c:v>445.53365999999994</c:v>
                </c:pt>
                <c:pt idx="32">
                  <c:v>364.71032774294667</c:v>
                </c:pt>
                <c:pt idx="33">
                  <c:v>402.36399143187947</c:v>
                </c:pt>
                <c:pt idx="34">
                  <c:v>444.5124580792683</c:v>
                </c:pt>
                <c:pt idx="35">
                  <c:v>448.66634493192134</c:v>
                </c:pt>
                <c:pt idx="36">
                  <c:v>379.90272057164344</c:v>
                </c:pt>
                <c:pt idx="37">
                  <c:v>414.83348780487796</c:v>
                </c:pt>
                <c:pt idx="38">
                  <c:v>433.82711127379207</c:v>
                </c:pt>
                <c:pt idx="39">
                  <c:v>431.75960189573459</c:v>
                </c:pt>
                <c:pt idx="40">
                  <c:v>408.45477753779699</c:v>
                </c:pt>
                <c:pt idx="41">
                  <c:v>340.65355756044738</c:v>
                </c:pt>
                <c:pt idx="42">
                  <c:v>476.14056676136357</c:v>
                </c:pt>
                <c:pt idx="43">
                  <c:v>503.48968763250883</c:v>
                </c:pt>
                <c:pt idx="44">
                  <c:v>493.65818581907092</c:v>
                </c:pt>
                <c:pt idx="45">
                  <c:v>580.55951325301191</c:v>
                </c:pt>
                <c:pt idx="46">
                  <c:v>539.22433660684032</c:v>
                </c:pt>
                <c:pt idx="47">
                  <c:v>550.36207063120969</c:v>
                </c:pt>
                <c:pt idx="48">
                  <c:v>523.49922659729054</c:v>
                </c:pt>
                <c:pt idx="49">
                  <c:v>579.119141684184</c:v>
                </c:pt>
                <c:pt idx="50">
                  <c:v>590.60813976612951</c:v>
                </c:pt>
                <c:pt idx="51">
                  <c:v>533.86080823219095</c:v>
                </c:pt>
                <c:pt idx="52">
                  <c:v>515.49972733243271</c:v>
                </c:pt>
                <c:pt idx="53">
                  <c:v>540.31144829683694</c:v>
                </c:pt>
                <c:pt idx="54">
                  <c:v>547.7733137548696</c:v>
                </c:pt>
                <c:pt idx="55">
                  <c:v>531.12405617977515</c:v>
                </c:pt>
                <c:pt idx="56">
                  <c:v>475.20509635917824</c:v>
                </c:pt>
                <c:pt idx="57">
                  <c:v>518.739023546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905-4D45-BCD6-9D65446C77EC}"/>
            </c:ext>
          </c:extLst>
        </c:ser>
        <c:ser>
          <c:idx val="1"/>
          <c:order val="1"/>
          <c:tx>
            <c:strRef>
              <c:f>'12. Exports, imports, BOT'!$L$3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'12. Exports, imports, BOT'!$I$4:$J$61</c:f>
              <c:multiLvlStrCache>
                <c:ptCount val="58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</c:lvl>
              </c:multiLvlStrCache>
            </c:multiLvlStrRef>
          </c:cat>
          <c:val>
            <c:numRef>
              <c:f>'12. Exports, imports, BOT'!$L$4:$L$61</c:f>
              <c:numCache>
                <c:formatCode>_ * #\ ##0_ ;_ * \-#\ ##0_ ;_ * "-"??_ ;_ @_ </c:formatCode>
                <c:ptCount val="58"/>
                <c:pt idx="0">
                  <c:v>280.96555600237247</c:v>
                </c:pt>
                <c:pt idx="1">
                  <c:v>291.31710839694654</c:v>
                </c:pt>
                <c:pt idx="2">
                  <c:v>315.63504228305186</c:v>
                </c:pt>
                <c:pt idx="3">
                  <c:v>297.4752017391304</c:v>
                </c:pt>
                <c:pt idx="4">
                  <c:v>319.20027359999995</c:v>
                </c:pt>
                <c:pt idx="5">
                  <c:v>324.34371156004488</c:v>
                </c:pt>
                <c:pt idx="6">
                  <c:v>363.55036653782435</c:v>
                </c:pt>
                <c:pt idx="7">
                  <c:v>388.57010945872054</c:v>
                </c:pt>
                <c:pt idx="8">
                  <c:v>368.6302445640473</c:v>
                </c:pt>
                <c:pt idx="9">
                  <c:v>368.84850509013773</c:v>
                </c:pt>
                <c:pt idx="10">
                  <c:v>389.40823289542823</c:v>
                </c:pt>
                <c:pt idx="11">
                  <c:v>391.98005072463758</c:v>
                </c:pt>
                <c:pt idx="12">
                  <c:v>389.98369704684319</c:v>
                </c:pt>
                <c:pt idx="13">
                  <c:v>409.64927658291447</c:v>
                </c:pt>
                <c:pt idx="14">
                  <c:v>457.72883829787241</c:v>
                </c:pt>
                <c:pt idx="15">
                  <c:v>432.4736331697743</c:v>
                </c:pt>
                <c:pt idx="16">
                  <c:v>445.89230875000004</c:v>
                </c:pt>
                <c:pt idx="17">
                  <c:v>417.06270552147237</c:v>
                </c:pt>
                <c:pt idx="18">
                  <c:v>449.89336638733693</c:v>
                </c:pt>
                <c:pt idx="19">
                  <c:v>450.44810645610761</c:v>
                </c:pt>
                <c:pt idx="20">
                  <c:v>427.19572969976906</c:v>
                </c:pt>
                <c:pt idx="21">
                  <c:v>397.2337743913435</c:v>
                </c:pt>
                <c:pt idx="22">
                  <c:v>437.90006462222209</c:v>
                </c:pt>
                <c:pt idx="23">
                  <c:v>430.08070992028343</c:v>
                </c:pt>
                <c:pt idx="24">
                  <c:v>411.35324301821333</c:v>
                </c:pt>
                <c:pt idx="25">
                  <c:v>397.66794428874738</c:v>
                </c:pt>
                <c:pt idx="26">
                  <c:v>408.26708741610742</c:v>
                </c:pt>
                <c:pt idx="27">
                  <c:v>393.75998794679958</c:v>
                </c:pt>
                <c:pt idx="28">
                  <c:v>371.75656844679969</c:v>
                </c:pt>
                <c:pt idx="29">
                  <c:v>380.71464516129026</c:v>
                </c:pt>
                <c:pt idx="30">
                  <c:v>385.92470028011201</c:v>
                </c:pt>
                <c:pt idx="31">
                  <c:v>400.09087444444441</c:v>
                </c:pt>
                <c:pt idx="32">
                  <c:v>389.44139631661437</c:v>
                </c:pt>
                <c:pt idx="33">
                  <c:v>379.6618410652257</c:v>
                </c:pt>
                <c:pt idx="34">
                  <c:v>443.82323018292681</c:v>
                </c:pt>
                <c:pt idx="35">
                  <c:v>427.52075340393344</c:v>
                </c:pt>
                <c:pt idx="36">
                  <c:v>385.3582715306506</c:v>
                </c:pt>
                <c:pt idx="37">
                  <c:v>410.08991943828522</c:v>
                </c:pt>
                <c:pt idx="38">
                  <c:v>426.256724011713</c:v>
                </c:pt>
                <c:pt idx="39">
                  <c:v>402.45926066350711</c:v>
                </c:pt>
                <c:pt idx="40">
                  <c:v>364.97584233261341</c:v>
                </c:pt>
                <c:pt idx="41">
                  <c:v>303.86847419704071</c:v>
                </c:pt>
                <c:pt idx="42">
                  <c:v>341.99325284090901</c:v>
                </c:pt>
                <c:pt idx="43">
                  <c:v>377.30323533568901</c:v>
                </c:pt>
                <c:pt idx="44">
                  <c:v>377.44377995110028</c:v>
                </c:pt>
                <c:pt idx="45">
                  <c:v>389.96955180722887</c:v>
                </c:pt>
                <c:pt idx="46">
                  <c:v>420.34665763630198</c:v>
                </c:pt>
                <c:pt idx="47">
                  <c:v>441.82356803937535</c:v>
                </c:pt>
                <c:pt idx="48">
                  <c:v>453.352240847811</c:v>
                </c:pt>
                <c:pt idx="49">
                  <c:v>499.74473851700606</c:v>
                </c:pt>
                <c:pt idx="50">
                  <c:v>535.44257010494869</c:v>
                </c:pt>
                <c:pt idx="51">
                  <c:v>525.8551599528854</c:v>
                </c:pt>
                <c:pt idx="52">
                  <c:v>520.95265799288268</c:v>
                </c:pt>
                <c:pt idx="53">
                  <c:v>531.06171897810214</c:v>
                </c:pt>
                <c:pt idx="54">
                  <c:v>505.11670242732987</c:v>
                </c:pt>
                <c:pt idx="55">
                  <c:v>508.88938202247181</c:v>
                </c:pt>
                <c:pt idx="56">
                  <c:v>464.14817909846374</c:v>
                </c:pt>
                <c:pt idx="57">
                  <c:v>464.86020924000002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905-4D45-BCD6-9D65446C7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4144"/>
        <c:axId val="310121600"/>
      </c:lineChart>
      <c:catAx>
        <c:axId val="30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21600"/>
        <c:crosses val="autoZero"/>
        <c:auto val="1"/>
        <c:lblAlgn val="ctr"/>
        <c:lblOffset val="100"/>
        <c:noMultiLvlLbl val="0"/>
      </c:catAx>
      <c:valAx>
        <c:axId val="3101216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(2024) rand</a:t>
                </a:r>
              </a:p>
            </c:rich>
          </c:tx>
          <c:layout>
            <c:manualLayout>
              <c:xMode val="edge"/>
              <c:yMode val="edge"/>
              <c:x val="1.7473890792560402E-2"/>
              <c:y val="0.17592340596765801"/>
            </c:manualLayout>
          </c:layout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0989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'12. Exports, imports, BOT'!$S$3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'12. Exports, imports, BOT'!$O$4:$P$61</c:f>
              <c:multiLvlStrCache>
                <c:ptCount val="58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</c:lvl>
              </c:multiLvlStrCache>
            </c:multiLvlStrRef>
          </c:cat>
          <c:val>
            <c:numRef>
              <c:f>'12. Exports, imports, BOT'!$S$4:$S$61</c:f>
              <c:numCache>
                <c:formatCode>_ * #\ ##0.0_ ;_ * \-#\ ##0.0_ ;_ * "-"??_ ;_ @_ </c:formatCode>
                <c:ptCount val="58"/>
                <c:pt idx="0">
                  <c:v>-1.1435324324324334</c:v>
                </c:pt>
                <c:pt idx="1">
                  <c:v>0.45226315789473404</c:v>
                </c:pt>
                <c:pt idx="2">
                  <c:v>0.13687323943661767</c:v>
                </c:pt>
                <c:pt idx="3">
                  <c:v>2.2822352941176511</c:v>
                </c:pt>
                <c:pt idx="4">
                  <c:v>-0.62404347826086948</c:v>
                </c:pt>
                <c:pt idx="5">
                  <c:v>0.20491176470588002</c:v>
                </c:pt>
                <c:pt idx="6">
                  <c:v>-0.68344000000000094</c:v>
                </c:pt>
                <c:pt idx="7">
                  <c:v>-1.5722073170731647</c:v>
                </c:pt>
                <c:pt idx="8">
                  <c:v>-3.4862105263157908</c:v>
                </c:pt>
                <c:pt idx="9">
                  <c:v>-2.9200476190476223</c:v>
                </c:pt>
                <c:pt idx="10">
                  <c:v>-3.9364096385542169</c:v>
                </c:pt>
                <c:pt idx="11">
                  <c:v>-3.7599302325581405</c:v>
                </c:pt>
                <c:pt idx="12">
                  <c:v>-4.6260434782608648</c:v>
                </c:pt>
                <c:pt idx="13">
                  <c:v>-3.5126499999999972</c:v>
                </c:pt>
                <c:pt idx="14">
                  <c:v>-4.4383500000000069</c:v>
                </c:pt>
                <c:pt idx="15">
                  <c:v>-0.82115384615384812</c:v>
                </c:pt>
                <c:pt idx="16">
                  <c:v>-2.632327102803746</c:v>
                </c:pt>
                <c:pt idx="17">
                  <c:v>-1.8975981308411178</c:v>
                </c:pt>
                <c:pt idx="18">
                  <c:v>-3.1640727272727212</c:v>
                </c:pt>
                <c:pt idx="19">
                  <c:v>-1.7596434782608661</c:v>
                </c:pt>
                <c:pt idx="20">
                  <c:v>-2.7233388429752132</c:v>
                </c:pt>
                <c:pt idx="21">
                  <c:v>0.73008943089430645</c:v>
                </c:pt>
                <c:pt idx="22">
                  <c:v>-0.89229411764705802</c:v>
                </c:pt>
                <c:pt idx="23">
                  <c:v>-0.8407814569536427</c:v>
                </c:pt>
                <c:pt idx="24">
                  <c:v>-1.0594285714285689</c:v>
                </c:pt>
                <c:pt idx="25">
                  <c:v>2.037635761589403</c:v>
                </c:pt>
                <c:pt idx="26">
                  <c:v>0.24371428571427955</c:v>
                </c:pt>
                <c:pt idx="27">
                  <c:v>0.46326618705035472</c:v>
                </c:pt>
                <c:pt idx="28">
                  <c:v>0.37845558561691206</c:v>
                </c:pt>
                <c:pt idx="29">
                  <c:v>1.8944659199676863</c:v>
                </c:pt>
                <c:pt idx="30">
                  <c:v>1.5027985003784465</c:v>
                </c:pt>
                <c:pt idx="31">
                  <c:v>2.4276306626168918</c:v>
                </c:pt>
                <c:pt idx="32">
                  <c:v>-1.526823881745706</c:v>
                </c:pt>
                <c:pt idx="33">
                  <c:v>1.3468091844813941</c:v>
                </c:pt>
                <c:pt idx="34">
                  <c:v>3.7106936088093789E-2</c:v>
                </c:pt>
                <c:pt idx="35">
                  <c:v>1.1338008415147272</c:v>
                </c:pt>
                <c:pt idx="36">
                  <c:v>-0.29942897930050094</c:v>
                </c:pt>
                <c:pt idx="37">
                  <c:v>0.25801668211306605</c:v>
                </c:pt>
                <c:pt idx="38">
                  <c:v>0.40742506811988832</c:v>
                </c:pt>
                <c:pt idx="39">
                  <c:v>1.5789402173913025</c:v>
                </c:pt>
                <c:pt idx="40">
                  <c:v>2.2769882659713154</c:v>
                </c:pt>
                <c:pt idx="41">
                  <c:v>1.6421727019498604</c:v>
                </c:pt>
                <c:pt idx="42">
                  <c:v>6.4602010644589001</c:v>
                </c:pt>
                <c:pt idx="43">
                  <c:v>6.5945083014048578</c:v>
                </c:pt>
                <c:pt idx="44">
                  <c:v>6.4316844919786043</c:v>
                </c:pt>
                <c:pt idx="45">
                  <c:v>11.323267326732669</c:v>
                </c:pt>
                <c:pt idx="46">
                  <c:v>6.937917743059824</c:v>
                </c:pt>
                <c:pt idx="47">
                  <c:v>6.0779205238805964</c:v>
                </c:pt>
                <c:pt idx="48">
                  <c:v>4.0326591731717372</c:v>
                </c:pt>
                <c:pt idx="49">
                  <c:v>4.5701380397415257</c:v>
                </c:pt>
                <c:pt idx="50">
                  <c:v>2.97783403068361</c:v>
                </c:pt>
                <c:pt idx="51">
                  <c:v>0.42086929115144756</c:v>
                </c:pt>
                <c:pt idx="52">
                  <c:v>-0.2878103445399951</c:v>
                </c:pt>
                <c:pt idx="53">
                  <c:v>0.47107607977168087</c:v>
                </c:pt>
                <c:pt idx="54">
                  <c:v>2.2079172340019433</c:v>
                </c:pt>
                <c:pt idx="55">
                  <c:v>1.1594221474665289</c:v>
                </c:pt>
                <c:pt idx="56">
                  <c:v>0.57815969200694894</c:v>
                </c:pt>
                <c:pt idx="57">
                  <c:v>2.900794309767452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5E5-8ACA-BC1FE7626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310174080"/>
        <c:axId val="310176000"/>
      </c:barChart>
      <c:lineChart>
        <c:grouping val="standard"/>
        <c:varyColors val="0"/>
        <c:ser>
          <c:idx val="0"/>
          <c:order val="0"/>
          <c:tx>
            <c:strRef>
              <c:f>'12. Exports, imports, BOT'!$Q$3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'12. Exports, imports, BOT'!$O$4:$P$61</c:f>
              <c:multiLvlStrCache>
                <c:ptCount val="58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</c:lvl>
              </c:multiLvlStrCache>
            </c:multiLvlStrRef>
          </c:cat>
          <c:val>
            <c:numRef>
              <c:f>'12. Exports, imports, BOT'!$Q$4:$Q$61</c:f>
              <c:numCache>
                <c:formatCode>_ * #\ ##0_ ;_ * \-#\ ##0_ ;_ * "-"??_ ;_ @_ </c:formatCode>
                <c:ptCount val="58"/>
                <c:pt idx="0">
                  <c:v>17.368493243243243</c:v>
                </c:pt>
                <c:pt idx="1">
                  <c:v>19.329657894736844</c:v>
                </c:pt>
                <c:pt idx="2">
                  <c:v>22.210422535211269</c:v>
                </c:pt>
                <c:pt idx="3">
                  <c:v>24.104808823529414</c:v>
                </c:pt>
                <c:pt idx="4">
                  <c:v>22.787347826086958</c:v>
                </c:pt>
                <c:pt idx="5">
                  <c:v>24.784764705882353</c:v>
                </c:pt>
                <c:pt idx="6">
                  <c:v>24.702706666666664</c:v>
                </c:pt>
                <c:pt idx="7">
                  <c:v>23.49143902439025</c:v>
                </c:pt>
                <c:pt idx="8">
                  <c:v>22.575210526315793</c:v>
                </c:pt>
                <c:pt idx="9">
                  <c:v>21.028845238095233</c:v>
                </c:pt>
                <c:pt idx="10">
                  <c:v>21.882674698795181</c:v>
                </c:pt>
                <c:pt idx="11">
                  <c:v>21.705302325581396</c:v>
                </c:pt>
                <c:pt idx="12">
                  <c:v>19.449445652173917</c:v>
                </c:pt>
                <c:pt idx="13">
                  <c:v>20.061730000000001</c:v>
                </c:pt>
                <c:pt idx="14">
                  <c:v>22.313239999999997</c:v>
                </c:pt>
                <c:pt idx="15">
                  <c:v>23.686711538461534</c:v>
                </c:pt>
                <c:pt idx="16">
                  <c:v>22.433644859813082</c:v>
                </c:pt>
                <c:pt idx="17">
                  <c:v>21.987308411214958</c:v>
                </c:pt>
                <c:pt idx="18">
                  <c:v>22.241336363636368</c:v>
                </c:pt>
                <c:pt idx="19">
                  <c:v>22.62778260869565</c:v>
                </c:pt>
                <c:pt idx="20">
                  <c:v>19.380842975206612</c:v>
                </c:pt>
                <c:pt idx="21">
                  <c:v>21.44473983739837</c:v>
                </c:pt>
                <c:pt idx="22">
                  <c:v>20.058169117647058</c:v>
                </c:pt>
                <c:pt idx="23">
                  <c:v>17.757463576158941</c:v>
                </c:pt>
                <c:pt idx="24">
                  <c:v>16.753220779220779</c:v>
                </c:pt>
                <c:pt idx="25">
                  <c:v>19.972973509933777</c:v>
                </c:pt>
                <c:pt idx="26">
                  <c:v>20.348414285714284</c:v>
                </c:pt>
                <c:pt idx="27">
                  <c:v>20.173302158273376</c:v>
                </c:pt>
                <c:pt idx="28">
                  <c:v>20.308081800456463</c:v>
                </c:pt>
                <c:pt idx="29">
                  <c:v>22.563238687444304</c:v>
                </c:pt>
                <c:pt idx="30">
                  <c:v>22.683079641447677</c:v>
                </c:pt>
                <c:pt idx="31">
                  <c:v>23.801163617526107</c:v>
                </c:pt>
                <c:pt idx="32">
                  <c:v>22.516149541153936</c:v>
                </c:pt>
                <c:pt idx="33">
                  <c:v>23.870316706254947</c:v>
                </c:pt>
                <c:pt idx="34">
                  <c:v>23.931845271881031</c:v>
                </c:pt>
                <c:pt idx="35">
                  <c:v>24.05694249649369</c:v>
                </c:pt>
                <c:pt idx="36">
                  <c:v>20.851034975017843</c:v>
                </c:pt>
                <c:pt idx="37">
                  <c:v>22.564017608897128</c:v>
                </c:pt>
                <c:pt idx="38">
                  <c:v>23.347820163487736</c:v>
                </c:pt>
                <c:pt idx="39">
                  <c:v>23.266711956521739</c:v>
                </c:pt>
                <c:pt idx="40">
                  <c:v>21.390743155149934</c:v>
                </c:pt>
                <c:pt idx="41">
                  <c:v>15.20757660167131</c:v>
                </c:pt>
                <c:pt idx="42">
                  <c:v>22.929745712596098</c:v>
                </c:pt>
                <c:pt idx="43">
                  <c:v>26.312388250319287</c:v>
                </c:pt>
                <c:pt idx="44">
                  <c:v>27.3206550802139</c:v>
                </c:pt>
                <c:pt idx="45">
                  <c:v>34.492008486562938</c:v>
                </c:pt>
                <c:pt idx="46">
                  <c:v>31.470113858476509</c:v>
                </c:pt>
                <c:pt idx="47">
                  <c:v>30.819081199545749</c:v>
                </c:pt>
                <c:pt idx="48">
                  <c:v>30.095291133753946</c:v>
                </c:pt>
                <c:pt idx="49">
                  <c:v>33.343928437219027</c:v>
                </c:pt>
                <c:pt idx="50">
                  <c:v>31.880990773705662</c:v>
                </c:pt>
                <c:pt idx="51">
                  <c:v>28.065886995689169</c:v>
                </c:pt>
                <c:pt idx="52">
                  <c:v>27.208516552377624</c:v>
                </c:pt>
                <c:pt idx="53">
                  <c:v>27.517324037137087</c:v>
                </c:pt>
                <c:pt idx="54">
                  <c:v>28.35288838297614</c:v>
                </c:pt>
                <c:pt idx="55">
                  <c:v>27.695345991153978</c:v>
                </c:pt>
                <c:pt idx="56">
                  <c:v>24.848194634441928</c:v>
                </c:pt>
                <c:pt idx="57">
                  <c:v>27.928513779283183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0E4-45E5-8ACA-BC1FE76264FC}"/>
            </c:ext>
          </c:extLst>
        </c:ser>
        <c:ser>
          <c:idx val="1"/>
          <c:order val="1"/>
          <c:tx>
            <c:strRef>
              <c:f>'12. Exports, imports, BOT'!$R$3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'12. Exports, imports, BOT'!$O$4:$P$61</c:f>
              <c:multiLvlStrCache>
                <c:ptCount val="58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</c:lvl>
              </c:multiLvlStrCache>
            </c:multiLvlStrRef>
          </c:cat>
          <c:val>
            <c:numRef>
              <c:f>'12. Exports, imports, BOT'!$R$4:$R$61</c:f>
              <c:numCache>
                <c:formatCode>_ * #\ ##0_ ;_ * \-#\ ##0_ ;_ * "-"??_ ;_ @_ </c:formatCode>
                <c:ptCount val="58"/>
                <c:pt idx="0">
                  <c:v>18.512025675675677</c:v>
                </c:pt>
                <c:pt idx="1">
                  <c:v>18.87739473684211</c:v>
                </c:pt>
                <c:pt idx="2">
                  <c:v>22.073549295774651</c:v>
                </c:pt>
                <c:pt idx="3">
                  <c:v>21.822573529411763</c:v>
                </c:pt>
                <c:pt idx="4">
                  <c:v>23.411391304347827</c:v>
                </c:pt>
                <c:pt idx="5">
                  <c:v>24.579852941176473</c:v>
                </c:pt>
                <c:pt idx="6">
                  <c:v>25.386146666666665</c:v>
                </c:pt>
                <c:pt idx="7">
                  <c:v>25.063646341463414</c:v>
                </c:pt>
                <c:pt idx="8">
                  <c:v>26.061421052631584</c:v>
                </c:pt>
                <c:pt idx="9">
                  <c:v>23.948892857142855</c:v>
                </c:pt>
                <c:pt idx="10">
                  <c:v>25.819084337349398</c:v>
                </c:pt>
                <c:pt idx="11">
                  <c:v>25.465232558139537</c:v>
                </c:pt>
                <c:pt idx="12">
                  <c:v>24.075489130434782</c:v>
                </c:pt>
                <c:pt idx="13">
                  <c:v>23.574379999999998</c:v>
                </c:pt>
                <c:pt idx="14">
                  <c:v>26.751590000000004</c:v>
                </c:pt>
                <c:pt idx="15">
                  <c:v>24.507865384615382</c:v>
                </c:pt>
                <c:pt idx="16">
                  <c:v>25.065971962616828</c:v>
                </c:pt>
                <c:pt idx="17">
                  <c:v>23.884906542056076</c:v>
                </c:pt>
                <c:pt idx="18">
                  <c:v>25.405409090909089</c:v>
                </c:pt>
                <c:pt idx="19">
                  <c:v>24.387426086956516</c:v>
                </c:pt>
                <c:pt idx="20">
                  <c:v>22.104181818181825</c:v>
                </c:pt>
                <c:pt idx="21">
                  <c:v>20.714650406504063</c:v>
                </c:pt>
                <c:pt idx="22">
                  <c:v>20.950463235294116</c:v>
                </c:pt>
                <c:pt idx="23">
                  <c:v>18.598245033112583</c:v>
                </c:pt>
                <c:pt idx="24">
                  <c:v>17.812649350649348</c:v>
                </c:pt>
                <c:pt idx="25">
                  <c:v>17.935337748344374</c:v>
                </c:pt>
                <c:pt idx="26">
                  <c:v>20.104700000000005</c:v>
                </c:pt>
                <c:pt idx="27">
                  <c:v>19.710035971223022</c:v>
                </c:pt>
                <c:pt idx="28">
                  <c:v>19.929626214839551</c:v>
                </c:pt>
                <c:pt idx="29">
                  <c:v>20.668772767476618</c:v>
                </c:pt>
                <c:pt idx="30">
                  <c:v>21.18028114106923</c:v>
                </c:pt>
                <c:pt idx="31">
                  <c:v>21.373532954909216</c:v>
                </c:pt>
                <c:pt idx="32">
                  <c:v>24.042973422899642</c:v>
                </c:pt>
                <c:pt idx="33">
                  <c:v>22.523507521773553</c:v>
                </c:pt>
                <c:pt idx="34">
                  <c:v>23.894738335792937</c:v>
                </c:pt>
                <c:pt idx="35">
                  <c:v>22.923141654978963</c:v>
                </c:pt>
                <c:pt idx="36">
                  <c:v>21.150463954318344</c:v>
                </c:pt>
                <c:pt idx="37">
                  <c:v>22.306000926784062</c:v>
                </c:pt>
                <c:pt idx="38">
                  <c:v>22.940395095367847</c:v>
                </c:pt>
                <c:pt idx="39">
                  <c:v>21.687771739130437</c:v>
                </c:pt>
                <c:pt idx="40">
                  <c:v>19.113754889178619</c:v>
                </c:pt>
                <c:pt idx="41">
                  <c:v>13.565403899721449</c:v>
                </c:pt>
                <c:pt idx="42">
                  <c:v>16.469544648137198</c:v>
                </c:pt>
                <c:pt idx="43">
                  <c:v>19.71787994891443</c:v>
                </c:pt>
                <c:pt idx="44">
                  <c:v>20.888970588235296</c:v>
                </c:pt>
                <c:pt idx="45">
                  <c:v>23.168741159830269</c:v>
                </c:pt>
                <c:pt idx="46">
                  <c:v>24.532196115416685</c:v>
                </c:pt>
                <c:pt idx="47">
                  <c:v>24.741160675665153</c:v>
                </c:pt>
                <c:pt idx="48">
                  <c:v>26.062631960582209</c:v>
                </c:pt>
                <c:pt idx="49">
                  <c:v>28.773790397477502</c:v>
                </c:pt>
                <c:pt idx="50">
                  <c:v>28.903156743022052</c:v>
                </c:pt>
                <c:pt idx="51">
                  <c:v>27.645017704537722</c:v>
                </c:pt>
                <c:pt idx="52">
                  <c:v>27.496326896917619</c:v>
                </c:pt>
                <c:pt idx="53">
                  <c:v>27.046247957365406</c:v>
                </c:pt>
                <c:pt idx="54">
                  <c:v>26.144971148974196</c:v>
                </c:pt>
                <c:pt idx="55">
                  <c:v>26.535923843687449</c:v>
                </c:pt>
                <c:pt idx="56">
                  <c:v>24.270034942434979</c:v>
                </c:pt>
                <c:pt idx="57">
                  <c:v>25.027719469515731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0E4-45E5-8ACA-BC1FE7626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74080"/>
        <c:axId val="310176000"/>
      </c:lineChart>
      <c:catAx>
        <c:axId val="3101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76000"/>
        <c:crosses val="autoZero"/>
        <c:auto val="1"/>
        <c:lblAlgn val="ctr"/>
        <c:lblOffset val="100"/>
        <c:noMultiLvlLbl val="0"/>
      </c:catAx>
      <c:valAx>
        <c:axId val="3101760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layout>
            <c:manualLayout>
              <c:xMode val="edge"/>
              <c:yMode val="edge"/>
              <c:x val="1.7579661853882933E-2"/>
              <c:y val="0.2053475707876424"/>
            </c:manualLayout>
          </c:layout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1017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'13_14 Imports exports by sector'!$B$4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71-48CE-8E8A-1B79E79A0A19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71-48CE-8E8A-1B79E79A0A1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71-48CE-8E8A-1B79E79A0A1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71-48CE-8E8A-1B79E79A0A19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71-48CE-8E8A-1B79E79A0A19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71-48CE-8E8A-1B79E79A0A19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71-48CE-8E8A-1B79E79A0A19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71-48CE-8E8A-1B79E79A0A19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71-48CE-8E8A-1B79E79A0A1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71-48CE-8E8A-1B79E79A0A1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71-48CE-8E8A-1B79E79A0A1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71-48CE-8E8A-1B79E79A0A1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71-48CE-8E8A-1B79E79A0A19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71-48CE-8E8A-1B79E79A0A19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71-48CE-8E8A-1B79E79A0A19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71-48CE-8E8A-1B79E79A0A19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71-48CE-8E8A-1B79E79A0A19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71-48CE-8E8A-1B79E79A0A19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E371-48CE-8E8A-1B79E79A0A19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E371-48CE-8E8A-1B79E79A0A19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E371-48CE-8E8A-1B79E79A0A19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E371-48CE-8E8A-1B79E79A0A19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E371-48CE-8E8A-1B79E79A0A19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E371-48CE-8E8A-1B79E79A0A19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371-48CE-8E8A-1B79E79A0A19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E371-48CE-8E8A-1B79E79A0A19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E371-48CE-8E8A-1B79E79A0A19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E371-48CE-8E8A-1B79E79A0A19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E371-48CE-8E8A-1B79E79A0A19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E371-48CE-8E8A-1B79E79A0A19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E371-48CE-8E8A-1B79E79A0A19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E371-48CE-8E8A-1B79E79A0A19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E371-48CE-8E8A-1B79E79A0A19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E371-48CE-8E8A-1B79E79A0A19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E371-48CE-8E8A-1B79E79A0A19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E371-48CE-8E8A-1B79E79A0A19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E371-48CE-8E8A-1B79E79A0A19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E371-48CE-8E8A-1B79E79A0A19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E371-48CE-8E8A-1B79E79A0A19}"/>
              </c:ext>
            </c:extLst>
          </c:dPt>
          <c:dPt>
            <c:idx val="4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E371-48CE-8E8A-1B79E79A0A19}"/>
              </c:ext>
            </c:extLst>
          </c:dPt>
          <c:dPt>
            <c:idx val="4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E371-48CE-8E8A-1B79E79A0A19}"/>
              </c:ext>
            </c:extLst>
          </c:dPt>
          <c:dPt>
            <c:idx val="5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E371-48CE-8E8A-1B79E79A0A19}"/>
              </c:ext>
            </c:extLst>
          </c:dPt>
          <c:cat>
            <c:multiLvlStrRef>
              <c:f>'13_14 Imports exports by sector'!$C$2:$AY$3</c:f>
              <c:multiLvlStrCache>
                <c:ptCount val="49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2024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  <c:pt idx="30">
                    <c:v>2023</c:v>
                  </c:pt>
                  <c:pt idx="31">
                    <c:v>2024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6">
                    <c:v>2022</c:v>
                  </c:pt>
                  <c:pt idx="47">
                    <c:v>2023</c:v>
                  </c:pt>
                  <c:pt idx="48">
                    <c:v>2024</c:v>
                  </c:pt>
                </c:lvl>
                <c:lvl>
                  <c:pt idx="0">
                    <c:v>Agriculture</c:v>
                  </c:pt>
                  <c:pt idx="17">
                    <c:v>Mining</c:v>
                  </c:pt>
                  <c:pt idx="34">
                    <c:v>Manufacturing</c:v>
                  </c:pt>
                </c:lvl>
              </c:multiLvlStrCache>
            </c:multiLvlStrRef>
          </c:cat>
          <c:val>
            <c:numRef>
              <c:f>'13_14 Imports exports by sector'!$C$4:$AY$4</c:f>
              <c:numCache>
                <c:formatCode>_ * #\ ##0_ ;_ * \-#\ ##0_ ;_ * "-"??_ ;_ @_ </c:formatCode>
                <c:ptCount val="49"/>
                <c:pt idx="0">
                  <c:v>13.859615267175569</c:v>
                </c:pt>
                <c:pt idx="1">
                  <c:v>16.473236700336699</c:v>
                </c:pt>
                <c:pt idx="2">
                  <c:v>16.500123860021205</c:v>
                </c:pt>
                <c:pt idx="3">
                  <c:v>21.477134070351756</c:v>
                </c:pt>
                <c:pt idx="4">
                  <c:v>25.4472245398773</c:v>
                </c:pt>
                <c:pt idx="5">
                  <c:v>26.051929666366089</c:v>
                </c:pt>
                <c:pt idx="6">
                  <c:v>31.057979278131633</c:v>
                </c:pt>
                <c:pt idx="7">
                  <c:v>29.140203467741934</c:v>
                </c:pt>
                <c:pt idx="8">
                  <c:v>29.129279120030873</c:v>
                </c:pt>
                <c:pt idx="9">
                  <c:v>26.304185587583145</c:v>
                </c:pt>
                <c:pt idx="10">
                  <c:v>36.285164633706231</c:v>
                </c:pt>
                <c:pt idx="11">
                  <c:v>35.504315662650598</c:v>
                </c:pt>
                <c:pt idx="12">
                  <c:v>37.727706748466247</c:v>
                </c:pt>
                <c:pt idx="13">
                  <c:v>42.542129136253031</c:v>
                </c:pt>
                <c:pt idx="14">
                  <c:v>38.912699999999994</c:v>
                </c:pt>
                <c:pt idx="17">
                  <c:v>96.886134351145031</c:v>
                </c:pt>
                <c:pt idx="18">
                  <c:v>162.7254850729517</c:v>
                </c:pt>
                <c:pt idx="19">
                  <c:v>157.99374644750793</c:v>
                </c:pt>
                <c:pt idx="20">
                  <c:v>164.35422201005022</c:v>
                </c:pt>
                <c:pt idx="21">
                  <c:v>150.0675717791411</c:v>
                </c:pt>
                <c:pt idx="22">
                  <c:v>164.60298268710548</c:v>
                </c:pt>
                <c:pt idx="23">
                  <c:v>172.33967184713373</c:v>
                </c:pt>
                <c:pt idx="24">
                  <c:v>170.02539806451611</c:v>
                </c:pt>
                <c:pt idx="25">
                  <c:v>167.34784801235043</c:v>
                </c:pt>
                <c:pt idx="26">
                  <c:v>171.91512172949001</c:v>
                </c:pt>
                <c:pt idx="27">
                  <c:v>162.68411208949831</c:v>
                </c:pt>
                <c:pt idx="28">
                  <c:v>312.44107277108435</c:v>
                </c:pt>
                <c:pt idx="29">
                  <c:v>298.80838159509193</c:v>
                </c:pt>
                <c:pt idx="30">
                  <c:v>239.49026849148413</c:v>
                </c:pt>
                <c:pt idx="31">
                  <c:v>232.95050000000001</c:v>
                </c:pt>
                <c:pt idx="34">
                  <c:v>187.55071145038161</c:v>
                </c:pt>
                <c:pt idx="35">
                  <c:v>147.8489051627385</c:v>
                </c:pt>
                <c:pt idx="36">
                  <c:v>149.38156627783664</c:v>
                </c:pt>
                <c:pt idx="37">
                  <c:v>162.77900743718587</c:v>
                </c:pt>
                <c:pt idx="38">
                  <c:v>208.41328466257664</c:v>
                </c:pt>
                <c:pt idx="39">
                  <c:v>220.57939666366093</c:v>
                </c:pt>
                <c:pt idx="40">
                  <c:v>239.44939354564752</c:v>
                </c:pt>
                <c:pt idx="41">
                  <c:v>216.44472556451606</c:v>
                </c:pt>
                <c:pt idx="42">
                  <c:v>205.8868642994982</c:v>
                </c:pt>
                <c:pt idx="43">
                  <c:v>216.6139249076127</c:v>
                </c:pt>
                <c:pt idx="44">
                  <c:v>141.683032912306</c:v>
                </c:pt>
                <c:pt idx="45">
                  <c:v>232.61400578313251</c:v>
                </c:pt>
                <c:pt idx="46">
                  <c:v>242.73965276073619</c:v>
                </c:pt>
                <c:pt idx="47">
                  <c:v>258.27936618004861</c:v>
                </c:pt>
                <c:pt idx="48">
                  <c:v>246.8759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E371-48CE-8E8A-1B79E79A0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38"/>
        <c:axId val="1203618223"/>
        <c:axId val="1203605327"/>
      </c:barChart>
      <c:catAx>
        <c:axId val="12036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05327"/>
        <c:crosses val="autoZero"/>
        <c:auto val="1"/>
        <c:lblAlgn val="ctr"/>
        <c:lblOffset val="100"/>
        <c:noMultiLvlLbl val="0"/>
      </c:catAx>
      <c:valAx>
        <c:axId val="120360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b="1"/>
                  <a:t>Billions of constant (2024) rand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1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b="1"/>
              <a:t>Exports in billions of U.S. dollars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'13_14 Imports exports by sector'!$B$8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1B-4F31-9B41-D67F08E39D60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1B-4F31-9B41-D67F08E39D60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1B-4F31-9B41-D67F08E39D60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1B-4F31-9B41-D67F08E39D60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81B-4F31-9B41-D67F08E39D60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81B-4F31-9B41-D67F08E39D60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81B-4F31-9B41-D67F08E39D60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81B-4F31-9B41-D67F08E39D60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81B-4F31-9B41-D67F08E39D60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81B-4F31-9B41-D67F08E39D6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81B-4F31-9B41-D67F08E39D6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81B-4F31-9B41-D67F08E39D6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81B-4F31-9B41-D67F08E39D60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81B-4F31-9B41-D67F08E39D60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81B-4F31-9B41-D67F08E39D6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81B-4F31-9B41-D67F08E39D6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81B-4F31-9B41-D67F08E39D6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281B-4F31-9B41-D67F08E39D60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281B-4F31-9B41-D67F08E39D60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281B-4F31-9B41-D67F08E39D60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281B-4F31-9B41-D67F08E39D60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281B-4F31-9B41-D67F08E39D60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281B-4F31-9B41-D67F08E39D60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281B-4F31-9B41-D67F08E39D60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281B-4F31-9B41-D67F08E39D60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281B-4F31-9B41-D67F08E39D60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281B-4F31-9B41-D67F08E39D60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281B-4F31-9B41-D67F08E39D60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281B-4F31-9B41-D67F08E39D60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281B-4F31-9B41-D67F08E39D60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281B-4F31-9B41-D67F08E39D60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281B-4F31-9B41-D67F08E39D60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281B-4F31-9B41-D67F08E39D60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281B-4F31-9B41-D67F08E39D60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281B-4F31-9B41-D67F08E39D60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281B-4F31-9B41-D67F08E39D60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281B-4F31-9B41-D67F08E39D60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281B-4F31-9B41-D67F08E39D60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281B-4F31-9B41-D67F08E39D60}"/>
              </c:ext>
            </c:extLst>
          </c:dPt>
          <c:dPt>
            <c:idx val="4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281B-4F31-9B41-D67F08E39D60}"/>
              </c:ext>
            </c:extLst>
          </c:dPt>
          <c:dPt>
            <c:idx val="4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281B-4F31-9B41-D67F08E39D60}"/>
              </c:ext>
            </c:extLst>
          </c:dPt>
          <c:dPt>
            <c:idx val="5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281B-4F31-9B41-D67F08E39D60}"/>
              </c:ext>
            </c:extLst>
          </c:dPt>
          <c:cat>
            <c:multiLvlStrRef>
              <c:f>'13_14 Imports exports by sector'!$C$6:$AY$7</c:f>
              <c:multiLvlStrCache>
                <c:ptCount val="49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2024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  <c:pt idx="30">
                    <c:v>2023</c:v>
                  </c:pt>
                  <c:pt idx="31">
                    <c:v>2024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6">
                    <c:v>2022</c:v>
                  </c:pt>
                  <c:pt idx="47">
                    <c:v>2023</c:v>
                  </c:pt>
                  <c:pt idx="48">
                    <c:v>2024</c:v>
                  </c:pt>
                </c:lvl>
                <c:lvl>
                  <c:pt idx="0">
                    <c:v>Agriculture</c:v>
                  </c:pt>
                  <c:pt idx="17">
                    <c:v>Mining</c:v>
                  </c:pt>
                  <c:pt idx="34">
                    <c:v>Manufacturing</c:v>
                  </c:pt>
                </c:lvl>
              </c:multiLvlStrCache>
            </c:multiLvlStrRef>
          </c:cat>
          <c:val>
            <c:numRef>
              <c:f>'13_14 Imports exports by sector'!$C$8:$AY$8</c:f>
              <c:numCache>
                <c:formatCode>_ * #\ ##0_ ;_ * \-#\ ##0_ ;_ * "-"??_ ;_ @_ </c:formatCode>
                <c:ptCount val="49"/>
                <c:pt idx="0">
                  <c:v>0.90354105351990333</c:v>
                </c:pt>
                <c:pt idx="1">
                  <c:v>1.2487618428709257</c:v>
                </c:pt>
                <c:pt idx="2">
                  <c:v>1.101171099132177</c:v>
                </c:pt>
                <c:pt idx="3">
                  <c:v>1.2973242087841892</c:v>
                </c:pt>
                <c:pt idx="4">
                  <c:v>1.4780341050674624</c:v>
                </c:pt>
                <c:pt idx="5">
                  <c:v>1.3797497280139122</c:v>
                </c:pt>
                <c:pt idx="6">
                  <c:v>1.4063351658282017</c:v>
                </c:pt>
                <c:pt idx="7">
                  <c:v>1.5886008523462478</c:v>
                </c:pt>
                <c:pt idx="8">
                  <c:v>1.7201934789260553</c:v>
                </c:pt>
                <c:pt idx="9">
                  <c:v>1.4285836357762784</c:v>
                </c:pt>
                <c:pt idx="10">
                  <c:v>1.6313324658658372</c:v>
                </c:pt>
                <c:pt idx="11">
                  <c:v>2.113856452339455</c:v>
                </c:pt>
                <c:pt idx="12">
                  <c:v>2.1667279635196941</c:v>
                </c:pt>
                <c:pt idx="13">
                  <c:v>2.163189189447412</c:v>
                </c:pt>
                <c:pt idx="14">
                  <c:v>2.0976248920597054</c:v>
                </c:pt>
                <c:pt idx="17">
                  <c:v>6.2459154184835137</c:v>
                </c:pt>
                <c:pt idx="18">
                  <c:v>12.342592803254115</c:v>
                </c:pt>
                <c:pt idx="19">
                  <c:v>10.592103454791868</c:v>
                </c:pt>
                <c:pt idx="20">
                  <c:v>9.9662067176305431</c:v>
                </c:pt>
                <c:pt idx="21">
                  <c:v>8.7284744447915319</c:v>
                </c:pt>
                <c:pt idx="22">
                  <c:v>8.7331689809575099</c:v>
                </c:pt>
                <c:pt idx="23">
                  <c:v>7.8020444241754303</c:v>
                </c:pt>
                <c:pt idx="24">
                  <c:v>9.2308525649787043</c:v>
                </c:pt>
                <c:pt idx="25">
                  <c:v>9.9113302903913745</c:v>
                </c:pt>
                <c:pt idx="26">
                  <c:v>9.3468248932152136</c:v>
                </c:pt>
                <c:pt idx="27">
                  <c:v>7.3273178267763592</c:v>
                </c:pt>
                <c:pt idx="28">
                  <c:v>18.559692703286483</c:v>
                </c:pt>
                <c:pt idx="29">
                  <c:v>17.178848828927986</c:v>
                </c:pt>
                <c:pt idx="30">
                  <c:v>12.197238586545964</c:v>
                </c:pt>
                <c:pt idx="31">
                  <c:v>12.545762094844777</c:v>
                </c:pt>
                <c:pt idx="34">
                  <c:v>12.311052175199114</c:v>
                </c:pt>
                <c:pt idx="35">
                  <c:v>11.212468839910469</c:v>
                </c:pt>
                <c:pt idx="36">
                  <c:v>10.020034775699509</c:v>
                </c:pt>
                <c:pt idx="37">
                  <c:v>9.8781682606739825</c:v>
                </c:pt>
                <c:pt idx="38">
                  <c:v>12.113700126082366</c:v>
                </c:pt>
                <c:pt idx="39">
                  <c:v>11.696731399239289</c:v>
                </c:pt>
                <c:pt idx="40">
                  <c:v>10.860965859647079</c:v>
                </c:pt>
                <c:pt idx="41">
                  <c:v>11.766044113157278</c:v>
                </c:pt>
                <c:pt idx="42">
                  <c:v>12.190284115320354</c:v>
                </c:pt>
                <c:pt idx="43">
                  <c:v>11.784880475852944</c:v>
                </c:pt>
                <c:pt idx="44">
                  <c:v>6.3954745893322</c:v>
                </c:pt>
                <c:pt idx="45">
                  <c:v>13.824008639203266</c:v>
                </c:pt>
                <c:pt idx="46">
                  <c:v>13.956850909038238</c:v>
                </c:pt>
                <c:pt idx="47">
                  <c:v>13.145014194614335</c:v>
                </c:pt>
                <c:pt idx="48">
                  <c:v>13.294211335873673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281B-4F31-9B41-D67F08E3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38"/>
        <c:axId val="1203618223"/>
        <c:axId val="1203605327"/>
      </c:barChart>
      <c:catAx>
        <c:axId val="12036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05327"/>
        <c:crosses val="autoZero"/>
        <c:auto val="1"/>
        <c:lblAlgn val="ctr"/>
        <c:lblOffset val="100"/>
        <c:noMultiLvlLbl val="0"/>
      </c:catAx>
      <c:valAx>
        <c:axId val="120360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U.S. dollars</a:t>
                </a:r>
                <a:endParaRPr lang="en-ZA" sz="16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1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'13_14 Imports exports by sector'!$B$12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99-4407-AF53-A4AFBB51267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99-4407-AF53-A4AFBB51267C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99-4407-AF53-A4AFBB51267C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99-4407-AF53-A4AFBB51267C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099-4407-AF53-A4AFBB51267C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099-4407-AF53-A4AFBB51267C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099-4407-AF53-A4AFBB51267C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099-4407-AF53-A4AFBB51267C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099-4407-AF53-A4AFBB51267C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099-4407-AF53-A4AFBB51267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099-4407-AF53-A4AFBB51267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099-4407-AF53-A4AFBB51267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099-4407-AF53-A4AFBB51267C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099-4407-AF53-A4AFBB51267C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099-4407-AF53-A4AFBB51267C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099-4407-AF53-A4AFBB51267C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099-4407-AF53-A4AFBB51267C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D099-4407-AF53-A4AFBB51267C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D099-4407-AF53-A4AFBB51267C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D099-4407-AF53-A4AFBB51267C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D099-4407-AF53-A4AFBB51267C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D099-4407-AF53-A4AFBB51267C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D099-4407-AF53-A4AFBB51267C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D099-4407-AF53-A4AFBB51267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D099-4407-AF53-A4AFBB51267C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D099-4407-AF53-A4AFBB51267C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D099-4407-AF53-A4AFBB51267C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D099-4407-AF53-A4AFBB51267C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D099-4407-AF53-A4AFBB51267C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D099-4407-AF53-A4AFBB51267C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D099-4407-AF53-A4AFBB51267C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D099-4407-AF53-A4AFBB51267C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D099-4407-AF53-A4AFBB51267C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D099-4407-AF53-A4AFBB51267C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D099-4407-AF53-A4AFBB51267C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D099-4407-AF53-A4AFBB51267C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D099-4407-AF53-A4AFBB51267C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D099-4407-AF53-A4AFBB51267C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D099-4407-AF53-A4AFBB51267C}"/>
              </c:ext>
            </c:extLst>
          </c:dPt>
          <c:dPt>
            <c:idx val="4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D099-4407-AF53-A4AFBB51267C}"/>
              </c:ext>
            </c:extLst>
          </c:dPt>
          <c:dPt>
            <c:idx val="4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D099-4407-AF53-A4AFBB51267C}"/>
              </c:ext>
            </c:extLst>
          </c:dPt>
          <c:dPt>
            <c:idx val="5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D099-4407-AF53-A4AFBB51267C}"/>
              </c:ext>
            </c:extLst>
          </c:dPt>
          <c:cat>
            <c:multiLvlStrRef>
              <c:f>'13_14 Imports exports by sector'!$C$10:$AY$11</c:f>
              <c:multiLvlStrCache>
                <c:ptCount val="49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2024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  <c:pt idx="30">
                    <c:v>2023</c:v>
                  </c:pt>
                  <c:pt idx="31">
                    <c:v>2024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6">
                    <c:v>2022</c:v>
                  </c:pt>
                  <c:pt idx="47">
                    <c:v>2023</c:v>
                  </c:pt>
                  <c:pt idx="48">
                    <c:v>2024</c:v>
                  </c:pt>
                </c:lvl>
                <c:lvl>
                  <c:pt idx="0">
                    <c:v>Agriculture</c:v>
                  </c:pt>
                  <c:pt idx="17">
                    <c:v>Extractive (mostly petrol)</c:v>
                  </c:pt>
                  <c:pt idx="34">
                    <c:v>Manufacturing</c:v>
                  </c:pt>
                </c:lvl>
              </c:multiLvlStrCache>
            </c:multiLvlStrRef>
          </c:cat>
          <c:val>
            <c:numRef>
              <c:f>'13_14 Imports exports by sector'!$C$12:$AY$12</c:f>
              <c:numCache>
                <c:formatCode>_ * #\ ##0_ ;_ * \-#\ ##0_ ;_ * "-"??_ ;_ @_ </c:formatCode>
                <c:ptCount val="49"/>
                <c:pt idx="0">
                  <c:v>6.5762916030534333</c:v>
                </c:pt>
                <c:pt idx="1">
                  <c:v>8.6482988776655443</c:v>
                </c:pt>
                <c:pt idx="2">
                  <c:v>9.5474536585365826</c:v>
                </c:pt>
                <c:pt idx="3">
                  <c:v>10.113868040201003</c:v>
                </c:pt>
                <c:pt idx="4">
                  <c:v>12.118176687116563</c:v>
                </c:pt>
                <c:pt idx="5">
                  <c:v>14.07989089269612</c:v>
                </c:pt>
                <c:pt idx="6">
                  <c:v>18.699630573248402</c:v>
                </c:pt>
                <c:pt idx="7">
                  <c:v>14.063462903225803</c:v>
                </c:pt>
                <c:pt idx="8">
                  <c:v>14.214902431493627</c:v>
                </c:pt>
                <c:pt idx="9">
                  <c:v>14.415489578713968</c:v>
                </c:pt>
                <c:pt idx="10">
                  <c:v>15.378054204258385</c:v>
                </c:pt>
                <c:pt idx="11">
                  <c:v>13.980438072289157</c:v>
                </c:pt>
                <c:pt idx="12">
                  <c:v>16.104320245398767</c:v>
                </c:pt>
                <c:pt idx="13">
                  <c:v>17.053787469586371</c:v>
                </c:pt>
                <c:pt idx="14">
                  <c:v>18.252399999999998</c:v>
                </c:pt>
                <c:pt idx="17">
                  <c:v>60.838464122137395</c:v>
                </c:pt>
                <c:pt idx="18">
                  <c:v>79.928118855218855</c:v>
                </c:pt>
                <c:pt idx="19">
                  <c:v>92.498749734888648</c:v>
                </c:pt>
                <c:pt idx="20">
                  <c:v>96.647277085427106</c:v>
                </c:pt>
                <c:pt idx="21">
                  <c:v>105.34889202453988</c:v>
                </c:pt>
                <c:pt idx="22">
                  <c:v>68.5237467087466</c:v>
                </c:pt>
                <c:pt idx="23">
                  <c:v>57.915259447983004</c:v>
                </c:pt>
                <c:pt idx="24">
                  <c:v>64.945283629032247</c:v>
                </c:pt>
                <c:pt idx="25">
                  <c:v>75.573115245079094</c:v>
                </c:pt>
                <c:pt idx="26">
                  <c:v>83.445399260901695</c:v>
                </c:pt>
                <c:pt idx="27">
                  <c:v>43.714061782749901</c:v>
                </c:pt>
                <c:pt idx="28">
                  <c:v>71.510487710843364</c:v>
                </c:pt>
                <c:pt idx="29">
                  <c:v>128.39798527607363</c:v>
                </c:pt>
                <c:pt idx="30">
                  <c:v>107.13994598540145</c:v>
                </c:pt>
                <c:pt idx="31">
                  <c:v>102.97189999999999</c:v>
                </c:pt>
                <c:pt idx="34">
                  <c:v>223.90235267175569</c:v>
                </c:pt>
                <c:pt idx="35">
                  <c:v>235.76729382716053</c:v>
                </c:pt>
                <c:pt idx="36">
                  <c:v>266.80230169671256</c:v>
                </c:pt>
                <c:pt idx="37">
                  <c:v>302.88813145728636</c:v>
                </c:pt>
                <c:pt idx="38">
                  <c:v>299.59563680981586</c:v>
                </c:pt>
                <c:pt idx="39">
                  <c:v>314.6301367899008</c:v>
                </c:pt>
                <c:pt idx="40">
                  <c:v>321.0530542675159</c:v>
                </c:pt>
                <c:pt idx="41">
                  <c:v>301.70589862903222</c:v>
                </c:pt>
                <c:pt idx="42">
                  <c:v>289.87382338865291</c:v>
                </c:pt>
                <c:pt idx="43">
                  <c:v>312.22941396895783</c:v>
                </c:pt>
                <c:pt idx="44">
                  <c:v>244.77648300252611</c:v>
                </c:pt>
                <c:pt idx="45">
                  <c:v>304.47945927710839</c:v>
                </c:pt>
                <c:pt idx="46">
                  <c:v>355.3954196319018</c:v>
                </c:pt>
                <c:pt idx="47">
                  <c:v>406.86809069343059</c:v>
                </c:pt>
                <c:pt idx="48">
                  <c:v>343.63559999999995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D099-4407-AF53-A4AFBB512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38"/>
        <c:axId val="1203618223"/>
        <c:axId val="1203605327"/>
      </c:barChart>
      <c:catAx>
        <c:axId val="12036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05327"/>
        <c:crosses val="autoZero"/>
        <c:auto val="1"/>
        <c:lblAlgn val="ctr"/>
        <c:lblOffset val="100"/>
        <c:noMultiLvlLbl val="0"/>
      </c:catAx>
      <c:valAx>
        <c:axId val="120360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constant (2024) rand</a:t>
                </a:r>
                <a:endParaRPr lang="en-ZA" sz="16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1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b="1"/>
              <a:t>Imports in billions of U.S. dollars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'13_14 Imports exports by sector'!$B$16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1C-4100-90D8-99804979E69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1C-4100-90D8-99804979E69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1C-4100-90D8-99804979E693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1C-4100-90D8-99804979E693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81C-4100-90D8-99804979E69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81C-4100-90D8-99804979E693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81C-4100-90D8-99804979E693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81C-4100-90D8-99804979E693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81C-4100-90D8-99804979E693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81C-4100-90D8-99804979E69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81C-4100-90D8-99804979E69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81C-4100-90D8-99804979E69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81C-4100-90D8-99804979E693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81C-4100-90D8-99804979E693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81C-4100-90D8-99804979E693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81C-4100-90D8-99804979E693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81C-4100-90D8-99804979E693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81C-4100-90D8-99804979E693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681C-4100-90D8-99804979E693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681C-4100-90D8-99804979E693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681C-4100-90D8-99804979E693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81C-4100-90D8-99804979E693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681C-4100-90D8-99804979E693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681C-4100-90D8-99804979E693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681C-4100-90D8-99804979E693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681C-4100-90D8-99804979E693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681C-4100-90D8-99804979E693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681C-4100-90D8-99804979E693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681C-4100-90D8-99804979E693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681C-4100-90D8-99804979E693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681C-4100-90D8-99804979E693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681C-4100-90D8-99804979E693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681C-4100-90D8-99804979E693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681C-4100-90D8-99804979E693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681C-4100-90D8-99804979E693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681C-4100-90D8-99804979E693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681C-4100-90D8-99804979E693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681C-4100-90D8-99804979E693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681C-4100-90D8-99804979E693}"/>
              </c:ext>
            </c:extLst>
          </c:dPt>
          <c:dPt>
            <c:idx val="4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681C-4100-90D8-99804979E693}"/>
              </c:ext>
            </c:extLst>
          </c:dPt>
          <c:dPt>
            <c:idx val="4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681C-4100-90D8-99804979E693}"/>
              </c:ext>
            </c:extLst>
          </c:dPt>
          <c:dPt>
            <c:idx val="5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681C-4100-90D8-99804979E693}"/>
              </c:ext>
            </c:extLst>
          </c:dPt>
          <c:cat>
            <c:multiLvlStrRef>
              <c:f>'13_14 Imports exports by sector'!$C$14:$AY$15</c:f>
              <c:multiLvlStrCache>
                <c:ptCount val="49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2024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  <c:pt idx="30">
                    <c:v>2023</c:v>
                  </c:pt>
                  <c:pt idx="31">
                    <c:v>2024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6">
                    <c:v>2022</c:v>
                  </c:pt>
                  <c:pt idx="47">
                    <c:v>2023</c:v>
                  </c:pt>
                  <c:pt idx="48">
                    <c:v>2024</c:v>
                  </c:pt>
                </c:lvl>
                <c:lvl>
                  <c:pt idx="0">
                    <c:v>Agriculture</c:v>
                  </c:pt>
                  <c:pt idx="17">
                    <c:v>Mining</c:v>
                  </c:pt>
                  <c:pt idx="34">
                    <c:v>Manufacturing</c:v>
                  </c:pt>
                </c:lvl>
              </c:multiLvlStrCache>
            </c:multiLvlStrRef>
          </c:cat>
          <c:val>
            <c:numRef>
              <c:f>'13_14 Imports exports by sector'!$C$16:$AY$16</c:f>
              <c:numCache>
                <c:formatCode>_ * #\ ##0_ ;_ * \-#\ ##0_ ;_ * "-"??_ ;_ @_ </c:formatCode>
                <c:ptCount val="49"/>
                <c:pt idx="0">
                  <c:v>0.42923895469009432</c:v>
                </c:pt>
                <c:pt idx="1">
                  <c:v>0.65565760982757026</c:v>
                </c:pt>
                <c:pt idx="2">
                  <c:v>0.64157358766792827</c:v>
                </c:pt>
                <c:pt idx="3">
                  <c:v>0.61405344497375136</c:v>
                </c:pt>
                <c:pt idx="4">
                  <c:v>0.70416072615155734</c:v>
                </c:pt>
                <c:pt idx="5">
                  <c:v>0.74743380685966276</c:v>
                </c:pt>
                <c:pt idx="6">
                  <c:v>0.84785740698060674</c:v>
                </c:pt>
                <c:pt idx="7">
                  <c:v>0.76460042671476214</c:v>
                </c:pt>
                <c:pt idx="8">
                  <c:v>0.84506721439646537</c:v>
                </c:pt>
                <c:pt idx="9">
                  <c:v>0.78528651678067507</c:v>
                </c:pt>
                <c:pt idx="10">
                  <c:v>0.68266908666126369</c:v>
                </c:pt>
                <c:pt idx="11">
                  <c:v>0.83058926791941146</c:v>
                </c:pt>
                <c:pt idx="12">
                  <c:v>0.92809887234558275</c:v>
                </c:pt>
                <c:pt idx="13">
                  <c:v>0.86846416497087076</c:v>
                </c:pt>
                <c:pt idx="14">
                  <c:v>0.9822455370540758</c:v>
                </c:pt>
                <c:pt idx="17">
                  <c:v>3.9720256569159464</c:v>
                </c:pt>
                <c:pt idx="18">
                  <c:v>6.0657105402582889</c:v>
                </c:pt>
                <c:pt idx="19">
                  <c:v>6.1951820232651773</c:v>
                </c:pt>
                <c:pt idx="20">
                  <c:v>5.8816880151847739</c:v>
                </c:pt>
                <c:pt idx="21">
                  <c:v>6.1322399167480972</c:v>
                </c:pt>
                <c:pt idx="22">
                  <c:v>3.6372034086249609</c:v>
                </c:pt>
                <c:pt idx="23">
                  <c:v>2.6303328033509583</c:v>
                </c:pt>
                <c:pt idx="24">
                  <c:v>3.5216038443144635</c:v>
                </c:pt>
                <c:pt idx="25">
                  <c:v>4.4794437239533185</c:v>
                </c:pt>
                <c:pt idx="26">
                  <c:v>4.538821275512114</c:v>
                </c:pt>
                <c:pt idx="27">
                  <c:v>1.9439887638626356</c:v>
                </c:pt>
                <c:pt idx="28">
                  <c:v>4.2486036916061005</c:v>
                </c:pt>
                <c:pt idx="29">
                  <c:v>7.3837505496910154</c:v>
                </c:pt>
                <c:pt idx="30">
                  <c:v>5.4550844535331082</c:v>
                </c:pt>
                <c:pt idx="31">
                  <c:v>5.5432050734448817</c:v>
                </c:pt>
                <c:pt idx="34">
                  <c:v>14.620076910979224</c:v>
                </c:pt>
                <c:pt idx="35">
                  <c:v>17.878490591435021</c:v>
                </c:pt>
                <c:pt idx="36">
                  <c:v>17.915161739694142</c:v>
                </c:pt>
                <c:pt idx="37">
                  <c:v>18.390561644493754</c:v>
                </c:pt>
                <c:pt idx="38">
                  <c:v>17.418547228623677</c:v>
                </c:pt>
                <c:pt idx="39">
                  <c:v>16.686690778713206</c:v>
                </c:pt>
                <c:pt idx="40">
                  <c:v>14.572018840710776</c:v>
                </c:pt>
                <c:pt idx="41">
                  <c:v>16.395673472775616</c:v>
                </c:pt>
                <c:pt idx="42">
                  <c:v>17.190746557061086</c:v>
                </c:pt>
                <c:pt idx="43">
                  <c:v>16.987578987478869</c:v>
                </c:pt>
                <c:pt idx="44">
                  <c:v>10.908057589697345</c:v>
                </c:pt>
                <c:pt idx="45">
                  <c:v>18.089611062301813</c:v>
                </c:pt>
                <c:pt idx="46">
                  <c:v>20.446486070477</c:v>
                </c:pt>
                <c:pt idx="47">
                  <c:v>20.714397518178771</c:v>
                </c:pt>
                <c:pt idx="48">
                  <c:v>18.500153625233345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681C-4100-90D8-99804979E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38"/>
        <c:axId val="1203618223"/>
        <c:axId val="1203605327"/>
      </c:barChart>
      <c:catAx>
        <c:axId val="12036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05327"/>
        <c:crosses val="autoZero"/>
        <c:auto val="1"/>
        <c:lblAlgn val="ctr"/>
        <c:lblOffset val="100"/>
        <c:noMultiLvlLbl val="0"/>
      </c:catAx>
      <c:valAx>
        <c:axId val="120360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U.S. dollars</a:t>
                </a:r>
                <a:endParaRPr lang="en-ZA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1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'15. Pvt and public inv'!$D$7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'15. Pvt and public inv'!$A$8:$C$33</c:f>
              <c:multiLvlStrCache>
                <c:ptCount val="26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</c:lvl>
                <c:lvl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  <c:lvl>
                  <c:pt idx="0">
                    <c:v>annual</c:v>
                  </c:pt>
                  <c:pt idx="4">
                    <c:v>quarterly, annualised</c:v>
                  </c:pt>
                </c:lvl>
              </c:multiLvlStrCache>
            </c:multiLvlStrRef>
          </c:cat>
          <c:val>
            <c:numRef>
              <c:f>'15. Pvt and public inv'!$D$8:$D$33</c:f>
              <c:numCache>
                <c:formatCode>_-* #\ ##0_-;\-* #\ ##0_-;_-* "-"??_-;_-@_-</c:formatCode>
                <c:ptCount val="26"/>
                <c:pt idx="0">
                  <c:v>122.15719945655462</c:v>
                </c:pt>
                <c:pt idx="1">
                  <c:v>146.19958878926843</c:v>
                </c:pt>
                <c:pt idx="2">
                  <c:v>201.81749491613667</c:v>
                </c:pt>
                <c:pt idx="3">
                  <c:v>250.4836194629284</c:v>
                </c:pt>
                <c:pt idx="4">
                  <c:v>213.01438471237648</c:v>
                </c:pt>
                <c:pt idx="5">
                  <c:v>207.01161175181062</c:v>
                </c:pt>
                <c:pt idx="6">
                  <c:v>198.89633942102262</c:v>
                </c:pt>
                <c:pt idx="7">
                  <c:v>191.47911129029711</c:v>
                </c:pt>
                <c:pt idx="8">
                  <c:v>180.20601217938767</c:v>
                </c:pt>
                <c:pt idx="9">
                  <c:v>178.80617398188491</c:v>
                </c:pt>
                <c:pt idx="10">
                  <c:v>182.04540142934979</c:v>
                </c:pt>
                <c:pt idx="11">
                  <c:v>185.13659601607679</c:v>
                </c:pt>
                <c:pt idx="12">
                  <c:v>184.40425492584748</c:v>
                </c:pt>
                <c:pt idx="13">
                  <c:v>180.69698692690514</c:v>
                </c:pt>
                <c:pt idx="14">
                  <c:v>176.32668988733775</c:v>
                </c:pt>
                <c:pt idx="15">
                  <c:v>181.24505657609041</c:v>
                </c:pt>
                <c:pt idx="16">
                  <c:v>183.25179166947629</c:v>
                </c:pt>
                <c:pt idx="17">
                  <c:v>184.06092568150206</c:v>
                </c:pt>
                <c:pt idx="18">
                  <c:v>184.9454155915592</c:v>
                </c:pt>
                <c:pt idx="19">
                  <c:v>193.93821053172977</c:v>
                </c:pt>
                <c:pt idx="20">
                  <c:v>201.68590680832321</c:v>
                </c:pt>
                <c:pt idx="21">
                  <c:v>197.82186782908732</c:v>
                </c:pt>
                <c:pt idx="22">
                  <c:v>195.16087933552731</c:v>
                </c:pt>
                <c:pt idx="23">
                  <c:v>180.88028427426175</c:v>
                </c:pt>
                <c:pt idx="24">
                  <c:v>184.58674902376674</c:v>
                </c:pt>
                <c:pt idx="25">
                  <c:v>181.78934891328126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5-4338-A7FF-9A080BDD9108}"/>
            </c:ext>
          </c:extLst>
        </c:ser>
        <c:ser>
          <c:idx val="1"/>
          <c:order val="1"/>
          <c:tx>
            <c:strRef>
              <c:f>'15. Pvt and public inv'!$E$7</c:f>
              <c:strCache>
                <c:ptCount val="1"/>
                <c:pt idx="0">
                  <c:v>Public corporations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'15. Pvt and public inv'!$A$8:$C$33</c:f>
              <c:multiLvlStrCache>
                <c:ptCount val="26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</c:lvl>
                <c:lvl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  <c:lvl>
                  <c:pt idx="0">
                    <c:v>annual</c:v>
                  </c:pt>
                  <c:pt idx="4">
                    <c:v>quarterly, annualised</c:v>
                  </c:pt>
                </c:lvl>
              </c:multiLvlStrCache>
            </c:multiLvlStrRef>
          </c:cat>
          <c:val>
            <c:numRef>
              <c:f>'15. Pvt and public inv'!$E$8:$E$33</c:f>
              <c:numCache>
                <c:formatCode>_-* #\ ##0_-;\-* #\ ##0_-;_-* "-"??_-;_-@_-</c:formatCode>
                <c:ptCount val="26"/>
                <c:pt idx="0">
                  <c:v>53.844779563427494</c:v>
                </c:pt>
                <c:pt idx="1">
                  <c:v>83.946029197533079</c:v>
                </c:pt>
                <c:pt idx="2">
                  <c:v>185.04169199293233</c:v>
                </c:pt>
                <c:pt idx="3">
                  <c:v>219.53703148951567</c:v>
                </c:pt>
                <c:pt idx="4">
                  <c:v>143.83082945113208</c:v>
                </c:pt>
                <c:pt idx="5">
                  <c:v>140.09462948738349</c:v>
                </c:pt>
                <c:pt idx="6">
                  <c:v>139.90783525250123</c:v>
                </c:pt>
                <c:pt idx="7">
                  <c:v>130.73372894062845</c:v>
                </c:pt>
                <c:pt idx="8">
                  <c:v>125.33886746454607</c:v>
                </c:pt>
                <c:pt idx="9">
                  <c:v>94.162254890278277</c:v>
                </c:pt>
                <c:pt idx="10">
                  <c:v>103.4226896810622</c:v>
                </c:pt>
                <c:pt idx="11">
                  <c:v>108.53623709434325</c:v>
                </c:pt>
                <c:pt idx="12">
                  <c:v>110.20756190831452</c:v>
                </c:pt>
                <c:pt idx="13">
                  <c:v>107.77321340731255</c:v>
                </c:pt>
                <c:pt idx="14">
                  <c:v>106.57126497413746</c:v>
                </c:pt>
                <c:pt idx="15">
                  <c:v>105.97373122125401</c:v>
                </c:pt>
                <c:pt idx="16">
                  <c:v>105.12093845743077</c:v>
                </c:pt>
                <c:pt idx="17">
                  <c:v>105.88846486716399</c:v>
                </c:pt>
                <c:pt idx="18">
                  <c:v>109.34632720252277</c:v>
                </c:pt>
                <c:pt idx="19">
                  <c:v>107.13228114752765</c:v>
                </c:pt>
                <c:pt idx="20">
                  <c:v>114.99778611330686</c:v>
                </c:pt>
                <c:pt idx="21">
                  <c:v>122.4515199638641</c:v>
                </c:pt>
                <c:pt idx="22">
                  <c:v>113.78661287261571</c:v>
                </c:pt>
                <c:pt idx="23">
                  <c:v>118.58196738917077</c:v>
                </c:pt>
                <c:pt idx="24">
                  <c:v>121.49903518900688</c:v>
                </c:pt>
                <c:pt idx="25">
                  <c:v>119.61586336893977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5-4338-A7FF-9A080BDD9108}"/>
            </c:ext>
          </c:extLst>
        </c:ser>
        <c:ser>
          <c:idx val="0"/>
          <c:order val="2"/>
          <c:tx>
            <c:strRef>
              <c:f>'15. Pvt and public inv'!$F$7</c:f>
              <c:strCache>
                <c:ptCount val="1"/>
                <c:pt idx="0">
                  <c:v>Private business enterprises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'15. Pvt and public inv'!$A$8:$C$33</c:f>
              <c:multiLvlStrCache>
                <c:ptCount val="26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</c:lvl>
                <c:lvl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  <c:lvl>
                  <c:pt idx="0">
                    <c:v>annual</c:v>
                  </c:pt>
                  <c:pt idx="4">
                    <c:v>quarterly, annualised</c:v>
                  </c:pt>
                </c:lvl>
              </c:multiLvlStrCache>
            </c:multiLvlStrRef>
          </c:cat>
          <c:val>
            <c:numRef>
              <c:f>'15. Pvt and public inv'!$F$8:$F$33</c:f>
              <c:numCache>
                <c:formatCode>_-* #\ ##0_-;\-* #\ ##0_-;_-* "-"??_-;_-@_-</c:formatCode>
                <c:ptCount val="26"/>
                <c:pt idx="0">
                  <c:v>439.77223234902385</c:v>
                </c:pt>
                <c:pt idx="1">
                  <c:v>674.02185665035711</c:v>
                </c:pt>
                <c:pt idx="2">
                  <c:v>751.89415441314134</c:v>
                </c:pt>
                <c:pt idx="3">
                  <c:v>833.79411513937123</c:v>
                </c:pt>
                <c:pt idx="4">
                  <c:v>870.24029374605777</c:v>
                </c:pt>
                <c:pt idx="5">
                  <c:v>867.81771144104073</c:v>
                </c:pt>
                <c:pt idx="6">
                  <c:v>902.6092068805068</c:v>
                </c:pt>
                <c:pt idx="7">
                  <c:v>873.21969851631252</c:v>
                </c:pt>
                <c:pt idx="8">
                  <c:v>854.47440749728582</c:v>
                </c:pt>
                <c:pt idx="9">
                  <c:v>634.17200277786571</c:v>
                </c:pt>
                <c:pt idx="10">
                  <c:v>736.45802048103587</c:v>
                </c:pt>
                <c:pt idx="11">
                  <c:v>776.62743431887827</c:v>
                </c:pt>
                <c:pt idx="12">
                  <c:v>744.28525536675738</c:v>
                </c:pt>
                <c:pt idx="13">
                  <c:v>741.5096875105952</c:v>
                </c:pt>
                <c:pt idx="14">
                  <c:v>746.22544113459094</c:v>
                </c:pt>
                <c:pt idx="15">
                  <c:v>755.59182715295606</c:v>
                </c:pt>
                <c:pt idx="16">
                  <c:v>781.97013570057015</c:v>
                </c:pt>
                <c:pt idx="17">
                  <c:v>784.96734636054737</c:v>
                </c:pt>
                <c:pt idx="18">
                  <c:v>801.11176757499391</c:v>
                </c:pt>
                <c:pt idx="19">
                  <c:v>798.69659173375783</c:v>
                </c:pt>
                <c:pt idx="20">
                  <c:v>803.11848877531816</c:v>
                </c:pt>
                <c:pt idx="21">
                  <c:v>845.72248568976477</c:v>
                </c:pt>
                <c:pt idx="22">
                  <c:v>802.80075526849828</c:v>
                </c:pt>
                <c:pt idx="23">
                  <c:v>809.77490880658047</c:v>
                </c:pt>
                <c:pt idx="24">
                  <c:v>784.46965446098454</c:v>
                </c:pt>
                <c:pt idx="25">
                  <c:v>774.40158576341753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5-4338-A7FF-9A080BDD9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3"/>
          <c:order val="3"/>
          <c:tx>
            <c:strRef>
              <c:f>'15. Pvt and public inv'!$G$7</c:f>
              <c:strCache>
                <c:ptCount val="1"/>
                <c:pt idx="0">
                  <c:v>investment rate (right axis)</c:v>
                </c:pt>
              </c:strCache>
            </c:strRef>
          </c:tx>
          <c:spPr>
            <a:ln w="31750" cap="rnd">
              <a:solidFill>
                <a:srgbClr val="C0504D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multiLvlStrRef>
              <c:f>'15. Pvt and public inv'!$A$8:$C$33</c:f>
              <c:multiLvlStrCache>
                <c:ptCount val="26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</c:lvl>
                <c:lvl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  <c:lvl>
                  <c:pt idx="0">
                    <c:v>annual</c:v>
                  </c:pt>
                  <c:pt idx="4">
                    <c:v>quarterly, annualised</c:v>
                  </c:pt>
                </c:lvl>
              </c:multiLvlStrCache>
            </c:multiLvlStrRef>
          </c:cat>
          <c:val>
            <c:numRef>
              <c:f>'15. Pvt and public inv'!$G$8:$G$33</c:f>
              <c:numCache>
                <c:formatCode>0.0%</c:formatCode>
                <c:ptCount val="26"/>
                <c:pt idx="0">
                  <c:v>0.1438705500025067</c:v>
                </c:pt>
                <c:pt idx="1">
                  <c:v>0.15878304904007937</c:v>
                </c:pt>
                <c:pt idx="2">
                  <c:v>0.17561635722797844</c:v>
                </c:pt>
                <c:pt idx="3">
                  <c:v>0.18008953284878657</c:v>
                </c:pt>
                <c:pt idx="4">
                  <c:v>0.15833280702265462</c:v>
                </c:pt>
                <c:pt idx="5">
                  <c:v>0.15451784675450017</c:v>
                </c:pt>
                <c:pt idx="6">
                  <c:v>0.15607319445923992</c:v>
                </c:pt>
                <c:pt idx="7">
                  <c:v>0.15001979983259017</c:v>
                </c:pt>
                <c:pt idx="8">
                  <c:v>0.14389456471311016</c:v>
                </c:pt>
                <c:pt idx="9">
                  <c:v>0.13550573485647138</c:v>
                </c:pt>
                <c:pt idx="10">
                  <c:v>0.13621785518624727</c:v>
                </c:pt>
                <c:pt idx="11">
                  <c:v>0.1358981706573808</c:v>
                </c:pt>
                <c:pt idx="12">
                  <c:v>0.13069872006621278</c:v>
                </c:pt>
                <c:pt idx="13">
                  <c:v>0.1277727733442077</c:v>
                </c:pt>
                <c:pt idx="14">
                  <c:v>0.13077049350722539</c:v>
                </c:pt>
                <c:pt idx="15">
                  <c:v>0.13279992121581893</c:v>
                </c:pt>
                <c:pt idx="16">
                  <c:v>0.13750070438807022</c:v>
                </c:pt>
                <c:pt idx="17">
                  <c:v>0.13926544305435379</c:v>
                </c:pt>
                <c:pt idx="18">
                  <c:v>0.1413026978123143</c:v>
                </c:pt>
                <c:pt idx="19">
                  <c:v>0.14441060804539307</c:v>
                </c:pt>
                <c:pt idx="20">
                  <c:v>0.14532632148541089</c:v>
                </c:pt>
                <c:pt idx="21">
                  <c:v>0.15296156816129572</c:v>
                </c:pt>
                <c:pt idx="22">
                  <c:v>0.15049743422114817</c:v>
                </c:pt>
                <c:pt idx="23">
                  <c:v>0.14857422359671696</c:v>
                </c:pt>
                <c:pt idx="24">
                  <c:v>0.14760317514484145</c:v>
                </c:pt>
                <c:pt idx="25">
                  <c:v>0.14647889017990789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5D5-4338-A7FF-9A080BDD9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187600"/>
        <c:axId val="807174288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billions of constant (2024) rand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valAx>
        <c:axId val="807174288"/>
        <c:scaling>
          <c:orientation val="minMax"/>
          <c:max val="0.35000000000000003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187600"/>
        <c:crosses val="max"/>
        <c:crossBetween val="between"/>
      </c:valAx>
      <c:catAx>
        <c:axId val="8071876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807174288"/>
        <c:crosses val="max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GDP by sector'!$B$4</c:f>
              <c:strCache>
                <c:ptCount val="1"/>
                <c:pt idx="0">
                  <c:v>Q2 2015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'2. GDP by sector'!$A$5:$A$12</c:f>
              <c:strCache>
                <c:ptCount val="8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utilities/
construc-
tion</c:v>
                </c:pt>
                <c:pt idx="4">
                  <c:v>logistics</c:v>
                </c:pt>
                <c:pt idx="5">
                  <c:v>retail/
hospi-
tality</c:v>
                </c:pt>
                <c:pt idx="6">
                  <c:v>private/
business 
services</c:v>
                </c:pt>
                <c:pt idx="7">
                  <c:v>public services</c:v>
                </c:pt>
              </c:strCache>
            </c:strRef>
          </c:cat>
          <c:val>
            <c:numRef>
              <c:f>'2. GDP by sector'!$B$5:$B$12</c:f>
              <c:numCache>
                <c:formatCode>_-* #\ ##0_-;\-* #\ ##0_-;_-* "-"??_-;_-@_-</c:formatCode>
                <c:ptCount val="8"/>
                <c:pt idx="0">
                  <c:v>196.67898324402063</c:v>
                </c:pt>
                <c:pt idx="1">
                  <c:v>510.84705204338906</c:v>
                </c:pt>
                <c:pt idx="2">
                  <c:v>993.2668969459728</c:v>
                </c:pt>
                <c:pt idx="3">
                  <c:v>494.25612948419604</c:v>
                </c:pt>
                <c:pt idx="4">
                  <c:v>493.41599310343469</c:v>
                </c:pt>
                <c:pt idx="5">
                  <c:v>947.89856681417143</c:v>
                </c:pt>
                <c:pt idx="6">
                  <c:v>2159.8226903211862</c:v>
                </c:pt>
                <c:pt idx="7">
                  <c:v>520.95018894763894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5-4F19-A757-4CD33F2AA821}"/>
            </c:ext>
          </c:extLst>
        </c:ser>
        <c:ser>
          <c:idx val="1"/>
          <c:order val="1"/>
          <c:tx>
            <c:strRef>
              <c:f>'2. GDP by sector'!$C$4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'2. GDP by sector'!$A$5:$A$12</c:f>
              <c:strCache>
                <c:ptCount val="8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utilities/
construc-
tion</c:v>
                </c:pt>
                <c:pt idx="4">
                  <c:v>logistics</c:v>
                </c:pt>
                <c:pt idx="5">
                  <c:v>retail/
hospi-
tality</c:v>
                </c:pt>
                <c:pt idx="6">
                  <c:v>private/
business 
services</c:v>
                </c:pt>
                <c:pt idx="7">
                  <c:v>public services</c:v>
                </c:pt>
              </c:strCache>
            </c:strRef>
          </c:cat>
          <c:val>
            <c:numRef>
              <c:f>'2. GDP by sector'!$C$5:$C$12</c:f>
              <c:numCache>
                <c:formatCode>_-* #\ ##0_-;\-* #\ ##0_-;_-* "-"??_-;_-@_-</c:formatCode>
                <c:ptCount val="8"/>
                <c:pt idx="0">
                  <c:v>208.15211310697742</c:v>
                </c:pt>
                <c:pt idx="1">
                  <c:v>498.52378617559503</c:v>
                </c:pt>
                <c:pt idx="2">
                  <c:v>1040.2619992736054</c:v>
                </c:pt>
                <c:pt idx="3">
                  <c:v>461.11612022960162</c:v>
                </c:pt>
                <c:pt idx="4">
                  <c:v>523.42893119436792</c:v>
                </c:pt>
                <c:pt idx="5">
                  <c:v>962.66491939469404</c:v>
                </c:pt>
                <c:pt idx="6">
                  <c:v>2320.1391315814194</c:v>
                </c:pt>
                <c:pt idx="7">
                  <c:v>557.37447520946296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5-4F19-A757-4CD33F2AA821}"/>
            </c:ext>
          </c:extLst>
        </c:ser>
        <c:ser>
          <c:idx val="2"/>
          <c:order val="2"/>
          <c:tx>
            <c:strRef>
              <c:f>'2. GDP by sector'!$D$4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'2. GDP by sector'!$A$5:$A$12</c:f>
              <c:strCache>
                <c:ptCount val="8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utilities/
construc-
tion</c:v>
                </c:pt>
                <c:pt idx="4">
                  <c:v>logistics</c:v>
                </c:pt>
                <c:pt idx="5">
                  <c:v>retail/
hospi-
tality</c:v>
                </c:pt>
                <c:pt idx="6">
                  <c:v>private/
business 
services</c:v>
                </c:pt>
                <c:pt idx="7">
                  <c:v>public services</c:v>
                </c:pt>
              </c:strCache>
            </c:strRef>
          </c:cat>
          <c:val>
            <c:numRef>
              <c:f>'2. GDP by sector'!$D$5:$D$12</c:f>
              <c:numCache>
                <c:formatCode>_-* #\ ##0_-;\-* #\ ##0_-;_-* "-"??_-;_-@_-</c:formatCode>
                <c:ptCount val="8"/>
                <c:pt idx="0">
                  <c:v>284.73242401453393</c:v>
                </c:pt>
                <c:pt idx="1">
                  <c:v>456.23831881810781</c:v>
                </c:pt>
                <c:pt idx="2">
                  <c:v>975.63560821126566</c:v>
                </c:pt>
                <c:pt idx="3">
                  <c:v>382.60439824513827</c:v>
                </c:pt>
                <c:pt idx="4">
                  <c:v>518.34166583738522</c:v>
                </c:pt>
                <c:pt idx="5">
                  <c:v>918.81424214685649</c:v>
                </c:pt>
                <c:pt idx="6">
                  <c:v>2516.4794539796085</c:v>
                </c:pt>
                <c:pt idx="7">
                  <c:v>563.81266657296874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15-4F19-A757-4CD33F2AA821}"/>
            </c:ext>
          </c:extLst>
        </c:ser>
        <c:ser>
          <c:idx val="3"/>
          <c:order val="3"/>
          <c:tx>
            <c:strRef>
              <c:f>'2. GDP by sector'!$E$4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'2. GDP by sector'!$A$5:$A$12</c:f>
              <c:strCache>
                <c:ptCount val="8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utilities/
construc-
tion</c:v>
                </c:pt>
                <c:pt idx="4">
                  <c:v>logistics</c:v>
                </c:pt>
                <c:pt idx="5">
                  <c:v>retail/
hospi-
tality</c:v>
                </c:pt>
                <c:pt idx="6">
                  <c:v>private/
business 
services</c:v>
                </c:pt>
                <c:pt idx="7">
                  <c:v>public services</c:v>
                </c:pt>
              </c:strCache>
            </c:strRef>
          </c:cat>
          <c:val>
            <c:numRef>
              <c:f>'2. GDP by sector'!$E$5:$E$12</c:f>
              <c:numCache>
                <c:formatCode>_-* #\ ##0_-;\-* #\ ##0_-;_-* "-"??_-;_-@_-</c:formatCode>
                <c:ptCount val="8"/>
                <c:pt idx="0">
                  <c:v>254.10142285770328</c:v>
                </c:pt>
                <c:pt idx="1">
                  <c:v>456.89953870848819</c:v>
                </c:pt>
                <c:pt idx="2">
                  <c:v>951.09801947232643</c:v>
                </c:pt>
                <c:pt idx="3">
                  <c:v>370.60852677323629</c:v>
                </c:pt>
                <c:pt idx="4">
                  <c:v>534.55918266238211</c:v>
                </c:pt>
                <c:pt idx="5">
                  <c:v>892.10042189823696</c:v>
                </c:pt>
                <c:pt idx="6">
                  <c:v>2565.1914291378939</c:v>
                </c:pt>
                <c:pt idx="7">
                  <c:v>563.39539146909453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15-4F19-A757-4CD33F2AA821}"/>
            </c:ext>
          </c:extLst>
        </c:ser>
        <c:ser>
          <c:idx val="4"/>
          <c:order val="4"/>
          <c:tx>
            <c:strRef>
              <c:f>'2. GDP by sector'!$F$4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'2. GDP by sector'!$A$5:$A$12</c:f>
              <c:strCache>
                <c:ptCount val="8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utilities/
construc-
tion</c:v>
                </c:pt>
                <c:pt idx="4">
                  <c:v>logistics</c:v>
                </c:pt>
                <c:pt idx="5">
                  <c:v>retail/
hospi-
tality</c:v>
                </c:pt>
                <c:pt idx="6">
                  <c:v>private/
business 
services</c:v>
                </c:pt>
                <c:pt idx="7">
                  <c:v>public services</c:v>
                </c:pt>
              </c:strCache>
            </c:strRef>
          </c:cat>
          <c:val>
            <c:numRef>
              <c:f>'2. GDP by sector'!$F$5:$F$12</c:f>
              <c:numCache>
                <c:formatCode>_-* #\ ##0_-;\-* #\ ##0_-;_-* "-"??_-;_-@_-</c:formatCode>
                <c:ptCount val="8"/>
                <c:pt idx="0">
                  <c:v>248.83782106106761</c:v>
                </c:pt>
                <c:pt idx="1">
                  <c:v>453.19266842630913</c:v>
                </c:pt>
                <c:pt idx="2">
                  <c:v>961.99909325307601</c:v>
                </c:pt>
                <c:pt idx="3">
                  <c:v>377.09207913749333</c:v>
                </c:pt>
                <c:pt idx="4">
                  <c:v>522.6872816385777</c:v>
                </c:pt>
                <c:pt idx="5">
                  <c:v>902.54895210285201</c:v>
                </c:pt>
                <c:pt idx="6">
                  <c:v>2586.6052267840641</c:v>
                </c:pt>
                <c:pt idx="7">
                  <c:v>566.27128408997453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15-4F19-A757-4CD33F2AA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2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25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'16. Inv by type of asset'!$G$7</c:f>
              <c:strCache>
                <c:ptCount val="1"/>
                <c:pt idx="0">
                  <c:v>Capital 
goods</c:v>
                </c:pt>
              </c:strCache>
            </c:strRef>
          </c:tx>
          <c:spPr>
            <a:ln w="31750">
              <a:solidFill>
                <a:srgbClr val="C0504D">
                  <a:lumMod val="50000"/>
                </a:srgbClr>
              </a:solidFill>
            </a:ln>
          </c:spPr>
          <c:marker>
            <c:symbol val="square"/>
            <c:size val="7"/>
            <c:spPr>
              <a:solidFill>
                <a:srgbClr val="C0504D">
                  <a:lumMod val="50000"/>
                </a:srgbClr>
              </a:solidFill>
              <a:ln>
                <a:solidFill>
                  <a:srgbClr val="C0504D">
                    <a:lumMod val="50000"/>
                  </a:srgbClr>
                </a:solidFill>
              </a:ln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'16. Inv by type of asset'!$A$8:$C$32</c15:sqref>
                  </c15:fullRef>
                </c:ext>
              </c:extLst>
              <c:f>'16. Inv by type of asset'!$A$11:$C$32</c:f>
              <c:multiLvlStrCache>
                <c:ptCount val="2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  <c:lvl>
                  <c:pt idx="0">
                    <c:v>quarterly, annualised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'16. Inv by type of asset'!$G$8:$G$32</c15:sqref>
                  </c15:fullRef>
                </c:ext>
              </c:extLst>
              <c:f>'16. Inv by type of asset'!$G$11:$G$32</c:f>
              <c:numCache>
                <c:formatCode>0</c:formatCode>
                <c:ptCount val="22"/>
                <c:pt idx="0">
                  <c:v>451.11625212002104</c:v>
                </c:pt>
                <c:pt idx="1">
                  <c:v>451.53490333040401</c:v>
                </c:pt>
                <c:pt idx="2">
                  <c:v>471.26331996953127</c:v>
                </c:pt>
                <c:pt idx="3">
                  <c:v>462.15075328610772</c:v>
                </c:pt>
                <c:pt idx="4">
                  <c:v>453.34306681843805</c:v>
                </c:pt>
                <c:pt idx="5">
                  <c:v>329.04457872051842</c:v>
                </c:pt>
                <c:pt idx="6">
                  <c:v>375.97965718481839</c:v>
                </c:pt>
                <c:pt idx="7">
                  <c:v>407.62998223633019</c:v>
                </c:pt>
                <c:pt idx="8">
                  <c:v>391.10924399976159</c:v>
                </c:pt>
                <c:pt idx="9">
                  <c:v>389.58674044922202</c:v>
                </c:pt>
                <c:pt idx="10">
                  <c:v>402.97385514220491</c:v>
                </c:pt>
                <c:pt idx="11">
                  <c:v>410.81391008541397</c:v>
                </c:pt>
                <c:pt idx="12">
                  <c:v>431.73541567081793</c:v>
                </c:pt>
                <c:pt idx="13">
                  <c:v>435.39261557133744</c:v>
                </c:pt>
                <c:pt idx="14">
                  <c:v>434.33422695901464</c:v>
                </c:pt>
                <c:pt idx="15">
                  <c:v>432.3756407039379</c:v>
                </c:pt>
                <c:pt idx="16">
                  <c:v>444.4985436556421</c:v>
                </c:pt>
                <c:pt idx="17">
                  <c:v>507.60702048888334</c:v>
                </c:pt>
                <c:pt idx="18">
                  <c:v>483.93753336977954</c:v>
                </c:pt>
                <c:pt idx="19">
                  <c:v>478.72981738499919</c:v>
                </c:pt>
                <c:pt idx="20">
                  <c:v>473.7981921740344</c:v>
                </c:pt>
                <c:pt idx="21">
                  <c:v>468.09430240068974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8F7-43B1-A10B-4E6C80F9F129}"/>
            </c:ext>
          </c:extLst>
        </c:ser>
        <c:ser>
          <c:idx val="4"/>
          <c:order val="1"/>
          <c:tx>
            <c:strRef>
              <c:f>'16. Inv by type of asset'!$H$7</c:f>
              <c:strCache>
                <c:ptCount val="1"/>
                <c:pt idx="0">
                  <c:v>other (mostly 
transport eq)</c:v>
                </c:pt>
              </c:strCache>
            </c:strRef>
          </c:tx>
          <c:spPr>
            <a:ln w="9525">
              <a:solidFill>
                <a:srgbClr val="C0504D">
                  <a:lumMod val="40000"/>
                  <a:lumOff val="60000"/>
                </a:srgbClr>
              </a:solidFill>
            </a:ln>
          </c:spPr>
          <c:marker>
            <c:symbol val="diamond"/>
            <c:size val="8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rgbClr val="C0504D">
                    <a:lumMod val="40000"/>
                    <a:lumOff val="60000"/>
                  </a:srgbClr>
                </a:solidFill>
              </a:ln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'16. Inv by type of asset'!$A$8:$C$32</c15:sqref>
                  </c15:fullRef>
                </c:ext>
              </c:extLst>
              <c:f>'16. Inv by type of asset'!$A$11:$C$32</c:f>
              <c:multiLvlStrCache>
                <c:ptCount val="2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  <c:lvl>
                  <c:pt idx="0">
                    <c:v>quarterly, annualised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'16. Inv by type of asset'!$H$8:$H$32</c15:sqref>
                  </c15:fullRef>
                </c:ext>
              </c:extLst>
              <c:f>'16. Inv by type of asset'!$H$11:$H$32</c:f>
              <c:numCache>
                <c:formatCode>0</c:formatCode>
                <c:ptCount val="22"/>
                <c:pt idx="0">
                  <c:v>222.2534386734045</c:v>
                </c:pt>
                <c:pt idx="1">
                  <c:v>217.92455854871878</c:v>
                </c:pt>
                <c:pt idx="2">
                  <c:v>242.9464559793339</c:v>
                </c:pt>
                <c:pt idx="3">
                  <c:v>214.60851786822673</c:v>
                </c:pt>
                <c:pt idx="4">
                  <c:v>194.05455773860467</c:v>
                </c:pt>
                <c:pt idx="5">
                  <c:v>176.94621058981636</c:v>
                </c:pt>
                <c:pt idx="6">
                  <c:v>192.33829066052965</c:v>
                </c:pt>
                <c:pt idx="7">
                  <c:v>198.9381470298481</c:v>
                </c:pt>
                <c:pt idx="8">
                  <c:v>200.01696755178216</c:v>
                </c:pt>
                <c:pt idx="9">
                  <c:v>204.70502264089566</c:v>
                </c:pt>
                <c:pt idx="10">
                  <c:v>199.61333645169896</c:v>
                </c:pt>
                <c:pt idx="11">
                  <c:v>204.80607628127359</c:v>
                </c:pt>
                <c:pt idx="12">
                  <c:v>218.60971440756134</c:v>
                </c:pt>
                <c:pt idx="13">
                  <c:v>214.31917667724406</c:v>
                </c:pt>
                <c:pt idx="14">
                  <c:v>220.5777480532829</c:v>
                </c:pt>
                <c:pt idx="15">
                  <c:v>221.26364980212293</c:v>
                </c:pt>
                <c:pt idx="16">
                  <c:v>236.24751288933965</c:v>
                </c:pt>
                <c:pt idx="17">
                  <c:v>234.6535099719581</c:v>
                </c:pt>
                <c:pt idx="18">
                  <c:v>219.83907414865348</c:v>
                </c:pt>
                <c:pt idx="19">
                  <c:v>232.77582845065149</c:v>
                </c:pt>
                <c:pt idx="20">
                  <c:v>228.89719948520246</c:v>
                </c:pt>
                <c:pt idx="21">
                  <c:v>218.56729600921108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F7-43B1-A10B-4E6C80F9F129}"/>
            </c:ext>
          </c:extLst>
        </c:ser>
        <c:ser>
          <c:idx val="2"/>
          <c:order val="2"/>
          <c:tx>
            <c:strRef>
              <c:f>'16. Inv by type of asset'!$F$7</c:f>
              <c:strCache>
                <c:ptCount val="1"/>
                <c:pt idx="0">
                  <c:v>Construc-
tion works</c:v>
                </c:pt>
              </c:strCache>
            </c:strRef>
          </c:tx>
          <c:spPr>
            <a:ln w="31750"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circle"/>
            <c:size val="8"/>
            <c:spPr>
              <a:solidFill>
                <a:srgbClr val="1F497D">
                  <a:lumMod val="60000"/>
                  <a:lumOff val="40000"/>
                </a:srgbClr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'16. Inv by type of asset'!$A$8:$C$32</c15:sqref>
                  </c15:fullRef>
                </c:ext>
              </c:extLst>
              <c:f>'16. Inv by type of asset'!$A$11:$C$32</c:f>
              <c:multiLvlStrCache>
                <c:ptCount val="2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  <c:lvl>
                  <c:pt idx="0">
                    <c:v>quarterly, annualised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'16. Inv by type of asset'!$F$8:$F$32</c15:sqref>
                  </c15:fullRef>
                </c:ext>
              </c:extLst>
              <c:f>'16. Inv by type of asset'!$F$11:$F$32</c:f>
              <c:numCache>
                <c:formatCode>0</c:formatCode>
                <c:ptCount val="22"/>
                <c:pt idx="0" formatCode="_-* #\ ##0_-;\-* #\ ##0_-;_-* &quot;-&quot;??_-;_-@_-">
                  <c:v>271.13639653504026</c:v>
                </c:pt>
                <c:pt idx="1" formatCode="_-* #\ ##0_-;\-* #\ ##0_-;_-* &quot;-&quot;??_-;_-@_-">
                  <c:v>264.69466201167489</c:v>
                </c:pt>
                <c:pt idx="2" formatCode="_-* #\ ##0_-;\-* #\ ##0_-;_-* &quot;-&quot;??_-;_-@_-">
                  <c:v>252.39032625083033</c:v>
                </c:pt>
                <c:pt idx="3" formatCode="_-* #\ ##0_-;\-* #\ ##0_-;_-* &quot;-&quot;??_-;_-@_-">
                  <c:v>244.21260279010966</c:v>
                </c:pt>
                <c:pt idx="4" formatCode="_-* #\ ##0_-;\-* #\ ##0_-;_-* &quot;-&quot;??_-;_-@_-">
                  <c:v>235.57124711371651</c:v>
                </c:pt>
                <c:pt idx="5" formatCode="_-* #\ ##0_-;\-* #\ ##0_-;_-* &quot;-&quot;??_-;_-@_-">
                  <c:v>194.48970986194729</c:v>
                </c:pt>
                <c:pt idx="6" formatCode="_-* #\ ##0_-;\-* #\ ##0_-;_-* &quot;-&quot;??_-;_-@_-">
                  <c:v>210.00626011299806</c:v>
                </c:pt>
                <c:pt idx="7" formatCode="_-* #\ ##0_-;\-* #\ ##0_-;_-* &quot;-&quot;??_-;_-@_-">
                  <c:v>217.00884516716781</c:v>
                </c:pt>
                <c:pt idx="8" formatCode="_-* #\ ##0_-;\-* #\ ##0_-;_-* &quot;-&quot;??_-;_-@_-">
                  <c:v>220.42203019867489</c:v>
                </c:pt>
                <c:pt idx="9" formatCode="_-* #\ ##0_-;\-* #\ ##0_-;_-* &quot;-&quot;??_-;_-@_-">
                  <c:v>218.93686432361952</c:v>
                </c:pt>
                <c:pt idx="10" formatCode="_-* #\ ##0_-;\-* #\ ##0_-;_-* &quot;-&quot;??_-;_-@_-">
                  <c:v>213.49018323209495</c:v>
                </c:pt>
                <c:pt idx="11" formatCode="_-* #\ ##0_-;\-* #\ ##0_-;_-* &quot;-&quot;??_-;_-@_-">
                  <c:v>212.18273762434345</c:v>
                </c:pt>
                <c:pt idx="12" formatCode="_-* #\ ##0_-;\-* #\ ##0_-;_-* &quot;-&quot;??_-;_-@_-">
                  <c:v>207.52876364207668</c:v>
                </c:pt>
                <c:pt idx="13" formatCode="_-* #\ ##0_-;\-* #\ ##0_-;_-* &quot;-&quot;??_-;_-@_-">
                  <c:v>210.45997940648567</c:v>
                </c:pt>
                <c:pt idx="14" formatCode="_-* #\ ##0_-;\-* #\ ##0_-;_-* &quot;-&quot;??_-;_-@_-">
                  <c:v>213.72623066240038</c:v>
                </c:pt>
                <c:pt idx="15" formatCode="_-* #\ ##0_-;\-* #\ ##0_-;_-* &quot;-&quot;??_-;_-@_-">
                  <c:v>215.2305482488529</c:v>
                </c:pt>
                <c:pt idx="16" formatCode="_-* #\ ##0_-;\-* #\ ##0_-;_-* &quot;-&quot;??_-;_-@_-">
                  <c:v>214.38210505261682</c:v>
                </c:pt>
                <c:pt idx="17" formatCode="_-* #\ ##0_-;\-* #\ ##0_-;_-* &quot;-&quot;??_-;_-@_-">
                  <c:v>211.20957746008168</c:v>
                </c:pt>
                <c:pt idx="18" formatCode="_-* #\ ##0_-;\-* #\ ##0_-;_-* &quot;-&quot;??_-;_-@_-">
                  <c:v>204.17887344648381</c:v>
                </c:pt>
                <c:pt idx="19" formatCode="_-* #\ ##0_-;\-* #\ ##0_-;_-* &quot;-&quot;??_-;_-@_-">
                  <c:v>202.7793529850947</c:v>
                </c:pt>
                <c:pt idx="20" formatCode="_-* #\ ##0_-;\-* #\ ##0_-;_-* &quot;-&quot;??_-;_-@_-">
                  <c:v>197.32938989957006</c:v>
                </c:pt>
                <c:pt idx="21" formatCode="_-* #\ ##0_-;\-* #\ ##0_-;_-* &quot;-&quot;??_-;_-@_-">
                  <c:v>190.02910193535496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8F7-43B1-A10B-4E6C80F9F129}"/>
            </c:ext>
          </c:extLst>
        </c:ser>
        <c:ser>
          <c:idx val="0"/>
          <c:order val="3"/>
          <c:tx>
            <c:strRef>
              <c:f>'16. Inv by type of asset'!$D$7</c:f>
              <c:strCache>
                <c:ptCount val="1"/>
                <c:pt idx="0">
                  <c:v>Residential 
buildings</c:v>
                </c:pt>
              </c:strCache>
            </c:strRef>
          </c:tx>
          <c:spPr>
            <a:ln w="19050">
              <a:solidFill>
                <a:srgbClr val="5B9BD5">
                  <a:lumMod val="75000"/>
                  <a:alpha val="69000"/>
                </a:srgbClr>
              </a:solidFill>
            </a:ln>
          </c:spPr>
          <c:marker>
            <c:symbol val="triangle"/>
            <c:size val="8"/>
            <c:spPr>
              <a:solidFill>
                <a:srgbClr val="5B9BD5">
                  <a:lumMod val="75000"/>
                </a:srgbClr>
              </a:solidFill>
              <a:ln>
                <a:solidFill>
                  <a:srgbClr val="5B9BD5">
                    <a:lumMod val="75000"/>
                  </a:srgbClr>
                </a:solidFill>
              </a:ln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'16. Inv by type of asset'!$A$8:$C$32</c15:sqref>
                  </c15:fullRef>
                </c:ext>
              </c:extLst>
              <c:f>'16. Inv by type of asset'!$A$11:$C$32</c:f>
              <c:multiLvlStrCache>
                <c:ptCount val="2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  <c:lvl>
                  <c:pt idx="0">
                    <c:v>quarterly, annualised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'16. Inv by type of asset'!$D$8:$D$32</c15:sqref>
                  </c15:fullRef>
                </c:ext>
              </c:extLst>
              <c:f>'16. Inv by type of asset'!$D$11:$D$32</c:f>
              <c:numCache>
                <c:formatCode>0</c:formatCode>
                <c:ptCount val="22"/>
                <c:pt idx="0" formatCode="_-* #\ ##0_-;\-* #\ ##0_-;_-* &quot;-&quot;??_-;_-@_-">
                  <c:v>181.37114604696222</c:v>
                </c:pt>
                <c:pt idx="1" formatCode="_-* #\ ##0_-;\-* #\ ##0_-;_-* &quot;-&quot;??_-;_-@_-">
                  <c:v>183.62233653317668</c:v>
                </c:pt>
                <c:pt idx="2" formatCode="_-* #\ ##0_-;\-* #\ ##0_-;_-* &quot;-&quot;??_-;_-@_-">
                  <c:v>177.08005607482394</c:v>
                </c:pt>
                <c:pt idx="3" formatCode="_-* #\ ##0_-;\-* #\ ##0_-;_-* &quot;-&quot;??_-;_-@_-">
                  <c:v>173.17321165302414</c:v>
                </c:pt>
                <c:pt idx="4" formatCode="_-* #\ ##0_-;\-* #\ ##0_-;_-* &quot;-&quot;??_-;_-@_-">
                  <c:v>163.28655422550497</c:v>
                </c:pt>
                <c:pt idx="5" formatCode="_-* #\ ##0_-;\-* #\ ##0_-;_-* &quot;-&quot;??_-;_-@_-">
                  <c:v>114.8790288167024</c:v>
                </c:pt>
                <c:pt idx="6" formatCode="_-* #\ ##0_-;\-* #\ ##0_-;_-* &quot;-&quot;??_-;_-@_-">
                  <c:v>131.5941456903351</c:v>
                </c:pt>
                <c:pt idx="7" formatCode="_-* #\ ##0_-;\-* #\ ##0_-;_-* &quot;-&quot;??_-;_-@_-">
                  <c:v>137.29397367545408</c:v>
                </c:pt>
                <c:pt idx="8" formatCode="_-* #\ ##0_-;\-* #\ ##0_-;_-* &quot;-&quot;??_-;_-@_-">
                  <c:v>141.74079817632122</c:v>
                </c:pt>
                <c:pt idx="9" formatCode="_-* #\ ##0_-;\-* #\ ##0_-;_-* &quot;-&quot;??_-;_-@_-">
                  <c:v>145.39593893700089</c:v>
                </c:pt>
                <c:pt idx="10" formatCode="_-* #\ ##0_-;\-* #\ ##0_-;_-* &quot;-&quot;??_-;_-@_-">
                  <c:v>150.59843806379735</c:v>
                </c:pt>
                <c:pt idx="11" formatCode="_-* #\ ##0_-;\-* #\ ##0_-;_-* &quot;-&quot;??_-;_-@_-">
                  <c:v>151.88191848831826</c:v>
                </c:pt>
                <c:pt idx="12" formatCode="_-* #\ ##0_-;\-* #\ ##0_-;_-* &quot;-&quot;??_-;_-@_-">
                  <c:v>149.50821399264194</c:v>
                </c:pt>
                <c:pt idx="13" formatCode="_-* #\ ##0_-;\-* #\ ##0_-;_-* &quot;-&quot;??_-;_-@_-">
                  <c:v>148.24365831584217</c:v>
                </c:pt>
                <c:pt idx="14" formatCode="_-* #\ ##0_-;\-* #\ ##0_-;_-* &quot;-&quot;??_-;_-@_-">
                  <c:v>157.1997242037931</c:v>
                </c:pt>
                <c:pt idx="15" formatCode="_-* #\ ##0_-;\-* #\ ##0_-;_-* &quot;-&quot;??_-;_-@_-">
                  <c:v>155.79440203700162</c:v>
                </c:pt>
                <c:pt idx="16" formatCode="_-* #\ ##0_-;\-* #\ ##0_-;_-* &quot;-&quot;??_-;_-@_-">
                  <c:v>150.91578258810284</c:v>
                </c:pt>
                <c:pt idx="17" formatCode="_-* #\ ##0_-;\-* #\ ##0_-;_-* &quot;-&quot;??_-;_-@_-">
                  <c:v>144.54356107694559</c:v>
                </c:pt>
                <c:pt idx="18" formatCode="_-* #\ ##0_-;\-* #\ ##0_-;_-* &quot;-&quot;??_-;_-@_-">
                  <c:v>138.50238896373017</c:v>
                </c:pt>
                <c:pt idx="19" formatCode="_-* #\ ##0_-;\-* #\ ##0_-;_-* &quot;-&quot;??_-;_-@_-">
                  <c:v>133.20233239274395</c:v>
                </c:pt>
                <c:pt idx="20" formatCode="_-* #\ ##0_-;\-* #\ ##0_-;_-* &quot;-&quot;??_-;_-@_-">
                  <c:v>127.47535160799008</c:v>
                </c:pt>
                <c:pt idx="21" formatCode="_-* #\ ##0_-;\-* #\ ##0_-;_-* &quot;-&quot;??_-;_-@_-">
                  <c:v>134.01268887633586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7-43B1-A10B-4E6C80F9F129}"/>
            </c:ext>
          </c:extLst>
        </c:ser>
        <c:ser>
          <c:idx val="1"/>
          <c:order val="4"/>
          <c:tx>
            <c:strRef>
              <c:f>'16. Inv by type of asset'!$E$7</c:f>
              <c:strCache>
                <c:ptCount val="1"/>
                <c:pt idx="0">
                  <c:v>Non-
residential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'16. Inv by type of asset'!$A$8:$C$32</c15:sqref>
                  </c15:fullRef>
                </c:ext>
              </c:extLst>
              <c:f>'16. Inv by type of asset'!$A$11:$C$32</c:f>
              <c:multiLvlStrCache>
                <c:ptCount val="2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  <c:lvl>
                  <c:pt idx="0">
                    <c:v>quarterly, annualised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'16. Inv by type of asset'!$E$8:$E$32</c15:sqref>
                  </c15:fullRef>
                </c:ext>
              </c:extLst>
              <c:f>'16. Inv by type of asset'!$E$11:$E$32</c:f>
              <c:numCache>
                <c:formatCode>0</c:formatCode>
                <c:ptCount val="22"/>
                <c:pt idx="0" formatCode="_-* #\ ##0_-;\-* #\ ##0_-;_-* &quot;-&quot;??_-;_-@_-">
                  <c:v>101.68377064132139</c:v>
                </c:pt>
                <c:pt idx="1" formatCode="_-* #\ ##0_-;\-* #\ ##0_-;_-* &quot;-&quot;??_-;_-@_-">
                  <c:v>97.425220430589377</c:v>
                </c:pt>
                <c:pt idx="2" formatCode="_-* #\ ##0_-;\-* #\ ##0_-;_-* &quot;-&quot;??_-;_-@_-">
                  <c:v>97.595958312033943</c:v>
                </c:pt>
                <c:pt idx="3" formatCode="_-* #\ ##0_-;\-* #\ ##0_-;_-* &quot;-&quot;??_-;_-@_-">
                  <c:v>100.96157213055322</c:v>
                </c:pt>
                <c:pt idx="4" formatCode="_-* #\ ##0_-;\-* #\ ##0_-;_-* &quot;-&quot;??_-;_-@_-">
                  <c:v>113.25682367684085</c:v>
                </c:pt>
                <c:pt idx="5" formatCode="_-* #\ ##0_-;\-* #\ ##0_-;_-* &quot;-&quot;??_-;_-@_-">
                  <c:v>91.992288926775501</c:v>
                </c:pt>
                <c:pt idx="6" formatCode="_-* #\ ##0_-;\-* #\ ##0_-;_-* &quot;-&quot;??_-;_-@_-">
                  <c:v>111.71156770083964</c:v>
                </c:pt>
                <c:pt idx="7" formatCode="_-* #\ ##0_-;\-* #\ ##0_-;_-* &quot;-&quot;??_-;_-@_-">
                  <c:v>109.01382668002651</c:v>
                </c:pt>
                <c:pt idx="8" formatCode="_-* #\ ##0_-;\-* #\ ##0_-;_-* &quot;-&quot;??_-;_-@_-">
                  <c:v>85.537540363886762</c:v>
                </c:pt>
                <c:pt idx="9" formatCode="_-* #\ ##0_-;\-* #\ ##0_-;_-* &quot;-&quot;??_-;_-@_-">
                  <c:v>71.169090915620743</c:v>
                </c:pt>
                <c:pt idx="10" formatCode="_-* #\ ##0_-;\-* #\ ##0_-;_-* &quot;-&quot;??_-;_-@_-">
                  <c:v>62.119400617582812</c:v>
                </c:pt>
                <c:pt idx="11" formatCode="_-* #\ ##0_-;\-* #\ ##0_-;_-* &quot;-&quot;??_-;_-@_-">
                  <c:v>62.750110882234772</c:v>
                </c:pt>
                <c:pt idx="12" formatCode="_-* #\ ##0_-;\-* #\ ##0_-;_-* &quot;-&quot;??_-;_-@_-">
                  <c:v>62.340576940541027</c:v>
                </c:pt>
                <c:pt idx="13" formatCode="_-* #\ ##0_-;\-* #\ ##0_-;_-* &quot;-&quot;??_-;_-@_-">
                  <c:v>65.894382534782793</c:v>
                </c:pt>
                <c:pt idx="14" formatCode="_-* #\ ##0_-;\-* #\ ##0_-;_-* &quot;-&quot;??_-;_-@_-">
                  <c:v>68.96159287561828</c:v>
                </c:pt>
                <c:pt idx="15" formatCode="_-* #\ ##0_-;\-* #\ ##0_-;_-* &quot;-&quot;??_-;_-@_-">
                  <c:v>74.541585240873999</c:v>
                </c:pt>
                <c:pt idx="16" formatCode="_-* #\ ##0_-;\-* #\ ##0_-;_-* &quot;-&quot;??_-;_-@_-">
                  <c:v>73.560456631671883</c:v>
                </c:pt>
                <c:pt idx="17" formatCode="_-* #\ ##0_-;\-* #\ ##0_-;_-* &quot;-&quot;??_-;_-@_-">
                  <c:v>67.651730300970556</c:v>
                </c:pt>
                <c:pt idx="18" formatCode="_-* #\ ##0_-;\-* #\ ##0_-;_-* &quot;-&quot;??_-;_-@_-">
                  <c:v>64.969152417379675</c:v>
                </c:pt>
                <c:pt idx="19" formatCode="_-* #\ ##0_-;\-* #\ ##0_-;_-* &quot;-&quot;??_-;_-@_-">
                  <c:v>61.383139631283598</c:v>
                </c:pt>
                <c:pt idx="20" formatCode="_-* #\ ##0_-;\-* #\ ##0_-;_-* &quot;-&quot;??_-;_-@_-">
                  <c:v>63.073442108274406</c:v>
                </c:pt>
                <c:pt idx="21" formatCode="_-* #\ ##0_-;\-* #\ ##0_-;_-* &quot;-&quot;??_-;_-@_-">
                  <c:v>65.103408824046852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8F7-43B1-A10B-4E6C80F9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'17. Return on assets'!$A$6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'17.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'17. Return on assets'!$B$6:$E$6</c:f>
              <c:numCache>
                <c:formatCode>0%</c:formatCode>
                <c:ptCount val="4"/>
                <c:pt idx="0">
                  <c:v>4.2806659543535762E-2</c:v>
                </c:pt>
                <c:pt idx="1">
                  <c:v>0.10769255026449465</c:v>
                </c:pt>
                <c:pt idx="2">
                  <c:v>7.194747136071529E-2</c:v>
                </c:pt>
                <c:pt idx="3">
                  <c:v>4.9231911283480791E-2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F-4F88-8740-F95BA0ED71D5}"/>
            </c:ext>
          </c:extLst>
        </c:ser>
        <c:ser>
          <c:idx val="1"/>
          <c:order val="1"/>
          <c:tx>
            <c:strRef>
              <c:f>'17. Return on assets'!$A$7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'17.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'17. Return on assets'!$B$7:$E$7</c:f>
              <c:numCache>
                <c:formatCode>0%</c:formatCode>
                <c:ptCount val="4"/>
                <c:pt idx="0">
                  <c:v>-1.9103341586476332E-4</c:v>
                </c:pt>
                <c:pt idx="1">
                  <c:v>8.0907211850906435E-2</c:v>
                </c:pt>
                <c:pt idx="2">
                  <c:v>0.12293764068568036</c:v>
                </c:pt>
                <c:pt idx="3">
                  <c:v>6.8433999604477089E-2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F-4F88-8740-F95BA0ED71D5}"/>
            </c:ext>
          </c:extLst>
        </c:ser>
        <c:ser>
          <c:idx val="2"/>
          <c:order val="2"/>
          <c:tx>
            <c:strRef>
              <c:f>'17. Return on assets'!$A$8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'17.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'17. Return on assets'!$B$8:$E$8</c:f>
              <c:numCache>
                <c:formatCode>0%</c:formatCode>
                <c:ptCount val="4"/>
                <c:pt idx="0">
                  <c:v>-2.553760381118729E-3</c:v>
                </c:pt>
                <c:pt idx="1">
                  <c:v>7.7051631997824693E-2</c:v>
                </c:pt>
                <c:pt idx="2">
                  <c:v>0.13182155808974527</c:v>
                </c:pt>
                <c:pt idx="3">
                  <c:v>4.2555254493377791E-2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F-4F88-8740-F95BA0ED71D5}"/>
            </c:ext>
          </c:extLst>
        </c:ser>
        <c:ser>
          <c:idx val="3"/>
          <c:order val="3"/>
          <c:tx>
            <c:strRef>
              <c:f>'17. Return on assets'!$A$9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'17.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'17. Return on assets'!$B$9:$E$9</c:f>
              <c:numCache>
                <c:formatCode>0%</c:formatCode>
                <c:ptCount val="4"/>
                <c:pt idx="0">
                  <c:v>2.8846313379346962E-2</c:v>
                </c:pt>
                <c:pt idx="1">
                  <c:v>5.84732614544669E-2</c:v>
                </c:pt>
                <c:pt idx="2">
                  <c:v>3.9655693974644558E-2</c:v>
                </c:pt>
                <c:pt idx="3">
                  <c:v>3.559485690004055E-2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F-4F88-8740-F95BA0ED71D5}"/>
            </c:ext>
          </c:extLst>
        </c:ser>
        <c:ser>
          <c:idx val="4"/>
          <c:order val="4"/>
          <c:tx>
            <c:strRef>
              <c:f>'17. Return on assets'!$A$10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shade val="88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'17.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'17. Return on assets'!$B$10:$E$10</c:f>
              <c:numCache>
                <c:formatCode>0%</c:formatCode>
                <c:ptCount val="4"/>
                <c:pt idx="0">
                  <c:v>3.6043329818747805E-2</c:v>
                </c:pt>
                <c:pt idx="1">
                  <c:v>0.13491133867582081</c:v>
                </c:pt>
                <c:pt idx="2">
                  <c:v>0.17510905125408943</c:v>
                </c:pt>
                <c:pt idx="3">
                  <c:v>4.1936326912794024E-2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90-4B6E-9C9C-20FD2DF14D12}"/>
            </c:ext>
          </c:extLst>
        </c:ser>
        <c:ser>
          <c:idx val="5"/>
          <c:order val="5"/>
          <c:tx>
            <c:strRef>
              <c:f>'17. Return on assets'!$A$11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'17.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'17. Return on assets'!$B$11:$E$11</c:f>
              <c:numCache>
                <c:formatCode>0%</c:formatCode>
                <c:ptCount val="4"/>
                <c:pt idx="0">
                  <c:v>4.4232455312383324E-2</c:v>
                </c:pt>
                <c:pt idx="1">
                  <c:v>6.4503074105566091E-2</c:v>
                </c:pt>
                <c:pt idx="2">
                  <c:v>8.8037818580432997E-2</c:v>
                </c:pt>
                <c:pt idx="3">
                  <c:v>3.9753774479461303E-2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90-4B6E-9C9C-20FD2DF14D12}"/>
            </c:ext>
          </c:extLst>
        </c:ser>
        <c:ser>
          <c:idx val="6"/>
          <c:order val="6"/>
          <c:tx>
            <c:strRef>
              <c:f>'17. Return on assets'!$A$12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'17.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'17. Return on assets'!$B$12:$E$12</c:f>
              <c:numCache>
                <c:formatCode>0%</c:formatCode>
                <c:ptCount val="4"/>
                <c:pt idx="0">
                  <c:v>6.9642964537016613E-2</c:v>
                </c:pt>
                <c:pt idx="1">
                  <c:v>2.6044146757074775E-2</c:v>
                </c:pt>
                <c:pt idx="2">
                  <c:v>3.4850614480844776E-2</c:v>
                </c:pt>
                <c:pt idx="3">
                  <c:v>1.401708435409788E-2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90-4B6E-9C9C-20FD2DF14D12}"/>
            </c:ext>
          </c:extLst>
        </c:ser>
        <c:ser>
          <c:idx val="7"/>
          <c:order val="7"/>
          <c:tx>
            <c:strRef>
              <c:f>'17. Return on assets'!$A$13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'17.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'17. Return on assets'!$B$13:$E$13</c:f>
              <c:numCache>
                <c:formatCode>0%</c:formatCode>
                <c:ptCount val="4"/>
                <c:pt idx="0">
                  <c:v>0.16467068043994057</c:v>
                </c:pt>
                <c:pt idx="1">
                  <c:v>5.9198418213887688E-2</c:v>
                </c:pt>
                <c:pt idx="2">
                  <c:v>1.9341238471673253E-2</c:v>
                </c:pt>
                <c:pt idx="3">
                  <c:v>2.9618442915020814E-2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90-4B6E-9C9C-20FD2DF14D12}"/>
            </c:ext>
          </c:extLst>
        </c:ser>
        <c:ser>
          <c:idx val="8"/>
          <c:order val="8"/>
          <c:tx>
            <c:strRef>
              <c:f>'17. Return on assets'!$A$14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'17.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'17. Return on assets'!$B$14:$E$14</c:f>
              <c:numCache>
                <c:formatCode>0%</c:formatCode>
                <c:ptCount val="4"/>
                <c:pt idx="0">
                  <c:v>0.16692956134494472</c:v>
                </c:pt>
                <c:pt idx="1">
                  <c:v>0.11423396871642866</c:v>
                </c:pt>
                <c:pt idx="2">
                  <c:v>2.7681771633384537E-2</c:v>
                </c:pt>
                <c:pt idx="3">
                  <c:v>5.1188192713646385E-2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90-4B6E-9C9C-20FD2DF14D12}"/>
            </c:ext>
          </c:extLst>
        </c:ser>
        <c:ser>
          <c:idx val="9"/>
          <c:order val="9"/>
          <c:tx>
            <c:strRef>
              <c:f>'17. Return on assets'!$A$15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'17.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'17. Return on assets'!$B$15:$E$15</c:f>
              <c:numCache>
                <c:formatCode>0%</c:formatCode>
                <c:ptCount val="4"/>
                <c:pt idx="0">
                  <c:v>8.5330515887105857E-2</c:v>
                </c:pt>
                <c:pt idx="1">
                  <c:v>8.7666607675144101E-2</c:v>
                </c:pt>
                <c:pt idx="2">
                  <c:v>0.14496032823483271</c:v>
                </c:pt>
                <c:pt idx="3">
                  <c:v>4.1070010726647427E-2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90-4B6E-9C9C-20FD2DF14D12}"/>
            </c:ext>
          </c:extLst>
        </c:ser>
        <c:ser>
          <c:idx val="10"/>
          <c:order val="10"/>
          <c:tx>
            <c:strRef>
              <c:f>'17. Return on assets'!$A$16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'17.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'17. Return on assets'!$B$16:$E$16</c:f>
              <c:numCache>
                <c:formatCode>0%</c:formatCode>
                <c:ptCount val="4"/>
                <c:pt idx="0">
                  <c:v>4.8460451109335625E-2</c:v>
                </c:pt>
                <c:pt idx="1">
                  <c:v>9.1750180641512996E-2</c:v>
                </c:pt>
                <c:pt idx="2">
                  <c:v>6.5694385402701019E-2</c:v>
                </c:pt>
                <c:pt idx="3">
                  <c:v>3.7905014686749269E-2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90-4B6E-9C9C-20FD2DF1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'18. Mining and mfg profits'!$C$4</c:f>
              <c:strCache>
                <c:ptCount val="1"/>
                <c:pt idx="0">
                  <c:v> Mining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'18. Mining and mfg profits'!$A$5:$B$45</c:f>
              <c:numCache>
                <c:formatCode>General</c:formatCode>
                <c:ptCount val="41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'18. Mining and mfg profits'!$C$5:$C$45</c:f>
              <c:numCache>
                <c:formatCode>_-* #\ ##0_-;\-* #\ ##0_-;_-* "-"??_-;_-@_-</c:formatCode>
                <c:ptCount val="41"/>
                <c:pt idx="0">
                  <c:v>31.972290598290595</c:v>
                </c:pt>
                <c:pt idx="1">
                  <c:v>15.334231638418078</c:v>
                </c:pt>
                <c:pt idx="2">
                  <c:v>19.256619246861924</c:v>
                </c:pt>
                <c:pt idx="3">
                  <c:v>5.3893556485355649</c:v>
                </c:pt>
                <c:pt idx="4">
                  <c:v>-0.1604054794520548</c:v>
                </c:pt>
                <c:pt idx="5">
                  <c:v>-18.425245283018867</c:v>
                </c:pt>
                <c:pt idx="6">
                  <c:v>-9.6600373333333334</c:v>
                </c:pt>
                <c:pt idx="7">
                  <c:v>-20.916742705570289</c:v>
                </c:pt>
                <c:pt idx="8">
                  <c:v>-1.8255567010309277</c:v>
                </c:pt>
                <c:pt idx="9">
                  <c:v>15.852015228426396</c:v>
                </c:pt>
                <c:pt idx="10">
                  <c:v>20.698656603773582</c:v>
                </c:pt>
                <c:pt idx="11">
                  <c:v>33.821078260869562</c:v>
                </c:pt>
                <c:pt idx="12">
                  <c:v>19.378072815533979</c:v>
                </c:pt>
                <c:pt idx="13">
                  <c:v>-13.557201447527138</c:v>
                </c:pt>
                <c:pt idx="14">
                  <c:v>15.17255023923445</c:v>
                </c:pt>
                <c:pt idx="15">
                  <c:v>14.180455516014236</c:v>
                </c:pt>
                <c:pt idx="16">
                  <c:v>23.133207017543857</c:v>
                </c:pt>
                <c:pt idx="17">
                  <c:v>-8.5901154734411076</c:v>
                </c:pt>
                <c:pt idx="18">
                  <c:v>31.494732041049033</c:v>
                </c:pt>
                <c:pt idx="19">
                  <c:v>11.644186152099886</c:v>
                </c:pt>
                <c:pt idx="20">
                  <c:v>27.079445190156598</c:v>
                </c:pt>
                <c:pt idx="21">
                  <c:v>27.380751381215468</c:v>
                </c:pt>
                <c:pt idx="22">
                  <c:v>22.572722891566269</c:v>
                </c:pt>
                <c:pt idx="23">
                  <c:v>25.441484716157206</c:v>
                </c:pt>
                <c:pt idx="24">
                  <c:v>42.837293233082711</c:v>
                </c:pt>
                <c:pt idx="25">
                  <c:v>25.893915675675675</c:v>
                </c:pt>
                <c:pt idx="26">
                  <c:v>71.977157446808505</c:v>
                </c:pt>
                <c:pt idx="27">
                  <c:v>84.161533898305095</c:v>
                </c:pt>
                <c:pt idx="28">
                  <c:v>108.2787388137357</c:v>
                </c:pt>
                <c:pt idx="29">
                  <c:v>113.98219793814432</c:v>
                </c:pt>
                <c:pt idx="30">
                  <c:v>61.422070921985814</c:v>
                </c:pt>
                <c:pt idx="31">
                  <c:v>38.715151999999996</c:v>
                </c:pt>
                <c:pt idx="32">
                  <c:v>102.63435756385068</c:v>
                </c:pt>
                <c:pt idx="33">
                  <c:v>88.261589251439517</c:v>
                </c:pt>
                <c:pt idx="34">
                  <c:v>82.925417530631478</c:v>
                </c:pt>
                <c:pt idx="35">
                  <c:v>77.031656716417899</c:v>
                </c:pt>
                <c:pt idx="36">
                  <c:v>51.887493577981651</c:v>
                </c:pt>
                <c:pt idx="37">
                  <c:v>38.328353369763207</c:v>
                </c:pt>
                <c:pt idx="38">
                  <c:v>48.792053667262969</c:v>
                </c:pt>
                <c:pt idx="39">
                  <c:v>19.626012422360247</c:v>
                </c:pt>
                <c:pt idx="40">
                  <c:v>29.963000000000001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C-4144-A5F6-7F1CDCCECC9B}"/>
            </c:ext>
          </c:extLst>
        </c:ser>
        <c:ser>
          <c:idx val="1"/>
          <c:order val="1"/>
          <c:tx>
            <c:strRef>
              <c:f>'18. Mining and mfg profits'!$D$4</c:f>
              <c:strCache>
                <c:ptCount val="1"/>
                <c:pt idx="0">
                  <c:v> Manufacturing 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'18. Mining and mfg profits'!$A$5:$B$45</c:f>
              <c:numCache>
                <c:formatCode>General</c:formatCode>
                <c:ptCount val="41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'18. Mining and mfg profits'!$D$5:$D$45</c:f>
              <c:numCache>
                <c:formatCode>_-* #\ ##0_-;\-* #\ ##0_-;_-* "-"??_-;_-@_-</c:formatCode>
                <c:ptCount val="41"/>
                <c:pt idx="0">
                  <c:v>67.017361823361824</c:v>
                </c:pt>
                <c:pt idx="1">
                  <c:v>49.983401129943502</c:v>
                </c:pt>
                <c:pt idx="2">
                  <c:v>65.070945606694551</c:v>
                </c:pt>
                <c:pt idx="3">
                  <c:v>53.778276150627612</c:v>
                </c:pt>
                <c:pt idx="4">
                  <c:v>54.231205479452051</c:v>
                </c:pt>
                <c:pt idx="5">
                  <c:v>68.231735849056591</c:v>
                </c:pt>
                <c:pt idx="6">
                  <c:v>66.222762666666682</c:v>
                </c:pt>
                <c:pt idx="7">
                  <c:v>48.633177718832883</c:v>
                </c:pt>
                <c:pt idx="8">
                  <c:v>54.497453608247426</c:v>
                </c:pt>
                <c:pt idx="9">
                  <c:v>62.927299492385785</c:v>
                </c:pt>
                <c:pt idx="10">
                  <c:v>125.38470440251572</c:v>
                </c:pt>
                <c:pt idx="11">
                  <c:v>57.79787826086956</c:v>
                </c:pt>
                <c:pt idx="12">
                  <c:v>41.481252427184458</c:v>
                </c:pt>
                <c:pt idx="13">
                  <c:v>64.132902291917958</c:v>
                </c:pt>
                <c:pt idx="14">
                  <c:v>70.713229665071779</c:v>
                </c:pt>
                <c:pt idx="15">
                  <c:v>72.210970344009496</c:v>
                </c:pt>
                <c:pt idx="16">
                  <c:v>15.619513450292397</c:v>
                </c:pt>
                <c:pt idx="17">
                  <c:v>37.807113163972289</c:v>
                </c:pt>
                <c:pt idx="18">
                  <c:v>67.895625997719506</c:v>
                </c:pt>
                <c:pt idx="19">
                  <c:v>53.180676503972762</c:v>
                </c:pt>
                <c:pt idx="20">
                  <c:v>40.52414317673378</c:v>
                </c:pt>
                <c:pt idx="21">
                  <c:v>40.551672928176792</c:v>
                </c:pt>
                <c:pt idx="22">
                  <c:v>38.959071193866372</c:v>
                </c:pt>
                <c:pt idx="23">
                  <c:v>29.458231441048035</c:v>
                </c:pt>
                <c:pt idx="24">
                  <c:v>16.321082706766919</c:v>
                </c:pt>
                <c:pt idx="25">
                  <c:v>-5.0375481081081084</c:v>
                </c:pt>
                <c:pt idx="26">
                  <c:v>50.651225531914889</c:v>
                </c:pt>
                <c:pt idx="27">
                  <c:v>63.142432203389831</c:v>
                </c:pt>
                <c:pt idx="28">
                  <c:v>38.770385015608746</c:v>
                </c:pt>
                <c:pt idx="29">
                  <c:v>60.858202061855664</c:v>
                </c:pt>
                <c:pt idx="30">
                  <c:v>60.37293617021276</c:v>
                </c:pt>
                <c:pt idx="31">
                  <c:v>52.634651999999996</c:v>
                </c:pt>
                <c:pt idx="32">
                  <c:v>68.71084479371315</c:v>
                </c:pt>
                <c:pt idx="33">
                  <c:v>65.257520153550857</c:v>
                </c:pt>
                <c:pt idx="34">
                  <c:v>58.087068803016024</c:v>
                </c:pt>
                <c:pt idx="35">
                  <c:v>51.240208955223878</c:v>
                </c:pt>
                <c:pt idx="36">
                  <c:v>53.215592660550456</c:v>
                </c:pt>
                <c:pt idx="37">
                  <c:v>62.02859380692167</c:v>
                </c:pt>
                <c:pt idx="38">
                  <c:v>88.869370304114497</c:v>
                </c:pt>
                <c:pt idx="39">
                  <c:v>74.545639751552798</c:v>
                </c:pt>
                <c:pt idx="40">
                  <c:v>58.41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C-4144-A5F6-7F1CDCCEC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Manufacturing sales'!$A$6</c:f>
              <c:strCache>
                <c:ptCount val="1"/>
                <c:pt idx="0">
                  <c:v>Manufacturing sales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'3. Manufacturing sales'!$B$4:$W$5</c:f>
              <c:multiLvlStrCache>
                <c:ptCount val="22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'3. Manufacturing sales'!$B$6:$W$6</c:f>
              <c:numCache>
                <c:formatCode>_-* #\ ##0_-;\-* #\ ##0_-;_-* "-"??_-;_-@_-</c:formatCode>
                <c:ptCount val="22"/>
                <c:pt idx="0">
                  <c:v>832.99671393575159</c:v>
                </c:pt>
                <c:pt idx="1">
                  <c:v>833.42931764068908</c:v>
                </c:pt>
                <c:pt idx="2">
                  <c:v>835.66370899639946</c:v>
                </c:pt>
                <c:pt idx="3">
                  <c:v>801.70465698512976</c:v>
                </c:pt>
                <c:pt idx="4">
                  <c:v>778.89365218456726</c:v>
                </c:pt>
                <c:pt idx="5">
                  <c:v>535.94728999426366</c:v>
                </c:pt>
                <c:pt idx="6">
                  <c:v>730.6221294601753</c:v>
                </c:pt>
                <c:pt idx="7">
                  <c:v>784.71279601183119</c:v>
                </c:pt>
                <c:pt idx="8">
                  <c:v>781.51322859472486</c:v>
                </c:pt>
                <c:pt idx="9">
                  <c:v>812.9566491213742</c:v>
                </c:pt>
                <c:pt idx="10">
                  <c:v>750.64624161561096</c:v>
                </c:pt>
                <c:pt idx="11">
                  <c:v>786.85429297085739</c:v>
                </c:pt>
                <c:pt idx="12">
                  <c:v>839.10271401545447</c:v>
                </c:pt>
                <c:pt idx="13">
                  <c:v>827.90995470765267</c:v>
                </c:pt>
                <c:pt idx="14">
                  <c:v>832.68487304240239</c:v>
                </c:pt>
                <c:pt idx="15">
                  <c:v>827.6923097247543</c:v>
                </c:pt>
                <c:pt idx="16">
                  <c:v>859.98568692563845</c:v>
                </c:pt>
                <c:pt idx="17">
                  <c:v>858.73695620060369</c:v>
                </c:pt>
                <c:pt idx="18">
                  <c:v>868.60242319637769</c:v>
                </c:pt>
                <c:pt idx="19">
                  <c:v>870.3428076890084</c:v>
                </c:pt>
                <c:pt idx="20">
                  <c:v>859.6289914750688</c:v>
                </c:pt>
                <c:pt idx="21">
                  <c:v>865.04986767329137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D-4F21-9CA5-E23152EDC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25"/>
        <c:axId val="2102045503"/>
        <c:axId val="2102050079"/>
      </c:barChart>
      <c:lineChart>
        <c:grouping val="standard"/>
        <c:varyColors val="0"/>
        <c:ser>
          <c:idx val="1"/>
          <c:order val="1"/>
          <c:tx>
            <c:strRef>
              <c:f>'3. Manufacturing sales'!$A$7</c:f>
              <c:strCache>
                <c:ptCount val="1"/>
                <c:pt idx="0">
                  <c:v>Index of production volume (Q1 2019 = 100)(right axis)</c:v>
                </c:pt>
              </c:strCache>
            </c:strRef>
          </c:tx>
          <c:spPr>
            <a:ln w="38100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multiLvlStrRef>
              <c:f>'3. Manufacturing sales'!$B$4:$W$5</c:f>
              <c:multiLvlStrCache>
                <c:ptCount val="22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'3. Manufacturing sales'!$B$7:$W$7</c:f>
              <c:numCache>
                <c:formatCode>_-* #\ ##0_-;\-* #\ ##0_-;_-* "-"??_-;_-@_-</c:formatCode>
                <c:ptCount val="22"/>
                <c:pt idx="0">
                  <c:v>100.36666666666667</c:v>
                </c:pt>
                <c:pt idx="1">
                  <c:v>101.43333333333334</c:v>
                </c:pt>
                <c:pt idx="2">
                  <c:v>99.533333333333346</c:v>
                </c:pt>
                <c:pt idx="3">
                  <c:v>98.466666666666654</c:v>
                </c:pt>
                <c:pt idx="4">
                  <c:v>95.899999999999991</c:v>
                </c:pt>
                <c:pt idx="5">
                  <c:v>66.733333333333334</c:v>
                </c:pt>
                <c:pt idx="6">
                  <c:v>91.100000000000009</c:v>
                </c:pt>
                <c:pt idx="7">
                  <c:v>95.7</c:v>
                </c:pt>
                <c:pt idx="8">
                  <c:v>94.5</c:v>
                </c:pt>
                <c:pt idx="9">
                  <c:v>94.066666666666677</c:v>
                </c:pt>
                <c:pt idx="10">
                  <c:v>90.266666666666666</c:v>
                </c:pt>
                <c:pt idx="11">
                  <c:v>92.5</c:v>
                </c:pt>
                <c:pt idx="12">
                  <c:v>95.899999999999991</c:v>
                </c:pt>
                <c:pt idx="13">
                  <c:v>90.533333333333346</c:v>
                </c:pt>
                <c:pt idx="14">
                  <c:v>92.966666666666654</c:v>
                </c:pt>
                <c:pt idx="15">
                  <c:v>91.366666666666674</c:v>
                </c:pt>
                <c:pt idx="16">
                  <c:v>92.133333333333326</c:v>
                </c:pt>
                <c:pt idx="17">
                  <c:v>94.033333333333346</c:v>
                </c:pt>
                <c:pt idx="18">
                  <c:v>93</c:v>
                </c:pt>
                <c:pt idx="19">
                  <c:v>93.399999999999991</c:v>
                </c:pt>
                <c:pt idx="20">
                  <c:v>92.266666666666666</c:v>
                </c:pt>
                <c:pt idx="21">
                  <c:v>93.066666666666663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B8D-4F21-9CA5-E23152EDC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052767"/>
        <c:axId val="289049407"/>
      </c:line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billions of constant (2024) rand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valAx>
        <c:axId val="289049407"/>
        <c:scaling>
          <c:orientation val="minMax"/>
          <c:min val="6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index of volume of production (Q1 2019 = 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052767"/>
        <c:crosses val="max"/>
        <c:crossBetween val="between"/>
      </c:valAx>
      <c:catAx>
        <c:axId val="2890527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049407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Manufacturing industry sales'!$B$4:$B$5</c:f>
              <c:strCache>
                <c:ptCount val="2"/>
                <c:pt idx="0">
                  <c:v>Q2</c:v>
                </c:pt>
                <c:pt idx="1">
                  <c:v>2019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Manufacturing industry sales'!$A$6:$A$18</c:f>
              <c:strCache>
                <c:ptCount val="13"/>
                <c:pt idx="0">
                  <c:v>food/
beverages</c:v>
                </c:pt>
                <c:pt idx="1">
                  <c:v>transport 
equipment</c:v>
                </c:pt>
                <c:pt idx="2">
                  <c:v>metals</c:v>
                </c:pt>
                <c:pt idx="3">
                  <c:v>chemicals/
plastics</c:v>
                </c:pt>
                <c:pt idx="4">
                  <c:v>machinery 
and elec eq</c:v>
                </c:pt>
                <c:pt idx="5">
                  <c:v>petroleum 
refineries</c:v>
                </c:pt>
                <c:pt idx="6">
                  <c:v>wood and paper</c:v>
                </c:pt>
                <c:pt idx="7">
                  <c:v>Other manu-
facturing</c:v>
                </c:pt>
                <c:pt idx="8">
                  <c:v>Glass/non-
metallic mineral</c:v>
                </c:pt>
                <c:pt idx="9">
                  <c:v>Clothing/textiles/
leather/footwear</c:v>
                </c:pt>
                <c:pt idx="10">
                  <c:v>publishing </c:v>
                </c:pt>
                <c:pt idx="11">
                  <c:v>ICT</c:v>
                </c:pt>
                <c:pt idx="12">
                  <c:v>Furniture</c:v>
                </c:pt>
              </c:strCache>
            </c:strRef>
          </c:cat>
          <c:val>
            <c:numRef>
              <c:f>'4. Manufacturing industry sales'!$B$6:$B$18</c:f>
              <c:numCache>
                <c:formatCode>_-* #\ ##0_-;\-* #\ ##0_-;_-* "-"??_-;_-@_-</c:formatCode>
                <c:ptCount val="13"/>
                <c:pt idx="0">
                  <c:v>182.21327940704944</c:v>
                </c:pt>
                <c:pt idx="1">
                  <c:v>125.99815613843725</c:v>
                </c:pt>
                <c:pt idx="2">
                  <c:v>138.0941126785381</c:v>
                </c:pt>
                <c:pt idx="3">
                  <c:v>106.41219369150906</c:v>
                </c:pt>
                <c:pt idx="4">
                  <c:v>60.565399006618357</c:v>
                </c:pt>
                <c:pt idx="5">
                  <c:v>83.294519386169227</c:v>
                </c:pt>
                <c:pt idx="6">
                  <c:v>39.19275070745492</c:v>
                </c:pt>
                <c:pt idx="7">
                  <c:v>28.476656402918096</c:v>
                </c:pt>
                <c:pt idx="8">
                  <c:v>23.134484842118422</c:v>
                </c:pt>
                <c:pt idx="9">
                  <c:v>21.888457237708014</c:v>
                </c:pt>
                <c:pt idx="10">
                  <c:v>16.032968249961396</c:v>
                </c:pt>
                <c:pt idx="11">
                  <c:v>8.1263398879376059</c:v>
                </c:pt>
                <c:pt idx="12">
                  <c:v>5.6673399584216941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2-4CD5-942B-C202CDCE7BD6}"/>
            </c:ext>
          </c:extLst>
        </c:ser>
        <c:ser>
          <c:idx val="1"/>
          <c:order val="1"/>
          <c:tx>
            <c:strRef>
              <c:f>'4. Manufacturing industry sales'!$C$4:$C$5</c:f>
              <c:strCache>
                <c:ptCount val="2"/>
                <c:pt idx="0">
                  <c:v>Q2</c:v>
                </c:pt>
                <c:pt idx="1">
                  <c:v>2020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Manufacturing industry sales'!$A$6:$A$18</c:f>
              <c:strCache>
                <c:ptCount val="13"/>
                <c:pt idx="0">
                  <c:v>food/
beverages</c:v>
                </c:pt>
                <c:pt idx="1">
                  <c:v>transport 
equipment</c:v>
                </c:pt>
                <c:pt idx="2">
                  <c:v>metals</c:v>
                </c:pt>
                <c:pt idx="3">
                  <c:v>chemicals/
plastics</c:v>
                </c:pt>
                <c:pt idx="4">
                  <c:v>machinery 
and elec eq</c:v>
                </c:pt>
                <c:pt idx="5">
                  <c:v>petroleum 
refineries</c:v>
                </c:pt>
                <c:pt idx="6">
                  <c:v>wood and paper</c:v>
                </c:pt>
                <c:pt idx="7">
                  <c:v>Other manu-
facturing</c:v>
                </c:pt>
                <c:pt idx="8">
                  <c:v>Glass/non-
metallic mineral</c:v>
                </c:pt>
                <c:pt idx="9">
                  <c:v>Clothing/textiles/
leather/footwear</c:v>
                </c:pt>
                <c:pt idx="10">
                  <c:v>publishing </c:v>
                </c:pt>
                <c:pt idx="11">
                  <c:v>ICT</c:v>
                </c:pt>
                <c:pt idx="12">
                  <c:v>Furniture</c:v>
                </c:pt>
              </c:strCache>
            </c:strRef>
          </c:cat>
          <c:val>
            <c:numRef>
              <c:f>'4. Manufacturing industry sales'!$C$6:$C$18</c:f>
              <c:numCache>
                <c:formatCode>_-* #\ ##0_-;\-* #\ ##0_-;_-* "-"??_-;_-@_-</c:formatCode>
                <c:ptCount val="13"/>
                <c:pt idx="0">
                  <c:v>157.05910433995916</c:v>
                </c:pt>
                <c:pt idx="1">
                  <c:v>50.127886871942678</c:v>
                </c:pt>
                <c:pt idx="2">
                  <c:v>86.111878668129933</c:v>
                </c:pt>
                <c:pt idx="3">
                  <c:v>90.841817360029623</c:v>
                </c:pt>
                <c:pt idx="4">
                  <c:v>40.617417790199411</c:v>
                </c:pt>
                <c:pt idx="5">
                  <c:v>32.785786082369974</c:v>
                </c:pt>
                <c:pt idx="6">
                  <c:v>30.501869857951768</c:v>
                </c:pt>
                <c:pt idx="7">
                  <c:v>11.947213822077622</c:v>
                </c:pt>
                <c:pt idx="8">
                  <c:v>11.038512578813467</c:v>
                </c:pt>
                <c:pt idx="9">
                  <c:v>11.354912608580886</c:v>
                </c:pt>
                <c:pt idx="10">
                  <c:v>8.2098301703702674</c:v>
                </c:pt>
                <c:pt idx="11">
                  <c:v>5.3510598424916438</c:v>
                </c:pt>
                <c:pt idx="12">
                  <c:v>1.5922162067095504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2-4CD5-942B-C202CDCE7BD6}"/>
            </c:ext>
          </c:extLst>
        </c:ser>
        <c:ser>
          <c:idx val="2"/>
          <c:order val="2"/>
          <c:tx>
            <c:strRef>
              <c:f>'4. Manufacturing industry sales'!$D$4:$D$5</c:f>
              <c:strCache>
                <c:ptCount val="2"/>
                <c:pt idx="0">
                  <c:v>Q2</c:v>
                </c:pt>
                <c:pt idx="1">
                  <c:v>2021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'4. Manufacturing industry sales'!$A$6:$A$18</c:f>
              <c:strCache>
                <c:ptCount val="13"/>
                <c:pt idx="0">
                  <c:v>food/
beverages</c:v>
                </c:pt>
                <c:pt idx="1">
                  <c:v>transport 
equipment</c:v>
                </c:pt>
                <c:pt idx="2">
                  <c:v>metals</c:v>
                </c:pt>
                <c:pt idx="3">
                  <c:v>chemicals/
plastics</c:v>
                </c:pt>
                <c:pt idx="4">
                  <c:v>machinery 
and elec eq</c:v>
                </c:pt>
                <c:pt idx="5">
                  <c:v>petroleum 
refineries</c:v>
                </c:pt>
                <c:pt idx="6">
                  <c:v>wood and paper</c:v>
                </c:pt>
                <c:pt idx="7">
                  <c:v>Other manu-
facturing</c:v>
                </c:pt>
                <c:pt idx="8">
                  <c:v>Glass/non-
metallic mineral</c:v>
                </c:pt>
                <c:pt idx="9">
                  <c:v>Clothing/textiles/
leather/footwear</c:v>
                </c:pt>
                <c:pt idx="10">
                  <c:v>publishing </c:v>
                </c:pt>
                <c:pt idx="11">
                  <c:v>ICT</c:v>
                </c:pt>
                <c:pt idx="12">
                  <c:v>Furniture</c:v>
                </c:pt>
              </c:strCache>
            </c:strRef>
          </c:cat>
          <c:val>
            <c:numRef>
              <c:f>'4. Manufacturing industry sales'!$D$6:$D$18</c:f>
              <c:numCache>
                <c:formatCode>_-* #\ ##0_-;\-* #\ ##0_-;_-* "-"??_-;_-@_-</c:formatCode>
                <c:ptCount val="13"/>
                <c:pt idx="0">
                  <c:v>194.04193385326209</c:v>
                </c:pt>
                <c:pt idx="1">
                  <c:v>125.20747165351</c:v>
                </c:pt>
                <c:pt idx="2">
                  <c:v>146.024294255576</c:v>
                </c:pt>
                <c:pt idx="3">
                  <c:v>108.6403431693598</c:v>
                </c:pt>
                <c:pt idx="4">
                  <c:v>60.063698829724075</c:v>
                </c:pt>
                <c:pt idx="5">
                  <c:v>47.709543384599662</c:v>
                </c:pt>
                <c:pt idx="6">
                  <c:v>38.828579708555729</c:v>
                </c:pt>
                <c:pt idx="7">
                  <c:v>28.425417643549711</c:v>
                </c:pt>
                <c:pt idx="8">
                  <c:v>23.006940795612479</c:v>
                </c:pt>
                <c:pt idx="9">
                  <c:v>18.825629787573231</c:v>
                </c:pt>
                <c:pt idx="10">
                  <c:v>14.584904340486988</c:v>
                </c:pt>
                <c:pt idx="11">
                  <c:v>7.5979024289185659</c:v>
                </c:pt>
                <c:pt idx="12">
                  <c:v>4.3154987874931487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2-4CD5-942B-C202CDCE7BD6}"/>
            </c:ext>
          </c:extLst>
        </c:ser>
        <c:ser>
          <c:idx val="3"/>
          <c:order val="3"/>
          <c:tx>
            <c:strRef>
              <c:f>'4. Manufacturing industry sales'!$E$4:$E$5</c:f>
              <c:strCache>
                <c:ptCount val="2"/>
                <c:pt idx="0">
                  <c:v>Q2</c:v>
                </c:pt>
                <c:pt idx="1">
                  <c:v>2022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Manufacturing industry sales'!$A$6:$A$18</c:f>
              <c:strCache>
                <c:ptCount val="13"/>
                <c:pt idx="0">
                  <c:v>food/
beverages</c:v>
                </c:pt>
                <c:pt idx="1">
                  <c:v>transport 
equipment</c:v>
                </c:pt>
                <c:pt idx="2">
                  <c:v>metals</c:v>
                </c:pt>
                <c:pt idx="3">
                  <c:v>chemicals/
plastics</c:v>
                </c:pt>
                <c:pt idx="4">
                  <c:v>machinery 
and elec eq</c:v>
                </c:pt>
                <c:pt idx="5">
                  <c:v>petroleum 
refineries</c:v>
                </c:pt>
                <c:pt idx="6">
                  <c:v>wood and paper</c:v>
                </c:pt>
                <c:pt idx="7">
                  <c:v>Other manu-
facturing</c:v>
                </c:pt>
                <c:pt idx="8">
                  <c:v>Glass/non-
metallic mineral</c:v>
                </c:pt>
                <c:pt idx="9">
                  <c:v>Clothing/textiles/
leather/footwear</c:v>
                </c:pt>
                <c:pt idx="10">
                  <c:v>publishing </c:v>
                </c:pt>
                <c:pt idx="11">
                  <c:v>ICT</c:v>
                </c:pt>
                <c:pt idx="12">
                  <c:v>Furniture</c:v>
                </c:pt>
              </c:strCache>
            </c:strRef>
          </c:cat>
          <c:val>
            <c:numRef>
              <c:f>'4. Manufacturing industry sales'!$E$6:$E$18</c:f>
              <c:numCache>
                <c:formatCode>_-* #\ ##0_-;\-* #\ ##0_-;_-* "-"??_-;_-@_-</c:formatCode>
                <c:ptCount val="13"/>
                <c:pt idx="0">
                  <c:v>198.28817386588875</c:v>
                </c:pt>
                <c:pt idx="1">
                  <c:v>109.12596750446937</c:v>
                </c:pt>
                <c:pt idx="2">
                  <c:v>151.68045537787924</c:v>
                </c:pt>
                <c:pt idx="3">
                  <c:v>120.50561654816261</c:v>
                </c:pt>
                <c:pt idx="4">
                  <c:v>63.95608979473149</c:v>
                </c:pt>
                <c:pt idx="5">
                  <c:v>53.719457780800965</c:v>
                </c:pt>
                <c:pt idx="6">
                  <c:v>34.872168480800859</c:v>
                </c:pt>
                <c:pt idx="7">
                  <c:v>32.127887588074316</c:v>
                </c:pt>
                <c:pt idx="8">
                  <c:v>22.992194355133094</c:v>
                </c:pt>
                <c:pt idx="9">
                  <c:v>18.466328378889457</c:v>
                </c:pt>
                <c:pt idx="10">
                  <c:v>14.713090606234696</c:v>
                </c:pt>
                <c:pt idx="11">
                  <c:v>7.4625233114507576</c:v>
                </c:pt>
                <c:pt idx="12">
                  <c:v>4.8420762391385033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A2-4CD5-942B-C202CDCE7BD6}"/>
            </c:ext>
          </c:extLst>
        </c:ser>
        <c:ser>
          <c:idx val="4"/>
          <c:order val="4"/>
          <c:tx>
            <c:strRef>
              <c:f>'4. Manufacturing industry sales'!$F$4:$F$5</c:f>
              <c:strCache>
                <c:ptCount val="2"/>
                <c:pt idx="0">
                  <c:v>Q2</c:v>
                </c:pt>
                <c:pt idx="1">
                  <c:v>2023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Manufacturing industry sales'!$A$6:$A$18</c:f>
              <c:strCache>
                <c:ptCount val="13"/>
                <c:pt idx="0">
                  <c:v>food/
beverages</c:v>
                </c:pt>
                <c:pt idx="1">
                  <c:v>transport 
equipment</c:v>
                </c:pt>
                <c:pt idx="2">
                  <c:v>metals</c:v>
                </c:pt>
                <c:pt idx="3">
                  <c:v>chemicals/
plastics</c:v>
                </c:pt>
                <c:pt idx="4">
                  <c:v>machinery 
and elec eq</c:v>
                </c:pt>
                <c:pt idx="5">
                  <c:v>petroleum 
refineries</c:v>
                </c:pt>
                <c:pt idx="6">
                  <c:v>wood and paper</c:v>
                </c:pt>
                <c:pt idx="7">
                  <c:v>Other manu-
facturing</c:v>
                </c:pt>
                <c:pt idx="8">
                  <c:v>Glass/non-
metallic mineral</c:v>
                </c:pt>
                <c:pt idx="9">
                  <c:v>Clothing/textiles/
leather/footwear</c:v>
                </c:pt>
                <c:pt idx="10">
                  <c:v>publishing </c:v>
                </c:pt>
                <c:pt idx="11">
                  <c:v>ICT</c:v>
                </c:pt>
                <c:pt idx="12">
                  <c:v>Furniture</c:v>
                </c:pt>
              </c:strCache>
            </c:strRef>
          </c:cat>
          <c:val>
            <c:numRef>
              <c:f>'4. Manufacturing industry sales'!$F$6:$F$18</c:f>
              <c:numCache>
                <c:formatCode>_-* #\ ##0_-;\-* #\ ##0_-;_-* "-"??_-;_-@_-</c:formatCode>
                <c:ptCount val="13"/>
                <c:pt idx="0">
                  <c:v>207.51129815987025</c:v>
                </c:pt>
                <c:pt idx="1">
                  <c:v>130.83596495905934</c:v>
                </c:pt>
                <c:pt idx="2">
                  <c:v>134.92214065481267</c:v>
                </c:pt>
                <c:pt idx="3">
                  <c:v>114.26012610936058</c:v>
                </c:pt>
                <c:pt idx="4">
                  <c:v>71.579248013360882</c:v>
                </c:pt>
                <c:pt idx="5">
                  <c:v>59.094523711869769</c:v>
                </c:pt>
                <c:pt idx="6">
                  <c:v>40.655783876955439</c:v>
                </c:pt>
                <c:pt idx="7">
                  <c:v>33.58056307954925</c:v>
                </c:pt>
                <c:pt idx="8">
                  <c:v>23.246840512324638</c:v>
                </c:pt>
                <c:pt idx="9">
                  <c:v>19.900968373524961</c:v>
                </c:pt>
                <c:pt idx="10">
                  <c:v>15.388703567556536</c:v>
                </c:pt>
                <c:pt idx="11">
                  <c:v>7.7607930765128987</c:v>
                </c:pt>
                <c:pt idx="12">
                  <c:v>5.3151103469771206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A2-4CD5-942B-C202CDCE7BD6}"/>
            </c:ext>
          </c:extLst>
        </c:ser>
        <c:ser>
          <c:idx val="5"/>
          <c:order val="5"/>
          <c:tx>
            <c:strRef>
              <c:f>'4. Manufacturing industry sales'!$G$4:$G$5</c:f>
              <c:strCache>
                <c:ptCount val="2"/>
                <c:pt idx="0">
                  <c:v>Q1</c:v>
                </c:pt>
                <c:pt idx="1">
                  <c:v>2024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Manufacturing industry sales'!$A$6:$A$18</c:f>
              <c:strCache>
                <c:ptCount val="13"/>
                <c:pt idx="0">
                  <c:v>food/
beverages</c:v>
                </c:pt>
                <c:pt idx="1">
                  <c:v>transport 
equipment</c:v>
                </c:pt>
                <c:pt idx="2">
                  <c:v>metals</c:v>
                </c:pt>
                <c:pt idx="3">
                  <c:v>chemicals/
plastics</c:v>
                </c:pt>
                <c:pt idx="4">
                  <c:v>machinery 
and elec eq</c:v>
                </c:pt>
                <c:pt idx="5">
                  <c:v>petroleum 
refineries</c:v>
                </c:pt>
                <c:pt idx="6">
                  <c:v>wood and paper</c:v>
                </c:pt>
                <c:pt idx="7">
                  <c:v>Other manu-
facturing</c:v>
                </c:pt>
                <c:pt idx="8">
                  <c:v>Glass/non-
metallic mineral</c:v>
                </c:pt>
                <c:pt idx="9">
                  <c:v>Clothing/textiles/
leather/footwear</c:v>
                </c:pt>
                <c:pt idx="10">
                  <c:v>publishing </c:v>
                </c:pt>
                <c:pt idx="11">
                  <c:v>ICT</c:v>
                </c:pt>
                <c:pt idx="12">
                  <c:v>Furniture</c:v>
                </c:pt>
              </c:strCache>
            </c:strRef>
          </c:cat>
          <c:val>
            <c:numRef>
              <c:f>'4. Manufacturing industry sales'!$G$6:$G$18</c:f>
              <c:numCache>
                <c:formatCode>_-* #\ ##0_-;\-* #\ ##0_-;_-* "-"??_-;_-@_-</c:formatCode>
                <c:ptCount val="13"/>
                <c:pt idx="0">
                  <c:v>205.56669098280082</c:v>
                </c:pt>
                <c:pt idx="1">
                  <c:v>139.63488477239281</c:v>
                </c:pt>
                <c:pt idx="2">
                  <c:v>132.30621191271743</c:v>
                </c:pt>
                <c:pt idx="3">
                  <c:v>110.28166097498054</c:v>
                </c:pt>
                <c:pt idx="4">
                  <c:v>64.457793038762759</c:v>
                </c:pt>
                <c:pt idx="5">
                  <c:v>68.814595850651344</c:v>
                </c:pt>
                <c:pt idx="6">
                  <c:v>40.410008293400594</c:v>
                </c:pt>
                <c:pt idx="7">
                  <c:v>31.637453741380313</c:v>
                </c:pt>
                <c:pt idx="8">
                  <c:v>24.080299510682899</c:v>
                </c:pt>
                <c:pt idx="9">
                  <c:v>20.024134951367309</c:v>
                </c:pt>
                <c:pt idx="10">
                  <c:v>14.82918763455783</c:v>
                </c:pt>
                <c:pt idx="11">
                  <c:v>7.5860667244019844</c:v>
                </c:pt>
                <c:pt idx="12">
                  <c:v>5.3480867892770743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A2-4CD5-942B-C202CDCE7BD6}"/>
            </c:ext>
          </c:extLst>
        </c:ser>
        <c:ser>
          <c:idx val="6"/>
          <c:order val="6"/>
          <c:tx>
            <c:strRef>
              <c:f>'4. Manufacturing industry sales'!$H$4:$H$5</c:f>
              <c:strCache>
                <c:ptCount val="2"/>
                <c:pt idx="0">
                  <c:v>Q2</c:v>
                </c:pt>
                <c:pt idx="1">
                  <c:v>2024</c:v>
                </c:pt>
              </c:strCache>
            </c:strRef>
          </c:tx>
          <c:spPr>
            <a:solidFill>
              <a:schemeClr val="accent1">
                <a:tint val="48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Manufacturing industry sales'!$A$6:$A$18</c:f>
              <c:strCache>
                <c:ptCount val="13"/>
                <c:pt idx="0">
                  <c:v>food/
beverages</c:v>
                </c:pt>
                <c:pt idx="1">
                  <c:v>transport 
equipment</c:v>
                </c:pt>
                <c:pt idx="2">
                  <c:v>metals</c:v>
                </c:pt>
                <c:pt idx="3">
                  <c:v>chemicals/
plastics</c:v>
                </c:pt>
                <c:pt idx="4">
                  <c:v>machinery 
and elec eq</c:v>
                </c:pt>
                <c:pt idx="5">
                  <c:v>petroleum 
refineries</c:v>
                </c:pt>
                <c:pt idx="6">
                  <c:v>wood and paper</c:v>
                </c:pt>
                <c:pt idx="7">
                  <c:v>Other manu-
facturing</c:v>
                </c:pt>
                <c:pt idx="8">
                  <c:v>Glass/non-
metallic mineral</c:v>
                </c:pt>
                <c:pt idx="9">
                  <c:v>Clothing/textiles/
leather/footwear</c:v>
                </c:pt>
                <c:pt idx="10">
                  <c:v>publishing </c:v>
                </c:pt>
                <c:pt idx="11">
                  <c:v>ICT</c:v>
                </c:pt>
                <c:pt idx="12">
                  <c:v>Furniture</c:v>
                </c:pt>
              </c:strCache>
            </c:strRef>
          </c:cat>
          <c:val>
            <c:numRef>
              <c:f>'4. Manufacturing industry sales'!$H$6:$H$18</c:f>
              <c:numCache>
                <c:formatCode>_-* #\ ##0_-;\-* #\ ##0_-;_-* "-"??_-;_-@_-</c:formatCode>
                <c:ptCount val="13"/>
                <c:pt idx="0">
                  <c:v>202.51457519334519</c:v>
                </c:pt>
                <c:pt idx="1">
                  <c:v>145.11002819805094</c:v>
                </c:pt>
                <c:pt idx="2">
                  <c:v>133.02123787882479</c:v>
                </c:pt>
                <c:pt idx="3">
                  <c:v>113.59958032632585</c:v>
                </c:pt>
                <c:pt idx="4">
                  <c:v>68.388767943055669</c:v>
                </c:pt>
                <c:pt idx="5">
                  <c:v>65.026360699227581</c:v>
                </c:pt>
                <c:pt idx="6">
                  <c:v>40.193516301159747</c:v>
                </c:pt>
                <c:pt idx="7">
                  <c:v>30.441586750803822</c:v>
                </c:pt>
                <c:pt idx="8">
                  <c:v>22.699970073822456</c:v>
                </c:pt>
                <c:pt idx="9">
                  <c:v>19.66690761891202</c:v>
                </c:pt>
                <c:pt idx="10">
                  <c:v>15.991009903785162</c:v>
                </c:pt>
                <c:pt idx="11">
                  <c:v>8.3963257825044479</c:v>
                </c:pt>
                <c:pt idx="12">
                  <c:v>5.3219477590021276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A2-4CD5-942B-C202CDCE7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2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Mining export unit prices'!$A$7:$B$7</c:f>
              <c:strCache>
                <c:ptCount val="2"/>
                <c:pt idx="0">
                  <c:v> Q2 </c:v>
                </c:pt>
                <c:pt idx="1">
                  <c:v>2019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Mining export unit prices'!$C$6:$I$6</c:f>
              <c:strCache>
                <c:ptCount val="7"/>
                <c:pt idx="0">
                  <c:v> Coal 
(6%) </c:v>
                </c:pt>
                <c:pt idx="1">
                  <c:v> Gold 
(7%) </c:v>
                </c:pt>
                <c:pt idx="2">
                  <c:v> Iron 
ore (5%) </c:v>
                </c:pt>
                <c:pt idx="3">
                  <c:v> Chrome 
(4%) </c:v>
                </c:pt>
                <c:pt idx="4">
                  <c:v> Platinum 
(10%) </c:v>
                </c:pt>
                <c:pt idx="5">
                  <c:v> Chemicals 
(11%)(b) </c:v>
                </c:pt>
                <c:pt idx="6">
                  <c:v> Steel 
(5%) </c:v>
                </c:pt>
              </c:strCache>
            </c:strRef>
          </c:cat>
          <c:val>
            <c:numRef>
              <c:f>'5. Mining export unit prices'!$C$7:$I$7</c:f>
              <c:numCache>
                <c:formatCode>_-* #\ ##0_-;\-* #\ ##0_-;_-* "-"??_-;_-@_-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7-48F9-82BF-2E945F77EC3F}"/>
            </c:ext>
          </c:extLst>
        </c:ser>
        <c:ser>
          <c:idx val="1"/>
          <c:order val="1"/>
          <c:tx>
            <c:strRef>
              <c:f>'5. Mining export unit prices'!$A$8:$B$8</c:f>
              <c:strCache>
                <c:ptCount val="2"/>
                <c:pt idx="0">
                  <c:v> Q2 </c:v>
                </c:pt>
                <c:pt idx="1">
                  <c:v>2020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Mining export unit prices'!$C$6:$I$6</c:f>
              <c:strCache>
                <c:ptCount val="7"/>
                <c:pt idx="0">
                  <c:v> Coal 
(6%) </c:v>
                </c:pt>
                <c:pt idx="1">
                  <c:v> Gold 
(7%) </c:v>
                </c:pt>
                <c:pt idx="2">
                  <c:v> Iron 
ore (5%) </c:v>
                </c:pt>
                <c:pt idx="3">
                  <c:v> Chrome 
(4%) </c:v>
                </c:pt>
                <c:pt idx="4">
                  <c:v> Platinum 
(10%) </c:v>
                </c:pt>
                <c:pt idx="5">
                  <c:v> Chemicals 
(11%)(b) </c:v>
                </c:pt>
                <c:pt idx="6">
                  <c:v> Steel 
(5%) </c:v>
                </c:pt>
              </c:strCache>
            </c:strRef>
          </c:cat>
          <c:val>
            <c:numRef>
              <c:f>'5. Mining export unit prices'!$C$8:$I$8</c:f>
              <c:numCache>
                <c:formatCode>_-* #\ ##0_-;\-* #\ ##0_-;_-* "-"??_-;_-@_-</c:formatCode>
                <c:ptCount val="7"/>
                <c:pt idx="0">
                  <c:v>95.247981438046111</c:v>
                </c:pt>
                <c:pt idx="1">
                  <c:v>155.63821033365275</c:v>
                </c:pt>
                <c:pt idx="2">
                  <c:v>120.02073908458549</c:v>
                </c:pt>
                <c:pt idx="3">
                  <c:v>98.314164849402303</c:v>
                </c:pt>
                <c:pt idx="4">
                  <c:v>169.95405556258339</c:v>
                </c:pt>
                <c:pt idx="5">
                  <c:v>80.306269148638833</c:v>
                </c:pt>
                <c:pt idx="6">
                  <c:v>97.141839373133109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7-48F9-82BF-2E945F77EC3F}"/>
            </c:ext>
          </c:extLst>
        </c:ser>
        <c:ser>
          <c:idx val="2"/>
          <c:order val="2"/>
          <c:tx>
            <c:strRef>
              <c:f>'5. Mining export unit prices'!$A$9:$B$9</c:f>
              <c:strCache>
                <c:ptCount val="2"/>
                <c:pt idx="0">
                  <c:v> Q2 </c:v>
                </c:pt>
                <c:pt idx="1">
                  <c:v>2021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'5. Mining export unit prices'!$C$6:$I$6</c:f>
              <c:strCache>
                <c:ptCount val="7"/>
                <c:pt idx="0">
                  <c:v> Coal 
(6%) </c:v>
                </c:pt>
                <c:pt idx="1">
                  <c:v> Gold 
(7%) </c:v>
                </c:pt>
                <c:pt idx="2">
                  <c:v> Iron 
ore (5%) </c:v>
                </c:pt>
                <c:pt idx="3">
                  <c:v> Chrome 
(4%) </c:v>
                </c:pt>
                <c:pt idx="4">
                  <c:v> Platinum 
(10%) </c:v>
                </c:pt>
                <c:pt idx="5">
                  <c:v> Chemicals 
(11%)(b) </c:v>
                </c:pt>
                <c:pt idx="6">
                  <c:v> Steel 
(5%) </c:v>
                </c:pt>
              </c:strCache>
            </c:strRef>
          </c:cat>
          <c:val>
            <c:numRef>
              <c:f>'5. Mining export unit prices'!$C$9:$I$9</c:f>
              <c:numCache>
                <c:formatCode>_-* #\ ##0_-;\-* #\ ##0_-;_-* "-"??_-;_-@_-</c:formatCode>
                <c:ptCount val="7"/>
                <c:pt idx="0">
                  <c:v>130.35833861615339</c:v>
                </c:pt>
                <c:pt idx="1">
                  <c:v>131.65292936160685</c:v>
                </c:pt>
                <c:pt idx="2">
                  <c:v>166.46806476966748</c:v>
                </c:pt>
                <c:pt idx="3">
                  <c:v>91.202563055477341</c:v>
                </c:pt>
                <c:pt idx="4">
                  <c:v>253.3331098063058</c:v>
                </c:pt>
                <c:pt idx="5">
                  <c:v>104.37295081186923</c:v>
                </c:pt>
                <c:pt idx="6">
                  <c:v>125.13902102165773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D7-48F9-82BF-2E945F77EC3F}"/>
            </c:ext>
          </c:extLst>
        </c:ser>
        <c:ser>
          <c:idx val="3"/>
          <c:order val="3"/>
          <c:tx>
            <c:strRef>
              <c:f>'5. Mining export unit prices'!$A$10:$B$10</c:f>
              <c:strCache>
                <c:ptCount val="2"/>
                <c:pt idx="0">
                  <c:v> Q2 </c:v>
                </c:pt>
                <c:pt idx="1">
                  <c:v>2022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Mining export unit prices'!$C$6:$I$6</c:f>
              <c:strCache>
                <c:ptCount val="7"/>
                <c:pt idx="0">
                  <c:v> Coal 
(6%) </c:v>
                </c:pt>
                <c:pt idx="1">
                  <c:v> Gold 
(7%) </c:v>
                </c:pt>
                <c:pt idx="2">
                  <c:v> Iron 
ore (5%) </c:v>
                </c:pt>
                <c:pt idx="3">
                  <c:v> Chrome 
(4%) </c:v>
                </c:pt>
                <c:pt idx="4">
                  <c:v> Platinum 
(10%) </c:v>
                </c:pt>
                <c:pt idx="5">
                  <c:v> Chemicals 
(11%)(b) </c:v>
                </c:pt>
                <c:pt idx="6">
                  <c:v> Steel 
(5%) </c:v>
                </c:pt>
              </c:strCache>
            </c:strRef>
          </c:cat>
          <c:val>
            <c:numRef>
              <c:f>'5. Mining export unit prices'!$C$10:$I$10</c:f>
              <c:numCache>
                <c:formatCode>_-* #\ ##0_-;\-* #\ ##0_-;_-* "-"??_-;_-@_-</c:formatCode>
                <c:ptCount val="7"/>
                <c:pt idx="0">
                  <c:v>387.56464105335903</c:v>
                </c:pt>
                <c:pt idx="1">
                  <c:v>139.17788214854053</c:v>
                </c:pt>
                <c:pt idx="2">
                  <c:v>127.06930140060209</c:v>
                </c:pt>
                <c:pt idx="3">
                  <c:v>131.4127590221683</c:v>
                </c:pt>
                <c:pt idx="4">
                  <c:v>222.4673732652945</c:v>
                </c:pt>
                <c:pt idx="5">
                  <c:v>75.554730781618744</c:v>
                </c:pt>
                <c:pt idx="6">
                  <c:v>157.78487048676774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D7-48F9-82BF-2E945F77EC3F}"/>
            </c:ext>
          </c:extLst>
        </c:ser>
        <c:ser>
          <c:idx val="4"/>
          <c:order val="4"/>
          <c:tx>
            <c:strRef>
              <c:f>'5. Mining export unit prices'!$A$11:$B$11</c:f>
              <c:strCache>
                <c:ptCount val="2"/>
                <c:pt idx="0">
                  <c:v> Q2 </c:v>
                </c:pt>
                <c:pt idx="1">
                  <c:v>2023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Mining export unit prices'!$C$6:$I$6</c:f>
              <c:strCache>
                <c:ptCount val="7"/>
                <c:pt idx="0">
                  <c:v> Coal 
(6%) </c:v>
                </c:pt>
                <c:pt idx="1">
                  <c:v> Gold 
(7%) </c:v>
                </c:pt>
                <c:pt idx="2">
                  <c:v> Iron 
ore (5%) </c:v>
                </c:pt>
                <c:pt idx="3">
                  <c:v> Chrome 
(4%) </c:v>
                </c:pt>
                <c:pt idx="4">
                  <c:v> Platinum 
(10%) </c:v>
                </c:pt>
                <c:pt idx="5">
                  <c:v> Chemicals 
(11%)(b) </c:v>
                </c:pt>
                <c:pt idx="6">
                  <c:v> Steel 
(5%) </c:v>
                </c:pt>
              </c:strCache>
            </c:strRef>
          </c:cat>
          <c:val>
            <c:numRef>
              <c:f>'5. Mining export unit prices'!$C$11:$I$11</c:f>
              <c:numCache>
                <c:formatCode>_-* #\ ##0_-;\-* #\ ##0_-;_-* "-"??_-;_-@_-</c:formatCode>
                <c:ptCount val="7"/>
                <c:pt idx="0">
                  <c:v>203.38798660016809</c:v>
                </c:pt>
                <c:pt idx="1">
                  <c:v>166.00939724621705</c:v>
                </c:pt>
                <c:pt idx="2">
                  <c:v>122.50107926166571</c:v>
                </c:pt>
                <c:pt idx="3">
                  <c:v>174.3989146307897</c:v>
                </c:pt>
                <c:pt idx="4">
                  <c:v>163.92886762752281</c:v>
                </c:pt>
                <c:pt idx="5">
                  <c:v>113.12108101293374</c:v>
                </c:pt>
                <c:pt idx="6">
                  <c:v>148.56504459229899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D7-48F9-82BF-2E945F77EC3F}"/>
            </c:ext>
          </c:extLst>
        </c:ser>
        <c:ser>
          <c:idx val="5"/>
          <c:order val="5"/>
          <c:tx>
            <c:strRef>
              <c:f>'5. Mining export unit prices'!$A$12:$B$12</c:f>
              <c:strCache>
                <c:ptCount val="2"/>
                <c:pt idx="0">
                  <c:v> Q1 </c:v>
                </c:pt>
                <c:pt idx="1">
                  <c:v>2024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Mining export unit prices'!$C$6:$I$6</c:f>
              <c:strCache>
                <c:ptCount val="7"/>
                <c:pt idx="0">
                  <c:v> Coal 
(6%) </c:v>
                </c:pt>
                <c:pt idx="1">
                  <c:v> Gold 
(7%) </c:v>
                </c:pt>
                <c:pt idx="2">
                  <c:v> Iron 
ore (5%) </c:v>
                </c:pt>
                <c:pt idx="3">
                  <c:v> Chrome 
(4%) </c:v>
                </c:pt>
                <c:pt idx="4">
                  <c:v> Platinum 
(10%) </c:v>
                </c:pt>
                <c:pt idx="5">
                  <c:v> Chemicals 
(11%)(b) </c:v>
                </c:pt>
                <c:pt idx="6">
                  <c:v> Steel 
(5%) </c:v>
                </c:pt>
              </c:strCache>
            </c:strRef>
          </c:cat>
          <c:val>
            <c:numRef>
              <c:f>'5. Mining export unit prices'!$C$12:$I$12</c:f>
              <c:numCache>
                <c:formatCode>_-* #\ ##0_-;\-* #\ ##0_-;_-* "-"??_-;_-@_-</c:formatCode>
                <c:ptCount val="7"/>
                <c:pt idx="0">
                  <c:v>163.16978511410031</c:v>
                </c:pt>
                <c:pt idx="1">
                  <c:v>168.54073820379784</c:v>
                </c:pt>
                <c:pt idx="2">
                  <c:v>126.33420849565175</c:v>
                </c:pt>
                <c:pt idx="3">
                  <c:v>166.05181893390386</c:v>
                </c:pt>
                <c:pt idx="4">
                  <c:v>118.52562270919336</c:v>
                </c:pt>
                <c:pt idx="5">
                  <c:v>104.46979296703323</c:v>
                </c:pt>
                <c:pt idx="6">
                  <c:v>129.30937300942512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D7-48F9-82BF-2E945F77EC3F}"/>
            </c:ext>
          </c:extLst>
        </c:ser>
        <c:ser>
          <c:idx val="6"/>
          <c:order val="6"/>
          <c:tx>
            <c:strRef>
              <c:f>'5. Mining export unit prices'!$A$13:$B$13</c:f>
              <c:strCache>
                <c:ptCount val="2"/>
                <c:pt idx="0">
                  <c:v> Q2 </c:v>
                </c:pt>
                <c:pt idx="1">
                  <c:v>2024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Mining export unit prices'!$C$6:$I$6</c:f>
              <c:strCache>
                <c:ptCount val="7"/>
                <c:pt idx="0">
                  <c:v> Coal 
(6%) </c:v>
                </c:pt>
                <c:pt idx="1">
                  <c:v> Gold 
(7%) </c:v>
                </c:pt>
                <c:pt idx="2">
                  <c:v> Iron 
ore (5%) </c:v>
                </c:pt>
                <c:pt idx="3">
                  <c:v> Chrome 
(4%) </c:v>
                </c:pt>
                <c:pt idx="4">
                  <c:v> Platinum 
(10%) </c:v>
                </c:pt>
                <c:pt idx="5">
                  <c:v> Chemicals 
(11%)(b) </c:v>
                </c:pt>
                <c:pt idx="6">
                  <c:v> Steel 
(5%) </c:v>
                </c:pt>
              </c:strCache>
            </c:strRef>
          </c:cat>
          <c:val>
            <c:numRef>
              <c:f>'5. Mining export unit prices'!$C$13:$I$13</c:f>
              <c:numCache>
                <c:formatCode>_-* #\ ##0_-;\-* #\ ##0_-;_-* "-"??_-;_-@_-</c:formatCode>
                <c:ptCount val="7"/>
                <c:pt idx="0">
                  <c:v>169.39491207075366</c:v>
                </c:pt>
                <c:pt idx="1">
                  <c:v>186.51039443942744</c:v>
                </c:pt>
                <c:pt idx="2">
                  <c:v>117.82142260673412</c:v>
                </c:pt>
                <c:pt idx="3">
                  <c:v>174.24954146298916</c:v>
                </c:pt>
                <c:pt idx="4">
                  <c:v>118.18163808673754</c:v>
                </c:pt>
                <c:pt idx="5">
                  <c:v>110.97746966480955</c:v>
                </c:pt>
                <c:pt idx="6">
                  <c:v>136.65445783723067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D7-48F9-82BF-2E945F77E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 6. Employment trends'!$A$6</c:f>
              <c:strCache>
                <c:ptCount val="1"/>
                <c:pt idx="0">
                  <c:v> Formal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 6. Employment trends'!$B$4:$Q$5</c:f>
              <c:multiLvlStrCache>
                <c:ptCount val="16"/>
                <c:lvl>
                  <c:pt idx="0">
                    <c:v> 2010 </c:v>
                  </c:pt>
                  <c:pt idx="1">
                    <c:v> 2011 </c:v>
                  </c:pt>
                  <c:pt idx="2">
                    <c:v> 2012 </c:v>
                  </c:pt>
                  <c:pt idx="3">
                    <c:v> 2013 </c:v>
                  </c:pt>
                  <c:pt idx="4">
                    <c:v> 2014 </c:v>
                  </c:pt>
                  <c:pt idx="5">
                    <c:v> 2015 </c:v>
                  </c:pt>
                  <c:pt idx="6">
                    <c:v> 2016 </c:v>
                  </c:pt>
                  <c:pt idx="7">
                    <c:v> 2017 </c:v>
                  </c:pt>
                  <c:pt idx="8">
                    <c:v> 2018 </c:v>
                  </c:pt>
                  <c:pt idx="9">
                    <c:v> 2019 </c:v>
                  </c:pt>
                  <c:pt idx="10">
                    <c:v> 2020 </c:v>
                  </c:pt>
                  <c:pt idx="11">
                    <c:v> 2021 </c:v>
                  </c:pt>
                  <c:pt idx="12">
                    <c:v> 2022 </c:v>
                  </c:pt>
                  <c:pt idx="13">
                    <c:v> 2023 </c:v>
                  </c:pt>
                  <c:pt idx="14">
                    <c:v> Q1 </c:v>
                  </c:pt>
                  <c:pt idx="15">
                    <c:v> Q2 </c:v>
                  </c:pt>
                </c:lvl>
                <c:lvl>
                  <c:pt idx="0">
                    <c:v> second quarter </c:v>
                  </c:pt>
                  <c:pt idx="14">
                    <c:v>2024</c:v>
                  </c:pt>
                </c:lvl>
              </c:multiLvlStrCache>
            </c:multiLvlStrRef>
          </c:cat>
          <c:val>
            <c:numRef>
              <c:f>' 6. Employment trends'!$B$6:$Q$6</c:f>
              <c:numCache>
                <c:formatCode>_ * #\ ##0.0_ ;_ * \-#\ ##0.0_ ;_ * "-"??_ ;_ @_ </c:formatCode>
                <c:ptCount val="16"/>
                <c:pt idx="0">
                  <c:v>9.6103108782281623</c:v>
                </c:pt>
                <c:pt idx="1">
                  <c:v>9.7730488134954872</c:v>
                </c:pt>
                <c:pt idx="2">
                  <c:v>10.191574678958201</c:v>
                </c:pt>
                <c:pt idx="3">
                  <c:v>10.373992749082662</c:v>
                </c:pt>
                <c:pt idx="4">
                  <c:v>10.75516502149998</c:v>
                </c:pt>
                <c:pt idx="5">
                  <c:v>10.835205864022448</c:v>
                </c:pt>
                <c:pt idx="6">
                  <c:v>10.917255499433622</c:v>
                </c:pt>
                <c:pt idx="7">
                  <c:v>11.192620126664863</c:v>
                </c:pt>
                <c:pt idx="8">
                  <c:v>11.319615571306658</c:v>
                </c:pt>
                <c:pt idx="9">
                  <c:v>11.171552831333472</c:v>
                </c:pt>
                <c:pt idx="10">
                  <c:v>10.063736137285515</c:v>
                </c:pt>
                <c:pt idx="11">
                  <c:v>10.199842657346291</c:v>
                </c:pt>
                <c:pt idx="12">
                  <c:v>10.599386501227618</c:v>
                </c:pt>
                <c:pt idx="13">
                  <c:v>11.329184403678939</c:v>
                </c:pt>
                <c:pt idx="14">
                  <c:v>11.543596807655634</c:v>
                </c:pt>
                <c:pt idx="15">
                  <c:v>11.466852890852168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9-40D4-B969-5ABAC09BC3C0}"/>
            </c:ext>
          </c:extLst>
        </c:ser>
        <c:ser>
          <c:idx val="3"/>
          <c:order val="1"/>
          <c:tx>
            <c:strRef>
              <c:f>' 6. Employment trends'!$A$7</c:f>
              <c:strCache>
                <c:ptCount val="1"/>
                <c:pt idx="0">
                  <c:v> Informal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 6. Employment trends'!$B$4:$Q$5</c:f>
              <c:multiLvlStrCache>
                <c:ptCount val="16"/>
                <c:lvl>
                  <c:pt idx="0">
                    <c:v> 2010 </c:v>
                  </c:pt>
                  <c:pt idx="1">
                    <c:v> 2011 </c:v>
                  </c:pt>
                  <c:pt idx="2">
                    <c:v> 2012 </c:v>
                  </c:pt>
                  <c:pt idx="3">
                    <c:v> 2013 </c:v>
                  </c:pt>
                  <c:pt idx="4">
                    <c:v> 2014 </c:v>
                  </c:pt>
                  <c:pt idx="5">
                    <c:v> 2015 </c:v>
                  </c:pt>
                  <c:pt idx="6">
                    <c:v> 2016 </c:v>
                  </c:pt>
                  <c:pt idx="7">
                    <c:v> 2017 </c:v>
                  </c:pt>
                  <c:pt idx="8">
                    <c:v> 2018 </c:v>
                  </c:pt>
                  <c:pt idx="9">
                    <c:v> 2019 </c:v>
                  </c:pt>
                  <c:pt idx="10">
                    <c:v> 2020 </c:v>
                  </c:pt>
                  <c:pt idx="11">
                    <c:v> 2021 </c:v>
                  </c:pt>
                  <c:pt idx="12">
                    <c:v> 2022 </c:v>
                  </c:pt>
                  <c:pt idx="13">
                    <c:v> 2023 </c:v>
                  </c:pt>
                  <c:pt idx="14">
                    <c:v> Q1 </c:v>
                  </c:pt>
                  <c:pt idx="15">
                    <c:v> Q2 </c:v>
                  </c:pt>
                </c:lvl>
                <c:lvl>
                  <c:pt idx="0">
                    <c:v> second quarter </c:v>
                  </c:pt>
                  <c:pt idx="14">
                    <c:v>2024</c:v>
                  </c:pt>
                </c:lvl>
              </c:multiLvlStrCache>
            </c:multiLvlStrRef>
          </c:cat>
          <c:val>
            <c:numRef>
              <c:f>' 6. Employment trends'!$B$7:$Q$7</c:f>
              <c:numCache>
                <c:formatCode>_ * #\ ##0.0_ ;_ * \-#\ ##0.0_ ;_ * "-"??_ ;_ @_ </c:formatCode>
                <c:ptCount val="16"/>
                <c:pt idx="0">
                  <c:v>2.2921747902426954</c:v>
                </c:pt>
                <c:pt idx="1">
                  <c:v>2.3069544234225985</c:v>
                </c:pt>
                <c:pt idx="2">
                  <c:v>2.2087342130117009</c:v>
                </c:pt>
                <c:pt idx="3">
                  <c:v>2.3598518891547631</c:v>
                </c:pt>
                <c:pt idx="4">
                  <c:v>2.3790970259032016</c:v>
                </c:pt>
                <c:pt idx="5">
                  <c:v>2.6606998016885011</c:v>
                </c:pt>
                <c:pt idx="6">
                  <c:v>2.5066055746263061</c:v>
                </c:pt>
                <c:pt idx="7">
                  <c:v>2.7605135481603016</c:v>
                </c:pt>
                <c:pt idx="8">
                  <c:v>2.8284459660299976</c:v>
                </c:pt>
                <c:pt idx="9">
                  <c:v>3.0476758312933967</c:v>
                </c:pt>
                <c:pt idx="10">
                  <c:v>2.2802870018563173</c:v>
                </c:pt>
                <c:pt idx="11">
                  <c:v>2.6858220259854151</c:v>
                </c:pt>
                <c:pt idx="12">
                  <c:v>2.9647721181738325</c:v>
                </c:pt>
                <c:pt idx="13">
                  <c:v>3.0291631327719877</c:v>
                </c:pt>
                <c:pt idx="14">
                  <c:v>3.0816005558769373</c:v>
                </c:pt>
                <c:pt idx="15">
                  <c:v>3.1293333106602153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9-40D4-B969-5ABAC09BC3C0}"/>
            </c:ext>
          </c:extLst>
        </c:ser>
        <c:ser>
          <c:idx val="0"/>
          <c:order val="2"/>
          <c:tx>
            <c:strRef>
              <c:f>' 6. Employment trends'!$A$8</c:f>
              <c:strCache>
                <c:ptCount val="1"/>
                <c:pt idx="0">
                  <c:v> Domestic 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 6. Employment trends'!$B$4:$Q$5</c:f>
              <c:multiLvlStrCache>
                <c:ptCount val="16"/>
                <c:lvl>
                  <c:pt idx="0">
                    <c:v> 2010 </c:v>
                  </c:pt>
                  <c:pt idx="1">
                    <c:v> 2011 </c:v>
                  </c:pt>
                  <c:pt idx="2">
                    <c:v> 2012 </c:v>
                  </c:pt>
                  <c:pt idx="3">
                    <c:v> 2013 </c:v>
                  </c:pt>
                  <c:pt idx="4">
                    <c:v> 2014 </c:v>
                  </c:pt>
                  <c:pt idx="5">
                    <c:v> 2015 </c:v>
                  </c:pt>
                  <c:pt idx="6">
                    <c:v> 2016 </c:v>
                  </c:pt>
                  <c:pt idx="7">
                    <c:v> 2017 </c:v>
                  </c:pt>
                  <c:pt idx="8">
                    <c:v> 2018 </c:v>
                  </c:pt>
                  <c:pt idx="9">
                    <c:v> 2019 </c:v>
                  </c:pt>
                  <c:pt idx="10">
                    <c:v> 2020 </c:v>
                  </c:pt>
                  <c:pt idx="11">
                    <c:v> 2021 </c:v>
                  </c:pt>
                  <c:pt idx="12">
                    <c:v> 2022 </c:v>
                  </c:pt>
                  <c:pt idx="13">
                    <c:v> 2023 </c:v>
                  </c:pt>
                  <c:pt idx="14">
                    <c:v> Q1 </c:v>
                  </c:pt>
                  <c:pt idx="15">
                    <c:v> Q2 </c:v>
                  </c:pt>
                </c:lvl>
                <c:lvl>
                  <c:pt idx="0">
                    <c:v> second quarter </c:v>
                  </c:pt>
                  <c:pt idx="14">
                    <c:v>2024</c:v>
                  </c:pt>
                </c:lvl>
              </c:multiLvlStrCache>
            </c:multiLvlStrRef>
          </c:cat>
          <c:val>
            <c:numRef>
              <c:f>' 6. Employment trends'!$B$8:$Q$8</c:f>
              <c:numCache>
                <c:formatCode>_ * #\ ##0.0_ ;_ * \-#\ ##0.0_ ;_ * "-"??_ ;_ @_ </c:formatCode>
                <c:ptCount val="16"/>
                <c:pt idx="0">
                  <c:v>1.2514992590932994</c:v>
                </c:pt>
                <c:pt idx="1">
                  <c:v>1.2161867060383003</c:v>
                </c:pt>
                <c:pt idx="2">
                  <c:v>1.2553078863473999</c:v>
                </c:pt>
                <c:pt idx="3">
                  <c:v>1.2154474209415769</c:v>
                </c:pt>
                <c:pt idx="4">
                  <c:v>1.2902691171940011</c:v>
                </c:pt>
                <c:pt idx="5">
                  <c:v>1.2917544127658009</c:v>
                </c:pt>
                <c:pt idx="6">
                  <c:v>1.296096703368498</c:v>
                </c:pt>
                <c:pt idx="7">
                  <c:v>1.3113572928803989</c:v>
                </c:pt>
                <c:pt idx="8">
                  <c:v>1.2962703914747</c:v>
                </c:pt>
                <c:pt idx="9">
                  <c:v>1.2514154663576995</c:v>
                </c:pt>
                <c:pt idx="10">
                  <c:v>1.0051591300470124</c:v>
                </c:pt>
                <c:pt idx="11">
                  <c:v>1.1942743413437875</c:v>
                </c:pt>
                <c:pt idx="12">
                  <c:v>1.123879019633752</c:v>
                </c:pt>
                <c:pt idx="13">
                  <c:v>1.0934006885376331</c:v>
                </c:pt>
                <c:pt idx="14">
                  <c:v>1.1781616581652883</c:v>
                </c:pt>
                <c:pt idx="15">
                  <c:v>1.1602225320675843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29-40D4-B969-5ABAC09BC3C0}"/>
            </c:ext>
          </c:extLst>
        </c:ser>
        <c:ser>
          <c:idx val="1"/>
          <c:order val="3"/>
          <c:tx>
            <c:strRef>
              <c:f>' 6. Employment trends'!$A$9</c:f>
              <c:strCache>
                <c:ptCount val="1"/>
                <c:pt idx="0">
                  <c:v> Agriculture 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 6. Employment trends'!$B$4:$Q$5</c:f>
              <c:multiLvlStrCache>
                <c:ptCount val="16"/>
                <c:lvl>
                  <c:pt idx="0">
                    <c:v> 2010 </c:v>
                  </c:pt>
                  <c:pt idx="1">
                    <c:v> 2011 </c:v>
                  </c:pt>
                  <c:pt idx="2">
                    <c:v> 2012 </c:v>
                  </c:pt>
                  <c:pt idx="3">
                    <c:v> 2013 </c:v>
                  </c:pt>
                  <c:pt idx="4">
                    <c:v> 2014 </c:v>
                  </c:pt>
                  <c:pt idx="5">
                    <c:v> 2015 </c:v>
                  </c:pt>
                  <c:pt idx="6">
                    <c:v> 2016 </c:v>
                  </c:pt>
                  <c:pt idx="7">
                    <c:v> 2017 </c:v>
                  </c:pt>
                  <c:pt idx="8">
                    <c:v> 2018 </c:v>
                  </c:pt>
                  <c:pt idx="9">
                    <c:v> 2019 </c:v>
                  </c:pt>
                  <c:pt idx="10">
                    <c:v> 2020 </c:v>
                  </c:pt>
                  <c:pt idx="11">
                    <c:v> 2021 </c:v>
                  </c:pt>
                  <c:pt idx="12">
                    <c:v> 2022 </c:v>
                  </c:pt>
                  <c:pt idx="13">
                    <c:v> 2023 </c:v>
                  </c:pt>
                  <c:pt idx="14">
                    <c:v> Q1 </c:v>
                  </c:pt>
                  <c:pt idx="15">
                    <c:v> Q2 </c:v>
                  </c:pt>
                </c:lvl>
                <c:lvl>
                  <c:pt idx="0">
                    <c:v> second quarter </c:v>
                  </c:pt>
                  <c:pt idx="14">
                    <c:v>2024</c:v>
                  </c:pt>
                </c:lvl>
              </c:multiLvlStrCache>
            </c:multiLvlStrRef>
          </c:cat>
          <c:val>
            <c:numRef>
              <c:f>' 6. Employment trends'!$B$9:$Q$9</c:f>
              <c:numCache>
                <c:formatCode>_ * #\ ##0.0_ ;_ * \-#\ ##0.0_ ;_ * "-"??_ ;_ @_ </c:formatCode>
                <c:ptCount val="16"/>
                <c:pt idx="0">
                  <c:v>0.65</c:v>
                </c:pt>
                <c:pt idx="1">
                  <c:v>0.63</c:v>
                </c:pt>
                <c:pt idx="2">
                  <c:v>0.67</c:v>
                </c:pt>
                <c:pt idx="3">
                  <c:v>0.74</c:v>
                </c:pt>
                <c:pt idx="4">
                  <c:v>0.67</c:v>
                </c:pt>
                <c:pt idx="5">
                  <c:v>0.87</c:v>
                </c:pt>
                <c:pt idx="6">
                  <c:v>0.94</c:v>
                </c:pt>
                <c:pt idx="7">
                  <c:v>0.84</c:v>
                </c:pt>
                <c:pt idx="8">
                  <c:v>0.84</c:v>
                </c:pt>
                <c:pt idx="9">
                  <c:v>0.95</c:v>
                </c:pt>
                <c:pt idx="10">
                  <c:v>0.8</c:v>
                </c:pt>
                <c:pt idx="11">
                  <c:v>0.86</c:v>
                </c:pt>
                <c:pt idx="12">
                  <c:v>0.87</c:v>
                </c:pt>
                <c:pt idx="13">
                  <c:v>0.89</c:v>
                </c:pt>
                <c:pt idx="14">
                  <c:v>0.94139034486787398</c:v>
                </c:pt>
                <c:pt idx="15">
                  <c:v>0.89592445111962038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29-40D4-B969-5ABAC09BC3C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4"/>
          <c:order val="4"/>
          <c:tx>
            <c:strRef>
              <c:f>' 6. Employment trends'!$A$12</c:f>
              <c:strCache>
                <c:ptCount val="1"/>
                <c:pt idx="0">
                  <c:v> employment ratio (right axis)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32"/>
            <c:spPr>
              <a:solidFill>
                <a:srgbClr val="F79646">
                  <a:lumMod val="20000"/>
                  <a:lumOff val="80000"/>
                </a:srgbClr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 6. Employment trends'!$B$4:$Q$5</c:f>
              <c:multiLvlStrCache>
                <c:ptCount val="16"/>
                <c:lvl>
                  <c:pt idx="0">
                    <c:v> 2010 </c:v>
                  </c:pt>
                  <c:pt idx="1">
                    <c:v> 2011 </c:v>
                  </c:pt>
                  <c:pt idx="2">
                    <c:v> 2012 </c:v>
                  </c:pt>
                  <c:pt idx="3">
                    <c:v> 2013 </c:v>
                  </c:pt>
                  <c:pt idx="4">
                    <c:v> 2014 </c:v>
                  </c:pt>
                  <c:pt idx="5">
                    <c:v> 2015 </c:v>
                  </c:pt>
                  <c:pt idx="6">
                    <c:v> 2016 </c:v>
                  </c:pt>
                  <c:pt idx="7">
                    <c:v> 2017 </c:v>
                  </c:pt>
                  <c:pt idx="8">
                    <c:v> 2018 </c:v>
                  </c:pt>
                  <c:pt idx="9">
                    <c:v> 2019 </c:v>
                  </c:pt>
                  <c:pt idx="10">
                    <c:v> 2020 </c:v>
                  </c:pt>
                  <c:pt idx="11">
                    <c:v> 2021 </c:v>
                  </c:pt>
                  <c:pt idx="12">
                    <c:v> 2022 </c:v>
                  </c:pt>
                  <c:pt idx="13">
                    <c:v> 2023 </c:v>
                  </c:pt>
                  <c:pt idx="14">
                    <c:v> Q1 </c:v>
                  </c:pt>
                  <c:pt idx="15">
                    <c:v> Q2 </c:v>
                  </c:pt>
                </c:lvl>
                <c:lvl>
                  <c:pt idx="0">
                    <c:v> second quarter </c:v>
                  </c:pt>
                  <c:pt idx="14">
                    <c:v>2024</c:v>
                  </c:pt>
                </c:lvl>
              </c:multiLvlStrCache>
            </c:multiLvlStrRef>
          </c:cat>
          <c:val>
            <c:numRef>
              <c:f>' 6. Employment trends'!$B$12:$Q$12</c:f>
              <c:numCache>
                <c:formatCode>0%</c:formatCode>
                <c:ptCount val="16"/>
                <c:pt idx="0">
                  <c:v>0.43963135537960307</c:v>
                </c:pt>
                <c:pt idx="1">
                  <c:v>0.4293568658226109</c:v>
                </c:pt>
                <c:pt idx="2">
                  <c:v>0.43538938024852752</c:v>
                </c:pt>
                <c:pt idx="3">
                  <c:v>0.42317619437597948</c:v>
                </c:pt>
                <c:pt idx="4">
                  <c:v>0.42721983370873945</c:v>
                </c:pt>
                <c:pt idx="5">
                  <c:v>0.43547935136912114</c:v>
                </c:pt>
                <c:pt idx="6">
                  <c:v>0.42797293808391207</c:v>
                </c:pt>
                <c:pt idx="7">
                  <c:v>0.43271867608097275</c:v>
                </c:pt>
                <c:pt idx="8">
                  <c:v>0.43043803998761243</c:v>
                </c:pt>
                <c:pt idx="9">
                  <c:v>0.42725376965067952</c:v>
                </c:pt>
                <c:pt idx="10">
                  <c:v>0.36260429689625701</c:v>
                </c:pt>
                <c:pt idx="11">
                  <c:v>0.37728071478258274</c:v>
                </c:pt>
                <c:pt idx="12">
                  <c:v>0.38723741541267892</c:v>
                </c:pt>
                <c:pt idx="13">
                  <c:v>0.40106386455084081</c:v>
                </c:pt>
                <c:pt idx="14">
                  <c:v>0.40699999999999997</c:v>
                </c:pt>
                <c:pt idx="15">
                  <c:v>0.40300000000000002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29-40D4-B969-5ABAC09BC3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85201679"/>
        <c:axId val="1258859295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  <c:majorUnit val="2.5"/>
      </c:valAx>
      <c:valAx>
        <c:axId val="1258859295"/>
        <c:scaling>
          <c:orientation val="minMax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201679"/>
        <c:crosses val="max"/>
        <c:crossBetween val="between"/>
      </c:valAx>
      <c:catAx>
        <c:axId val="7852016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8859295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'7. Empl by prodn sector'!$A$5</c:f>
              <c:strCache>
                <c:ptCount val="1"/>
                <c:pt idx="0">
                  <c:v>   Agriculture 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'7. Empl by prodn sector'!$B$3:$Q$4</c:f>
              <c:multiLvlStrCache>
                <c:ptCount val="1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2024</c:v>
                  </c:pt>
                  <c:pt idx="15">
                    <c:v>2024</c:v>
                  </c:pt>
                </c:lvl>
                <c:lvl>
                  <c:pt idx="0">
                    <c:v> Second quarter </c:v>
                  </c:pt>
                  <c:pt idx="14">
                    <c:v> Q1 </c:v>
                  </c:pt>
                  <c:pt idx="15">
                    <c:v> Q2 </c:v>
                  </c:pt>
                </c:lvl>
              </c:multiLvlStrCache>
            </c:multiLvlStrRef>
          </c:cat>
          <c:val>
            <c:numRef>
              <c:f>'7. Empl by prodn sector'!$B$5:$Q$5</c:f>
              <c:numCache>
                <c:formatCode>_ * #\ ##0_ ;_ * \-#\ ##0_ ;_ * "-"??_ ;_ @_ </c:formatCode>
                <c:ptCount val="16"/>
                <c:pt idx="0">
                  <c:v>654.73183273868699</c:v>
                </c:pt>
                <c:pt idx="1">
                  <c:v>625.61826448335648</c:v>
                </c:pt>
                <c:pt idx="2">
                  <c:v>674.39882334928188</c:v>
                </c:pt>
                <c:pt idx="3">
                  <c:v>742.24628754603543</c:v>
                </c:pt>
                <c:pt idx="4">
                  <c:v>669.7119504196761</c:v>
                </c:pt>
                <c:pt idx="5">
                  <c:v>869.34269184948448</c:v>
                </c:pt>
                <c:pt idx="6">
                  <c:v>825.4895771112358</c:v>
                </c:pt>
                <c:pt idx="7">
                  <c:v>835.21679761608607</c:v>
                </c:pt>
                <c:pt idx="8">
                  <c:v>843.47153707350719</c:v>
                </c:pt>
                <c:pt idx="9">
                  <c:v>842.06177170801107</c:v>
                </c:pt>
                <c:pt idx="10">
                  <c:v>799.03318023874021</c:v>
                </c:pt>
                <c:pt idx="11">
                  <c:v>861.63373212523629</c:v>
                </c:pt>
                <c:pt idx="12">
                  <c:v>873.82048419719774</c:v>
                </c:pt>
                <c:pt idx="13">
                  <c:v>894.44464113850688</c:v>
                </c:pt>
                <c:pt idx="14">
                  <c:v>941.39034486787398</c:v>
                </c:pt>
                <c:pt idx="15">
                  <c:v>895.92445111955612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8-4955-B476-DBDC43C77E9A}"/>
            </c:ext>
          </c:extLst>
        </c:ser>
        <c:ser>
          <c:idx val="1"/>
          <c:order val="1"/>
          <c:tx>
            <c:strRef>
              <c:f>'7. Empl by prodn sector'!$A$6</c:f>
              <c:strCache>
                <c:ptCount val="1"/>
                <c:pt idx="0">
                  <c:v>   Manufacturing 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'7. Empl by prodn sector'!$B$3:$Q$4</c:f>
              <c:multiLvlStrCache>
                <c:ptCount val="1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2024</c:v>
                  </c:pt>
                  <c:pt idx="15">
                    <c:v>2024</c:v>
                  </c:pt>
                </c:lvl>
                <c:lvl>
                  <c:pt idx="0">
                    <c:v> Second quarter </c:v>
                  </c:pt>
                  <c:pt idx="14">
                    <c:v> Q1 </c:v>
                  </c:pt>
                  <c:pt idx="15">
                    <c:v> Q2 </c:v>
                  </c:pt>
                </c:lvl>
              </c:multiLvlStrCache>
            </c:multiLvlStrRef>
          </c:cat>
          <c:val>
            <c:numRef>
              <c:f>'7. Empl by prodn sector'!$B$6:$Q$6</c:f>
              <c:numCache>
                <c:formatCode>_ * #\ ##0_ ;_ * \-#\ ##0_ ;_ * "-"??_ ;_ @_ </c:formatCode>
                <c:ptCount val="16"/>
                <c:pt idx="0">
                  <c:v>1806.4614056391467</c:v>
                </c:pt>
                <c:pt idx="1">
                  <c:v>1832.2550509347013</c:v>
                </c:pt>
                <c:pt idx="2">
                  <c:v>1781.2932623994971</c:v>
                </c:pt>
                <c:pt idx="3">
                  <c:v>1837.8327421719932</c:v>
                </c:pt>
                <c:pt idx="4">
                  <c:v>1744.6321747471441</c:v>
                </c:pt>
                <c:pt idx="5">
                  <c:v>1756.0316936901934</c:v>
                </c:pt>
                <c:pt idx="6">
                  <c:v>1711.508415843439</c:v>
                </c:pt>
                <c:pt idx="7">
                  <c:v>1799.3583603560028</c:v>
                </c:pt>
                <c:pt idx="8">
                  <c:v>1744.0702089878453</c:v>
                </c:pt>
                <c:pt idx="9">
                  <c:v>1789.3882545238948</c:v>
                </c:pt>
                <c:pt idx="10">
                  <c:v>1455.824590520469</c:v>
                </c:pt>
                <c:pt idx="11">
                  <c:v>1414.7546294313793</c:v>
                </c:pt>
                <c:pt idx="12">
                  <c:v>1506.9732723034313</c:v>
                </c:pt>
                <c:pt idx="13">
                  <c:v>1558.0976265345821</c:v>
                </c:pt>
                <c:pt idx="14">
                  <c:v>1606.1446232459173</c:v>
                </c:pt>
                <c:pt idx="15">
                  <c:v>1654.8029195160088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8-4955-B476-DBDC43C77E9A}"/>
            </c:ext>
          </c:extLst>
        </c:ser>
        <c:ser>
          <c:idx val="2"/>
          <c:order val="2"/>
          <c:tx>
            <c:strRef>
              <c:f>'7. Empl by prodn sector'!$A$7</c:f>
              <c:strCache>
                <c:ptCount val="1"/>
                <c:pt idx="0">
                  <c:v> Construction and utilities 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'7. Empl by prodn sector'!$B$3:$Q$4</c:f>
              <c:multiLvlStrCache>
                <c:ptCount val="1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2024</c:v>
                  </c:pt>
                  <c:pt idx="15">
                    <c:v>2024</c:v>
                  </c:pt>
                </c:lvl>
                <c:lvl>
                  <c:pt idx="0">
                    <c:v> Second quarter </c:v>
                  </c:pt>
                  <c:pt idx="14">
                    <c:v> Q1 </c:v>
                  </c:pt>
                  <c:pt idx="15">
                    <c:v> Q2 </c:v>
                  </c:pt>
                </c:lvl>
              </c:multiLvlStrCache>
            </c:multiLvlStrRef>
          </c:cat>
          <c:val>
            <c:numRef>
              <c:f>'7. Empl by prodn sector'!$B$7:$Q$7</c:f>
              <c:numCache>
                <c:formatCode>_ * #\ ##0_ ;_ * \-#\ ##0_ ;_ * "-"??_ ;_ @_ </c:formatCode>
                <c:ptCount val="16"/>
                <c:pt idx="0">
                  <c:v>1200.9666020088164</c:v>
                </c:pt>
                <c:pt idx="1">
                  <c:v>1195.2703357761277</c:v>
                </c:pt>
                <c:pt idx="2">
                  <c:v>1176.0092468219591</c:v>
                </c:pt>
                <c:pt idx="3">
                  <c:v>1272.1600601113378</c:v>
                </c:pt>
                <c:pt idx="4">
                  <c:v>1299.738261464335</c:v>
                </c:pt>
                <c:pt idx="5">
                  <c:v>1536.7308842356376</c:v>
                </c:pt>
                <c:pt idx="6">
                  <c:v>1498.848111872142</c:v>
                </c:pt>
                <c:pt idx="7">
                  <c:v>1542.9084896778631</c:v>
                </c:pt>
                <c:pt idx="8">
                  <c:v>1636.1902454531114</c:v>
                </c:pt>
                <c:pt idx="9">
                  <c:v>1514.0974189727126</c:v>
                </c:pt>
                <c:pt idx="10">
                  <c:v>1178.7465346975862</c:v>
                </c:pt>
                <c:pt idx="11">
                  <c:v>1340.356554974345</c:v>
                </c:pt>
                <c:pt idx="12">
                  <c:v>1280.5871963948161</c:v>
                </c:pt>
                <c:pt idx="13">
                  <c:v>1433.4963089109551</c:v>
                </c:pt>
                <c:pt idx="14">
                  <c:v>1320.5964714293098</c:v>
                </c:pt>
                <c:pt idx="15">
                  <c:v>1318.5132333181709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68-4955-B476-DBDC43C77E9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3"/>
          <c:order val="3"/>
          <c:tx>
            <c:strRef>
              <c:f>'7. Empl by prodn sector'!$A$8</c:f>
              <c:strCache>
                <c:ptCount val="1"/>
                <c:pt idx="0">
                  <c:v> Other (right axis) </c:v>
                </c:pt>
              </c:strCache>
            </c:strRef>
          </c:tx>
          <c:spPr>
            <a:ln w="28575" cap="rnd">
              <a:solidFill>
                <a:srgbClr val="1F497D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'7. Empl by prodn sector'!$B$3:$Q$4</c:f>
              <c:multiLvlStrCache>
                <c:ptCount val="1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2024</c:v>
                  </c:pt>
                  <c:pt idx="15">
                    <c:v>2024</c:v>
                  </c:pt>
                </c:lvl>
                <c:lvl>
                  <c:pt idx="0">
                    <c:v> Second quarter </c:v>
                  </c:pt>
                  <c:pt idx="14">
                    <c:v> Q1 </c:v>
                  </c:pt>
                  <c:pt idx="15">
                    <c:v> Q2 </c:v>
                  </c:pt>
                </c:lvl>
              </c:multiLvlStrCache>
            </c:multiLvlStrRef>
          </c:cat>
          <c:val>
            <c:numRef>
              <c:f>'7. Empl by prodn sector'!$B$8:$Q$8</c:f>
              <c:numCache>
                <c:formatCode>_ * #\ ##0_ ;_ * \-#\ ##0_ ;_ * "-"??_ ;_ @_ </c:formatCode>
                <c:ptCount val="16"/>
                <c:pt idx="0">
                  <c:v>10.146556919917975</c:v>
                </c:pt>
                <c:pt idx="1">
                  <c:v>10.268664556242198</c:v>
                </c:pt>
                <c:pt idx="2">
                  <c:v>10.698314269093615</c:v>
                </c:pt>
                <c:pt idx="3">
                  <c:v>10.839299256893925</c:v>
                </c:pt>
                <c:pt idx="4">
                  <c:v>11.380160728390818</c:v>
                </c:pt>
                <c:pt idx="5">
                  <c:v>11.494897500557071</c:v>
                </c:pt>
                <c:pt idx="6">
                  <c:v>11.50960124970379</c:v>
                </c:pt>
                <c:pt idx="7">
                  <c:v>11.92222411766298</c:v>
                </c:pt>
                <c:pt idx="8">
                  <c:v>12.064071474366262</c:v>
                </c:pt>
                <c:pt idx="9">
                  <c:v>12.16715845549504</c:v>
                </c:pt>
                <c:pt idx="10">
                  <c:v>10.714611143973746</c:v>
                </c:pt>
                <c:pt idx="11">
                  <c:v>11.324827840270691</c:v>
                </c:pt>
                <c:pt idx="12">
                  <c:v>11.900477170336563</c:v>
                </c:pt>
                <c:pt idx="13">
                  <c:v>12.460154289545855</c:v>
                </c:pt>
                <c:pt idx="14">
                  <c:v>12.876617927022577</c:v>
                </c:pt>
                <c:pt idx="15">
                  <c:v>12.783092580747629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768-4955-B476-DBDC43C77E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5918512"/>
        <c:axId val="385917072"/>
      </c:lineChart>
      <c:catAx>
        <c:axId val="185653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thousands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valAx>
        <c:axId val="38591707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18512"/>
        <c:crosses val="max"/>
        <c:crossBetween val="between"/>
      </c:valAx>
      <c:catAx>
        <c:axId val="38591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59170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 Empl by mfg industry'!$B$3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E2841">
                <a:lumMod val="75000"/>
                <a:lumOff val="2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'8. Empl by mfg industry'!$B$4:$B$13</c:f>
              <c:numCache>
                <c:formatCode>_ * #\ ##0_ ;_ * \-#\ ##0_ ;_ * "-"??_ ;_ @_ </c:formatCode>
                <c:ptCount val="10"/>
                <c:pt idx="0" formatCode="_-* #\ ##0_-;\-* #\ ##0_-;_-* &quot;-&quot;??_-;_-@_-">
                  <c:v>399.92415200720006</c:v>
                </c:pt>
                <c:pt idx="1">
                  <c:v>239.09152679910008</c:v>
                </c:pt>
                <c:pt idx="2">
                  <c:v>85.255151343599962</c:v>
                </c:pt>
                <c:pt idx="3">
                  <c:v>72.032022004699968</c:v>
                </c:pt>
                <c:pt idx="4" formatCode="_-* #\ ##0_-;\-* #\ ##0_-;_-* &quot;-&quot;??_-;_-@_-">
                  <c:v>207.12256460780003</c:v>
                </c:pt>
                <c:pt idx="5" formatCode="_-* #\ ##0_-;\-* #\ ##0_-;_-* &quot;-&quot;??_-;_-@_-">
                  <c:v>125.94149263309995</c:v>
                </c:pt>
                <c:pt idx="6">
                  <c:v>322.0849952791001</c:v>
                </c:pt>
                <c:pt idx="7">
                  <c:v>151.99039673640002</c:v>
                </c:pt>
                <c:pt idx="8" formatCode="_-* #\ ##0_-;\-* #\ ##0_-;_-* &quot;-&quot;??_-;_-@_-">
                  <c:v>93.285843458799988</c:v>
                </c:pt>
                <c:pt idx="9" formatCode="_-* #\ ##0_-;\-* #\ ##0_-;_-* &quot;-&quot;??_-;_-@_-">
                  <c:v>103.58977644779999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9-42EE-BC5E-687E9410276A}"/>
            </c:ext>
          </c:extLst>
        </c:ser>
        <c:ser>
          <c:idx val="1"/>
          <c:order val="1"/>
          <c:tx>
            <c:strRef>
              <c:f>'8. Empl by mfg industry'!$C$3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'8. Empl by mfg industry'!$C$4:$C$13</c:f>
              <c:numCache>
                <c:formatCode>0</c:formatCode>
                <c:ptCount val="10"/>
                <c:pt idx="0">
                  <c:v>344.476</c:v>
                </c:pt>
                <c:pt idx="1">
                  <c:v>179.44300000000001</c:v>
                </c:pt>
                <c:pt idx="2">
                  <c:v>89.882000000000005</c:v>
                </c:pt>
                <c:pt idx="3">
                  <c:v>42.625</c:v>
                </c:pt>
                <c:pt idx="4">
                  <c:v>260.036</c:v>
                </c:pt>
                <c:pt idx="5">
                  <c:v>81.716999999999999</c:v>
                </c:pt>
                <c:pt idx="6">
                  <c:v>176.745</c:v>
                </c:pt>
                <c:pt idx="7">
                  <c:v>128.23500000000001</c:v>
                </c:pt>
                <c:pt idx="8">
                  <c:v>87.444000000000003</c:v>
                </c:pt>
                <c:pt idx="9">
                  <c:v>52.08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9-42EE-BC5E-687E9410276A}"/>
            </c:ext>
          </c:extLst>
        </c:ser>
        <c:ser>
          <c:idx val="3"/>
          <c:order val="2"/>
          <c:tx>
            <c:strRef>
              <c:f>'8. Empl by mfg industry'!$D$3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'8. Empl by mfg industry'!$D$4:$D$13</c:f>
              <c:numCache>
                <c:formatCode>###0</c:formatCode>
                <c:ptCount val="10"/>
                <c:pt idx="0" formatCode="_ * #\ ##0_ ;_ * \-#\ ##0_ ;_ * &quot;-&quot;??_ ;_ @_ ">
                  <c:v>331.28399999999999</c:v>
                </c:pt>
                <c:pt idx="1">
                  <c:v>200.83099999999999</c:v>
                </c:pt>
                <c:pt idx="2">
                  <c:v>94.587999999999994</c:v>
                </c:pt>
                <c:pt idx="3">
                  <c:v>46.433</c:v>
                </c:pt>
                <c:pt idx="4">
                  <c:v>181.00200000000001</c:v>
                </c:pt>
                <c:pt idx="5">
                  <c:v>101.21599999999999</c:v>
                </c:pt>
                <c:pt idx="6">
                  <c:v>227.55199999999999</c:v>
                </c:pt>
                <c:pt idx="7">
                  <c:v>102.43899999999999</c:v>
                </c:pt>
                <c:pt idx="8">
                  <c:v>61.951999999999998</c:v>
                </c:pt>
                <c:pt idx="9">
                  <c:v>41.064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9-42EE-BC5E-687E9410276A}"/>
            </c:ext>
          </c:extLst>
        </c:ser>
        <c:ser>
          <c:idx val="5"/>
          <c:order val="3"/>
          <c:tx>
            <c:strRef>
              <c:f>'8. Empl by mfg industry'!$E$3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'8. Empl by mfg industry'!$E$4:$E$13</c:f>
              <c:numCache>
                <c:formatCode>0</c:formatCode>
                <c:ptCount val="10"/>
                <c:pt idx="0">
                  <c:v>340.96899999999999</c:v>
                </c:pt>
                <c:pt idx="1">
                  <c:v>216.27699999999999</c:v>
                </c:pt>
                <c:pt idx="2">
                  <c:v>66.974999999999994</c:v>
                </c:pt>
                <c:pt idx="3">
                  <c:v>59.762</c:v>
                </c:pt>
                <c:pt idx="4">
                  <c:v>225.09199999999998</c:v>
                </c:pt>
                <c:pt idx="5">
                  <c:v>95.034000000000006</c:v>
                </c:pt>
                <c:pt idx="6">
                  <c:v>208.81800000000001</c:v>
                </c:pt>
                <c:pt idx="7">
                  <c:v>128.03700000000001</c:v>
                </c:pt>
                <c:pt idx="8">
                  <c:v>94.287000000000006</c:v>
                </c:pt>
                <c:pt idx="9">
                  <c:v>49.441000000000003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09-42EE-BC5E-687E9410276A}"/>
            </c:ext>
          </c:extLst>
        </c:ser>
        <c:ser>
          <c:idx val="2"/>
          <c:order val="4"/>
          <c:tx>
            <c:strRef>
              <c:f>'8. Empl by mfg industry'!$F$3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1">
                <a:shade val="82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'8. Empl by mfg industry'!$F$4:$F$13</c:f>
              <c:numCache>
                <c:formatCode>0</c:formatCode>
                <c:ptCount val="10"/>
                <c:pt idx="0">
                  <c:v>340.71669371639013</c:v>
                </c:pt>
                <c:pt idx="1">
                  <c:v>238.94443191232989</c:v>
                </c:pt>
                <c:pt idx="2">
                  <c:v>74.152577414499987</c:v>
                </c:pt>
                <c:pt idx="3">
                  <c:v>53.254359609990018</c:v>
                </c:pt>
                <c:pt idx="4">
                  <c:v>207.65071291057004</c:v>
                </c:pt>
                <c:pt idx="5">
                  <c:v>90.686841009650024</c:v>
                </c:pt>
                <c:pt idx="6">
                  <c:v>277.77562494187401</c:v>
                </c:pt>
                <c:pt idx="7">
                  <c:v>106.10950919822</c:v>
                </c:pt>
                <c:pt idx="8">
                  <c:v>100.49676051223997</c:v>
                </c:pt>
                <c:pt idx="9">
                  <c:v>48.730092987420001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09-42EE-BC5E-687E9410276A}"/>
            </c:ext>
          </c:extLst>
        </c:ser>
        <c:ser>
          <c:idx val="4"/>
          <c:order val="5"/>
          <c:tx>
            <c:strRef>
              <c:f>'8. Empl by mfg industry'!$G$3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ED7D3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'8. Empl by mfg industry'!$G$4:$G$13</c:f>
              <c:numCache>
                <c:formatCode>0</c:formatCode>
                <c:ptCount val="10"/>
                <c:pt idx="0">
                  <c:v>374.50159087867019</c:v>
                </c:pt>
                <c:pt idx="1">
                  <c:v>268.2013800972602</c:v>
                </c:pt>
                <c:pt idx="2">
                  <c:v>90.469498737219894</c:v>
                </c:pt>
                <c:pt idx="3">
                  <c:v>46.277302869130011</c:v>
                </c:pt>
                <c:pt idx="4">
                  <c:v>209.46373474190989</c:v>
                </c:pt>
                <c:pt idx="5">
                  <c:v>78.002998128169992</c:v>
                </c:pt>
                <c:pt idx="6">
                  <c:v>259.1241646017001</c:v>
                </c:pt>
                <c:pt idx="7">
                  <c:v>111.34095252685302</c:v>
                </c:pt>
                <c:pt idx="8">
                  <c:v>88.991633143400023</c:v>
                </c:pt>
                <c:pt idx="9">
                  <c:v>51.491750918920005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09-42EE-BC5E-687E9410276A}"/>
            </c:ext>
          </c:extLst>
        </c:ser>
        <c:ser>
          <c:idx val="6"/>
          <c:order val="6"/>
          <c:tx>
            <c:strRef>
              <c:f>'8. Empl by mfg industry'!$H$3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chemeClr val="accent1">
                <a:tint val="48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'8. Empl by mfg industry'!$H$4:$H$13</c:f>
              <c:numCache>
                <c:formatCode>0</c:formatCode>
                <c:ptCount val="10"/>
                <c:pt idx="0">
                  <c:v>406.1079886949999</c:v>
                </c:pt>
                <c:pt idx="1">
                  <c:v>274.4683072209699</c:v>
                </c:pt>
                <c:pt idx="2">
                  <c:v>84.278910451049995</c:v>
                </c:pt>
                <c:pt idx="3">
                  <c:v>52.796200927929995</c:v>
                </c:pt>
                <c:pt idx="4">
                  <c:v>222.52235930216597</c:v>
                </c:pt>
                <c:pt idx="5">
                  <c:v>93.493293457400057</c:v>
                </c:pt>
                <c:pt idx="6">
                  <c:v>239.72252644530997</c:v>
                </c:pt>
                <c:pt idx="7">
                  <c:v>97.422479230060986</c:v>
                </c:pt>
                <c:pt idx="8">
                  <c:v>108.03304707704004</c:v>
                </c:pt>
                <c:pt idx="9">
                  <c:v>51.422541969145996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A-414F-B970-EAEA14D62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600"/>
                  <a:t>thousands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 Employment in mfg and other'!$A$6</c:f>
              <c:strCache>
                <c:ptCount val="1"/>
                <c:pt idx="0">
                  <c:v> Base 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'9. Employment in mfg and other'!$B$5:$BG$5</c:f>
              <c:numCache>
                <c:formatCode>General</c:formatCode>
                <c:ptCount val="58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  <c:pt idx="52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'9. Employment in mfg and other'!$B$6:$BG$6</c:f>
              <c:numCache>
                <c:formatCode>_ * #\ ##0_ ;_ * \-#\ ##0_ ;_ * "-"??_ ;_ @_ </c:formatCode>
                <c:ptCount val="5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689-4878-BFB2-CA7DCF24576A}"/>
            </c:ext>
          </c:extLst>
        </c:ser>
        <c:ser>
          <c:idx val="2"/>
          <c:order val="1"/>
          <c:tx>
            <c:strRef>
              <c:f>'9. Employment in mfg and other'!$A$7</c:f>
              <c:strCache>
                <c:ptCount val="1"/>
                <c:pt idx="0">
                  <c:v> Manufacturing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4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6689-4878-BFB2-CA7DCF24576A}"/>
              </c:ext>
            </c:extLst>
          </c:dPt>
          <c:dPt>
            <c:idx val="4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6689-4878-BFB2-CA7DCF24576A}"/>
              </c:ext>
            </c:extLst>
          </c:dPt>
          <c:dPt>
            <c:idx val="4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6689-4878-BFB2-CA7DCF24576A}"/>
              </c:ext>
            </c:extLst>
          </c:dPt>
          <c:cat>
            <c:numRef>
              <c:f>'9. Employment in mfg and other'!$B$5:$BG$5</c:f>
              <c:numCache>
                <c:formatCode>General</c:formatCode>
                <c:ptCount val="58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  <c:pt idx="52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'9. Employment in mfg and other'!$B$7:$BG$7</c:f>
              <c:numCache>
                <c:formatCode>_ * #\ ##0_ ;_ * \-#\ ##0_ ;_ * "-"??_ ;_ @_ </c:formatCode>
                <c:ptCount val="58"/>
                <c:pt idx="0">
                  <c:v>100</c:v>
                </c:pt>
                <c:pt idx="1">
                  <c:v>97.841482420153966</c:v>
                </c:pt>
                <c:pt idx="2">
                  <c:v>98.285246110448185</c:v>
                </c:pt>
                <c:pt idx="3">
                  <c:v>102.28944004157789</c:v>
                </c:pt>
                <c:pt idx="4">
                  <c:v>103.22175529301563</c:v>
                </c:pt>
                <c:pt idx="5">
                  <c:v>99.238516691054315</c:v>
                </c:pt>
                <c:pt idx="6">
                  <c:v>99.462160848158931</c:v>
                </c:pt>
                <c:pt idx="7">
                  <c:v>103.41547413937523</c:v>
                </c:pt>
                <c:pt idx="8">
                  <c:v>99.529890830828649</c:v>
                </c:pt>
                <c:pt idx="9">
                  <c:v>96.478326563824538</c:v>
                </c:pt>
                <c:pt idx="10">
                  <c:v>99.266084043403495</c:v>
                </c:pt>
                <c:pt idx="11">
                  <c:v>98.275784195870429</c:v>
                </c:pt>
                <c:pt idx="12">
                  <c:v>100.53517111748704</c:v>
                </c:pt>
                <c:pt idx="13">
                  <c:v>99.540615356121251</c:v>
                </c:pt>
                <c:pt idx="14">
                  <c:v>96.312052854940902</c:v>
                </c:pt>
                <c:pt idx="15">
                  <c:v>95.668694959050029</c:v>
                </c:pt>
                <c:pt idx="16">
                  <c:v>97.717487101940321</c:v>
                </c:pt>
                <c:pt idx="17">
                  <c:v>94.492690362661236</c:v>
                </c:pt>
                <c:pt idx="18">
                  <c:v>94.269161381823224</c:v>
                </c:pt>
                <c:pt idx="19">
                  <c:v>94.75139030569774</c:v>
                </c:pt>
                <c:pt idx="20">
                  <c:v>96.332205165872551</c:v>
                </c:pt>
                <c:pt idx="21">
                  <c:v>95.110110601357107</c:v>
                </c:pt>
                <c:pt idx="22">
                  <c:v>96.098797088591709</c:v>
                </c:pt>
                <c:pt idx="23">
                  <c:v>94.141289678669153</c:v>
                </c:pt>
                <c:pt idx="24">
                  <c:v>89.079213587390029</c:v>
                </c:pt>
                <c:pt idx="25">
                  <c:v>92.698642804075504</c:v>
                </c:pt>
                <c:pt idx="26">
                  <c:v>91.163797228255589</c:v>
                </c:pt>
                <c:pt idx="27">
                  <c:v>93.557526523873193</c:v>
                </c:pt>
                <c:pt idx="28">
                  <c:v>96.937830515737815</c:v>
                </c:pt>
                <c:pt idx="29">
                  <c:v>97.456767597002568</c:v>
                </c:pt>
                <c:pt idx="30">
                  <c:v>94.730434782614807</c:v>
                </c:pt>
                <c:pt idx="31">
                  <c:v>96.983620140384005</c:v>
                </c:pt>
                <c:pt idx="32">
                  <c:v>100.14638792654324</c:v>
                </c:pt>
                <c:pt idx="33">
                  <c:v>94.462253198165214</c:v>
                </c:pt>
                <c:pt idx="34">
                  <c:v>93.081608990526689</c:v>
                </c:pt>
                <c:pt idx="35">
                  <c:v>95.660436241000426</c:v>
                </c:pt>
                <c:pt idx="36">
                  <c:v>96.412968690866251</c:v>
                </c:pt>
                <c:pt idx="37">
                  <c:v>96.916767167735657</c:v>
                </c:pt>
                <c:pt idx="38">
                  <c:v>95.318976162384516</c:v>
                </c:pt>
                <c:pt idx="39">
                  <c:v>93.179739759252811</c:v>
                </c:pt>
                <c:pt idx="40">
                  <c:v>92.391672249355679</c:v>
                </c:pt>
                <c:pt idx="41">
                  <c:v>78.850306812859586</c:v>
                </c:pt>
                <c:pt idx="42">
                  <c:v>79.054417551320796</c:v>
                </c:pt>
                <c:pt idx="43">
                  <c:v>80.735495660940288</c:v>
                </c:pt>
                <c:pt idx="44">
                  <c:v>81.102653914117951</c:v>
                </c:pt>
                <c:pt idx="45">
                  <c:v>76.625877404380915</c:v>
                </c:pt>
                <c:pt idx="46">
                  <c:v>75.919671986102145</c:v>
                </c:pt>
                <c:pt idx="47">
                  <c:v>71.299556415147379</c:v>
                </c:pt>
                <c:pt idx="48">
                  <c:v>85.548542672545835</c:v>
                </c:pt>
                <c:pt idx="49">
                  <c:v>81.620619443946282</c:v>
                </c:pt>
                <c:pt idx="50">
                  <c:v>88.307651789851505</c:v>
                </c:pt>
                <c:pt idx="51">
                  <c:v>89.695989787401786</c:v>
                </c:pt>
                <c:pt idx="52">
                  <c:v>89.603372843349632</c:v>
                </c:pt>
                <c:pt idx="53">
                  <c:v>84.389614447107206</c:v>
                </c:pt>
                <c:pt idx="54">
                  <c:v>81.666648159266828</c:v>
                </c:pt>
                <c:pt idx="55">
                  <c:v>81.637836303406857</c:v>
                </c:pt>
                <c:pt idx="56">
                  <c:v>86.991933749029982</c:v>
                </c:pt>
                <c:pt idx="57">
                  <c:v>89.627362230503891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689-4878-BFB2-CA7DCF24576A}"/>
            </c:ext>
          </c:extLst>
        </c:ser>
        <c:ser>
          <c:idx val="1"/>
          <c:order val="2"/>
          <c:tx>
            <c:strRef>
              <c:f>'9. Employment in mfg and other'!$A$8</c:f>
              <c:strCache>
                <c:ptCount val="1"/>
                <c:pt idx="0">
                  <c:v> Total ex manufacturing 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46"/>
            <c:marker>
              <c:symbol val="none"/>
            </c:marker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9-6689-4878-BFB2-CA7DCF24576A}"/>
              </c:ext>
            </c:extLst>
          </c:dPt>
          <c:dPt>
            <c:idx val="47"/>
            <c:marker>
              <c:symbol val="none"/>
            </c:marker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B-6689-4878-BFB2-CA7DCF24576A}"/>
              </c:ext>
            </c:extLst>
          </c:dPt>
          <c:dPt>
            <c:idx val="48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D-6689-4878-BFB2-CA7DCF24576A}"/>
              </c:ext>
            </c:extLst>
          </c:dPt>
          <c:cat>
            <c:numRef>
              <c:f>'9. Employment in mfg and other'!$B$5:$BG$5</c:f>
              <c:numCache>
                <c:formatCode>General</c:formatCode>
                <c:ptCount val="58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  <c:pt idx="52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'9. Employment in mfg and other'!$B$8:$BG$8</c:f>
              <c:numCache>
                <c:formatCode>_ * #\ ##0_ ;_ * \-#\ ##0_ ;_ * "-"??_ ;_ @_ </c:formatCode>
                <c:ptCount val="58"/>
                <c:pt idx="0">
                  <c:v>100</c:v>
                </c:pt>
                <c:pt idx="1">
                  <c:v>100.42939642212055</c:v>
                </c:pt>
                <c:pt idx="2">
                  <c:v>99.014224466651882</c:v>
                </c:pt>
                <c:pt idx="3">
                  <c:v>100.49057346272589</c:v>
                </c:pt>
                <c:pt idx="4">
                  <c:v>100.39207416323825</c:v>
                </c:pt>
                <c:pt idx="5">
                  <c:v>101.15986459566926</c:v>
                </c:pt>
                <c:pt idx="6">
                  <c:v>102.77017905996976</c:v>
                </c:pt>
                <c:pt idx="7">
                  <c:v>103.98379473161994</c:v>
                </c:pt>
                <c:pt idx="8">
                  <c:v>104.14613891431448</c:v>
                </c:pt>
                <c:pt idx="9">
                  <c:v>105.00198280744509</c:v>
                </c:pt>
                <c:pt idx="10">
                  <c:v>106.50921749371578</c:v>
                </c:pt>
                <c:pt idx="11">
                  <c:v>106.34621346440044</c:v>
                </c:pt>
                <c:pt idx="12">
                  <c:v>106.28604347123681</c:v>
                </c:pt>
                <c:pt idx="13">
                  <c:v>107.55394361368293</c:v>
                </c:pt>
                <c:pt idx="14">
                  <c:v>110.93371378450003</c:v>
                </c:pt>
                <c:pt idx="15">
                  <c:v>112.21219100459341</c:v>
                </c:pt>
                <c:pt idx="16">
                  <c:v>110.87513607777298</c:v>
                </c:pt>
                <c:pt idx="17">
                  <c:v>111.70345319146939</c:v>
                </c:pt>
                <c:pt idx="18">
                  <c:v>111.92479638349842</c:v>
                </c:pt>
                <c:pt idx="19">
                  <c:v>113.54926252121366</c:v>
                </c:pt>
                <c:pt idx="20">
                  <c:v>114.47489557133763</c:v>
                </c:pt>
                <c:pt idx="21">
                  <c:v>116.31698323814253</c:v>
                </c:pt>
                <c:pt idx="22">
                  <c:v>117.59874217720967</c:v>
                </c:pt>
                <c:pt idx="23">
                  <c:v>119.48788896597688</c:v>
                </c:pt>
                <c:pt idx="24">
                  <c:v>117.39522407575929</c:v>
                </c:pt>
                <c:pt idx="25">
                  <c:v>115.75608889314005</c:v>
                </c:pt>
                <c:pt idx="26">
                  <c:v>118.40095027625333</c:v>
                </c:pt>
                <c:pt idx="27">
                  <c:v>120.00100320192963</c:v>
                </c:pt>
                <c:pt idx="28">
                  <c:v>120.68067589624421</c:v>
                </c:pt>
                <c:pt idx="29">
                  <c:v>119.65879886124817</c:v>
                </c:pt>
                <c:pt idx="30">
                  <c:v>120.84949027014129</c:v>
                </c:pt>
                <c:pt idx="31">
                  <c:v>120.32865330546009</c:v>
                </c:pt>
                <c:pt idx="32">
                  <c:v>121.567914292045</c:v>
                </c:pt>
                <c:pt idx="33">
                  <c:v>121.69532388313225</c:v>
                </c:pt>
                <c:pt idx="34">
                  <c:v>122.680697076661</c:v>
                </c:pt>
                <c:pt idx="35">
                  <c:v>123.52591739761505</c:v>
                </c:pt>
                <c:pt idx="36">
                  <c:v>121.42435304966803</c:v>
                </c:pt>
                <c:pt idx="37">
                  <c:v>121.52449536788058</c:v>
                </c:pt>
                <c:pt idx="38">
                  <c:v>122.29266037430115</c:v>
                </c:pt>
                <c:pt idx="39">
                  <c:v>123.00186610305177</c:v>
                </c:pt>
                <c:pt idx="40">
                  <c:v>122.8080494134079</c:v>
                </c:pt>
                <c:pt idx="41">
                  <c:v>106.20413542680424</c:v>
                </c:pt>
                <c:pt idx="42">
                  <c:v>110.71328264235183</c:v>
                </c:pt>
                <c:pt idx="43">
                  <c:v>113.23730085982162</c:v>
                </c:pt>
                <c:pt idx="44">
                  <c:v>112.94455791773672</c:v>
                </c:pt>
                <c:pt idx="45">
                  <c:v>113.18624207704605</c:v>
                </c:pt>
                <c:pt idx="46">
                  <c:v>107.77640070949251</c:v>
                </c:pt>
                <c:pt idx="47">
                  <c:v>110.68350223659822</c:v>
                </c:pt>
                <c:pt idx="48">
                  <c:v>111.5787889943376</c:v>
                </c:pt>
                <c:pt idx="49">
                  <c:v>117.60486347362583</c:v>
                </c:pt>
                <c:pt idx="50">
                  <c:v>118.27495225485465</c:v>
                </c:pt>
                <c:pt idx="51">
                  <c:v>119.47532933507703</c:v>
                </c:pt>
                <c:pt idx="52">
                  <c:v>121.6466699141647</c:v>
                </c:pt>
                <c:pt idx="53" formatCode="_ * #\ ##0.0_ ;_ * \-#\ ##0.0_ ;_ * &quot;-&quot;??_ ;_ @_ ">
                  <c:v>123.74003345696903</c:v>
                </c:pt>
                <c:pt idx="54" formatCode="_ * #\ ##0.0_ ;_ * \-#\ ##0.0_ ;_ * &quot;-&quot;??_ ;_ @_ ">
                  <c:v>127.49591273144492</c:v>
                </c:pt>
                <c:pt idx="55" formatCode="_ * #\ ##0.0_ ;_ * \-#\ ##0.0_ ;_ * &quot;-&quot;??_ ;_ @_ ">
                  <c:v>127.31973704089934</c:v>
                </c:pt>
                <c:pt idx="56" formatCode="_ * #\ ##0.0_ ;_ * \-#\ ##0.0_ ;_ * &quot;-&quot;??_ ;_ @_ ">
                  <c:v>126.67293705375673</c:v>
                </c:pt>
                <c:pt idx="57" formatCode="_ * #\ ##0.0_ ;_ * \-#\ ##0.0_ ;_ * &quot;-&quot;??_ ;_ @_ ">
                  <c:v>125.4924901901515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6689-4878-BFB2-CA7DCF245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236736"/>
        <c:axId val="169243008"/>
      </c:lineChart>
      <c:catAx>
        <c:axId val="16923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69243008"/>
        <c:crosses val="autoZero"/>
        <c:auto val="1"/>
        <c:lblAlgn val="ctr"/>
        <c:lblOffset val="100"/>
        <c:tickMarkSkip val="4"/>
        <c:noMultiLvlLbl val="0"/>
      </c:catAx>
      <c:valAx>
        <c:axId val="169243008"/>
        <c:scaling>
          <c:orientation val="minMax"/>
          <c:max val="130"/>
          <c:min val="7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Q1 2008 = 100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923673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774637" y="1115838"/>
    <xdr:ext cx="12750800" cy="665070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7A654A-0131-4481-BC2B-B9AAF6DA4D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1966494" y="2771894"/>
    <xdr:ext cx="8838738" cy="43784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F86A5C-5A15-4ED3-9132-54AD18147E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2971800"/>
    <xdr:ext cx="9290137" cy="43836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1FA966-48D3-473E-A9E6-E459662013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0.78713</cdr:x>
      <cdr:y>0.10654</cdr:y>
    </cdr:from>
    <cdr:to>
      <cdr:x>0.82951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4E6A1A0C-F033-A149-4BE6-264BCF936B57}"/>
            </a:ext>
          </a:extLst>
        </cdr:cNvPr>
        <cdr:cNvSpPr/>
      </cdr:nvSpPr>
      <cdr:spPr>
        <a:xfrm xmlns:a="http://schemas.openxmlformats.org/drawingml/2006/main">
          <a:off x="7312534" y="558813"/>
          <a:ext cx="393716" cy="468628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1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3443316" y="2798619"/>
    <xdr:ext cx="9295694" cy="50453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AF9B1B-86BB-4B70-AEA2-3864A7C95C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3115233" y="858220"/>
    <xdr:ext cx="10152531" cy="58688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CF18A6-C321-4CC0-A4BF-D40A61FD43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4882078" y="874156"/>
    <xdr:ext cx="8660694" cy="6279444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EE3194-C481-488C-9D73-25C51FC3CD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1349760" y="12710130"/>
    <xdr:ext cx="7994785" cy="41998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E5865B-5FF8-4A94-883F-4DE93D14D4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698235" y="12711631"/>
    <xdr:ext cx="7946683" cy="422266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8674C4-47EB-48D1-AA7D-B41C4B4DE5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16</xdr:row>
      <xdr:rowOff>163830</xdr:rowOff>
    </xdr:from>
    <xdr:to>
      <xdr:col>12</xdr:col>
      <xdr:colOff>274320</xdr:colOff>
      <xdr:row>37</xdr:row>
      <xdr:rowOff>146685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27786D-3187-4A3F-ABC2-765FD5FF7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9524</xdr:colOff>
      <xdr:row>17</xdr:row>
      <xdr:rowOff>15241</xdr:rowOff>
    </xdr:from>
    <xdr:to>
      <xdr:col>30</xdr:col>
      <xdr:colOff>559594</xdr:colOff>
      <xdr:row>37</xdr:row>
      <xdr:rowOff>142876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3BE9E8-4924-463A-A533-CC5A2BF7E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321944</xdr:colOff>
      <xdr:row>38</xdr:row>
      <xdr:rowOff>179070</xdr:rowOff>
    </xdr:from>
    <xdr:to>
      <xdr:col>12</xdr:col>
      <xdr:colOff>219074</xdr:colOff>
      <xdr:row>58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4AAD247-20F7-4FBF-9DA9-5340CF405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22859</xdr:colOff>
      <xdr:row>40</xdr:row>
      <xdr:rowOff>7620</xdr:rowOff>
    </xdr:from>
    <xdr:to>
      <xdr:col>30</xdr:col>
      <xdr:colOff>595313</xdr:colOff>
      <xdr:row>61</xdr:row>
      <xdr:rowOff>23812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ADDF98D-F26A-4AC0-BEC9-0455DF299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6652381" y="624921"/>
    <xdr:ext cx="8672015" cy="565039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4B4634-0627-43C1-94FC-08544B1567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6954762" y="2781905"/>
    <xdr:ext cx="8672015" cy="54730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3BCC65-CB54-4BB5-AC36-DEE1658D79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606397" y="2558362"/>
    <xdr:ext cx="8660694" cy="5130023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4332E8C-811E-4402-B397-13E289C609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107043</xdr:colOff>
      <xdr:row>35</xdr:row>
      <xdr:rowOff>16322</xdr:rowOff>
    </xdr:from>
    <xdr:to>
      <xdr:col>12</xdr:col>
      <xdr:colOff>219529</xdr:colOff>
      <xdr:row>56</xdr:row>
      <xdr:rowOff>119741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EA584D-6F65-43BB-B0A4-239933A1D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3328629" y="1024194"/>
    <xdr:ext cx="9315450" cy="4971217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0139BC-E7D0-4C8D-BBD3-E350ADFC18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22685" y="2519026"/>
    <xdr:ext cx="8660694" cy="55033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4271C4-EB0C-47FD-8AD8-4C0B358657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07879" y="4223711"/>
    <xdr:ext cx="8660694" cy="56380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8DEAD3-0971-4EF6-96E5-E5FD86B6F4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3072" y="3835047"/>
    <xdr:ext cx="8660694" cy="47374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41AEFA-2401-400B-AB96-D8AADEC255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794375" y="5433218"/>
    <xdr:ext cx="9290137" cy="56038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255082-671A-4C53-8890-2B2AF1BA87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0.82586</cdr:x>
      <cdr:y>0.11225</cdr:y>
    </cdr:from>
    <cdr:to>
      <cdr:x>0.87813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CF40178C-2F76-215C-7565-1EC56C90B2C7}"/>
            </a:ext>
          </a:extLst>
        </cdr:cNvPr>
        <cdr:cNvSpPr/>
      </cdr:nvSpPr>
      <cdr:spPr>
        <a:xfrm xmlns:a="http://schemas.openxmlformats.org/drawingml/2006/main">
          <a:off x="7672354" y="629047"/>
          <a:ext cx="485595" cy="497482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  <a:alpha val="21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77800" y="4572000"/>
    <xdr:ext cx="9290137" cy="5549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7B1649-95B2-4AC3-B13D-3983E3F28D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0.79699</cdr:x>
      <cdr:y>0.10755</cdr:y>
    </cdr:from>
    <cdr:to>
      <cdr:x>0.84346</cdr:x>
      <cdr:y>0.99983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E63D3264-D827-1685-6AE2-4D66552480D3}"/>
            </a:ext>
          </a:extLst>
        </cdr:cNvPr>
        <cdr:cNvSpPr/>
      </cdr:nvSpPr>
      <cdr:spPr>
        <a:xfrm xmlns:a="http://schemas.openxmlformats.org/drawingml/2006/main">
          <a:off x="7404100" y="596900"/>
          <a:ext cx="431800" cy="495204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17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eva.TIPSHQ\AppData\Local\Microsoft\Windows\Temporary%20Internet%20Files\Content.Outlook\Z7DA1ZHD\trends%20from%202008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eva\Documents\real%20economy%20bulletin\metals%20unit%20export%20prices%20from%20Q1%202019%20quantec%20august%202024.xlsx" TargetMode="External"/><Relationship Id="rId1" Type="http://schemas.openxmlformats.org/officeDocument/2006/relationships/externalLinkPath" Target="/Users/neva/Documents/real%20economy%20bulletin/metals%20unit%20export%20prices%20from%20Q1%202019%20quantec%20august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eva\Documents\real%20economy%20bulletin\REB%20Q2%202024\ports%20rail%20roads%20statssa%20and%20transnet%20sept%202024.xlsx" TargetMode="External"/><Relationship Id="rId1" Type="http://schemas.openxmlformats.org/officeDocument/2006/relationships/externalLinkPath" Target="ports%20rail%20roads%20statssa%20and%20transnet%20sept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eva\Documents\real%20economy%20bulletin\GDP%20data%20REB%20june%202024.xlsx" TargetMode="External"/><Relationship Id="rId1" Type="http://schemas.openxmlformats.org/officeDocument/2006/relationships/externalLinkPath" Target="/Users/neva/Documents/real%20economy%20bulletin/GDP%20data%20REB%20jun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pssouthafrica-my.sharepoint.com/Users/neva.TIPSHQ/AppData/Local/Microsoft/Windows/Temporary%20Internet%20Files/Content.Outlook/Z7DA1ZHD/trends%20from%2020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pssouthafrica-my.sharepoint.com/NA/Publication/2014-05/SUT/SUT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electricity\electricity%20for%20distribution%20in%20SA%20eskom%20other%20june%202024.xlsx" TargetMode="External"/><Relationship Id="rId1" Type="http://schemas.openxmlformats.org/officeDocument/2006/relationships/externalLinkPath" Target="/documents/electricity/electricity%20for%20distribution%20in%20SA%20eskom%20other%20june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pssouthafrica-my.sharepoint.com/Documents%20and%20Settings/ndivhuwog.000/Desktop/Malera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/Downloads/Data_for_The_Real_Economy_Bulletin_Q3_2022_(compiled_in_December__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"/>
      <sheetName val="Quarterly (2)"/>
      <sheetName val="Quarterly"/>
    </sheetNames>
    <sheetDataSet>
      <sheetData sheetId="0" refreshError="1"/>
      <sheetData sheetId="1">
        <row r="8">
          <cell r="C8" t="str">
            <v>Coal 
(6%)</v>
          </cell>
          <cell r="D8" t="str">
            <v>Gold 
(7%)</v>
          </cell>
          <cell r="E8" t="str">
            <v>Iron 
ore (5%)</v>
          </cell>
          <cell r="F8" t="str">
            <v>Chrome 
(4%)</v>
          </cell>
          <cell r="G8" t="str">
            <v>Platinum 
(10%)</v>
          </cell>
          <cell r="H8" t="str">
            <v>Chemicals 
(11%)(b)</v>
          </cell>
          <cell r="I8" t="str">
            <v>Steel 
(5%)</v>
          </cell>
        </row>
        <row r="9">
          <cell r="A9" t="str">
            <v>Q2</v>
          </cell>
          <cell r="B9">
            <v>2019</v>
          </cell>
          <cell r="C9">
            <v>100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>
            <v>100</v>
          </cell>
        </row>
        <row r="10">
          <cell r="A10" t="str">
            <v>Q2</v>
          </cell>
          <cell r="B10" t="str">
            <v>2020</v>
          </cell>
          <cell r="C10">
            <v>95.247981438046111</v>
          </cell>
          <cell r="D10">
            <v>155.63821033365275</v>
          </cell>
          <cell r="E10">
            <v>120.02073908458549</v>
          </cell>
          <cell r="F10">
            <v>98.314164849402303</v>
          </cell>
          <cell r="G10">
            <v>169.95405556258339</v>
          </cell>
          <cell r="H10">
            <v>80.306269148638833</v>
          </cell>
          <cell r="I10">
            <v>97.141839373133109</v>
          </cell>
        </row>
        <row r="11">
          <cell r="A11" t="str">
            <v>Q2</v>
          </cell>
          <cell r="B11" t="str">
            <v>2021</v>
          </cell>
          <cell r="C11">
            <v>130.35833861615339</v>
          </cell>
          <cell r="D11">
            <v>131.65292936160685</v>
          </cell>
          <cell r="E11">
            <v>166.46806476966748</v>
          </cell>
          <cell r="F11">
            <v>91.202563055477341</v>
          </cell>
          <cell r="G11">
            <v>253.3331098063058</v>
          </cell>
          <cell r="H11">
            <v>104.37295081186923</v>
          </cell>
          <cell r="I11">
            <v>125.13902102165773</v>
          </cell>
        </row>
        <row r="12">
          <cell r="A12" t="str">
            <v>Q2</v>
          </cell>
          <cell r="B12" t="str">
            <v>2022</v>
          </cell>
          <cell r="C12">
            <v>387.56464105335903</v>
          </cell>
          <cell r="D12">
            <v>139.17788214854053</v>
          </cell>
          <cell r="E12">
            <v>127.06930140060209</v>
          </cell>
          <cell r="F12">
            <v>131.4127590221683</v>
          </cell>
          <cell r="G12">
            <v>222.4673732652945</v>
          </cell>
          <cell r="H12">
            <v>75.554730781618744</v>
          </cell>
          <cell r="I12">
            <v>157.78487048676774</v>
          </cell>
        </row>
        <row r="13">
          <cell r="A13" t="str">
            <v>Q2</v>
          </cell>
          <cell r="B13" t="str">
            <v>2023</v>
          </cell>
          <cell r="C13">
            <v>203.38798660016809</v>
          </cell>
          <cell r="D13">
            <v>166.00939724621705</v>
          </cell>
          <cell r="E13">
            <v>122.50107926166571</v>
          </cell>
          <cell r="F13">
            <v>174.3989146307897</v>
          </cell>
          <cell r="G13">
            <v>163.92886762752281</v>
          </cell>
          <cell r="H13">
            <v>113.12108101293374</v>
          </cell>
          <cell r="I13">
            <v>148.56504459229899</v>
          </cell>
        </row>
        <row r="14">
          <cell r="A14" t="str">
            <v>Q1</v>
          </cell>
          <cell r="B14">
            <v>2024</v>
          </cell>
          <cell r="C14">
            <v>163.16978511410031</v>
          </cell>
          <cell r="D14">
            <v>168.54073820379784</v>
          </cell>
          <cell r="E14">
            <v>126.33420849565175</v>
          </cell>
          <cell r="F14">
            <v>166.05181893390386</v>
          </cell>
          <cell r="G14">
            <v>118.52562270919336</v>
          </cell>
          <cell r="H14">
            <v>104.46979296703323</v>
          </cell>
          <cell r="I14">
            <v>129.30937300942512</v>
          </cell>
        </row>
        <row r="15">
          <cell r="A15" t="str">
            <v>Q2</v>
          </cell>
          <cell r="B15" t="str">
            <v>2024</v>
          </cell>
          <cell r="C15">
            <v>169.39491207075366</v>
          </cell>
          <cell r="D15">
            <v>186.51039443942744</v>
          </cell>
          <cell r="E15">
            <v>117.82142260673412</v>
          </cell>
          <cell r="F15">
            <v>174.24954146298916</v>
          </cell>
          <cell r="G15">
            <v>118.18163808673754</v>
          </cell>
          <cell r="H15">
            <v>110.97746966480955</v>
          </cell>
          <cell r="I15">
            <v>136.65445783723067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4"/>
      <sheetName val="Chart comps"/>
      <sheetName val="Chart cost per tonne"/>
      <sheetName val="comps"/>
      <sheetName val="Land transport survey"/>
      <sheetName val="transnet ports"/>
      <sheetName val="Chart2"/>
      <sheetName val="ports table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road - MT</v>
          </cell>
          <cell r="D4" t="str">
            <v>rail - MT</v>
          </cell>
          <cell r="E4" t="str">
            <v>ports - MT</v>
          </cell>
          <cell r="F4" t="str">
            <v>Eskom - TWh (right axis)</v>
          </cell>
          <cell r="G4" t="str">
            <v>private electricity - TWh (right axis)</v>
          </cell>
        </row>
        <row r="5">
          <cell r="A5">
            <v>2008</v>
          </cell>
          <cell r="C5">
            <v>134.62799999999999</v>
          </cell>
          <cell r="D5">
            <v>43.204999999999998</v>
          </cell>
          <cell r="F5">
            <v>18.436666666666667</v>
          </cell>
          <cell r="G5">
            <v>0.73899999999999999</v>
          </cell>
        </row>
        <row r="6">
          <cell r="C6">
            <v>145.21299999999999</v>
          </cell>
          <cell r="D6">
            <v>46.465000000000003</v>
          </cell>
          <cell r="F6">
            <v>19.118333333333332</v>
          </cell>
          <cell r="G6">
            <v>0.88400000000000001</v>
          </cell>
        </row>
        <row r="7">
          <cell r="C7">
            <v>143.56299999999999</v>
          </cell>
          <cell r="D7">
            <v>43.765999999999998</v>
          </cell>
          <cell r="F7">
            <v>19.862333333333332</v>
          </cell>
          <cell r="G7">
            <v>0.82799999999999996</v>
          </cell>
        </row>
        <row r="8">
          <cell r="C8">
            <v>137.18899999999999</v>
          </cell>
          <cell r="D8">
            <v>45.296999999999997</v>
          </cell>
          <cell r="F8">
            <v>18.060333333333332</v>
          </cell>
          <cell r="G8">
            <v>0.71266666666666667</v>
          </cell>
        </row>
        <row r="9">
          <cell r="A9">
            <v>2009</v>
          </cell>
          <cell r="C9">
            <v>128.172</v>
          </cell>
          <cell r="D9">
            <v>44.267000000000003</v>
          </cell>
          <cell r="F9">
            <v>17.148</v>
          </cell>
          <cell r="G9">
            <v>0.64200000000000002</v>
          </cell>
        </row>
        <row r="10">
          <cell r="C10">
            <v>122.429</v>
          </cell>
          <cell r="D10">
            <v>44.634999999999998</v>
          </cell>
          <cell r="F10">
            <v>18.460666666666668</v>
          </cell>
          <cell r="G10">
            <v>0.63966666666666661</v>
          </cell>
        </row>
        <row r="11">
          <cell r="C11">
            <v>123.866</v>
          </cell>
          <cell r="D11">
            <v>45.151000000000003</v>
          </cell>
          <cell r="F11">
            <v>19.609666666666669</v>
          </cell>
          <cell r="G11">
            <v>0.70066666666666666</v>
          </cell>
        </row>
        <row r="12">
          <cell r="C12">
            <v>126.59399999999999</v>
          </cell>
          <cell r="D12">
            <v>45.018000000000001</v>
          </cell>
          <cell r="F12">
            <v>18.766666666666669</v>
          </cell>
          <cell r="G12">
            <v>0.56566666666666665</v>
          </cell>
        </row>
        <row r="13">
          <cell r="A13">
            <v>2010</v>
          </cell>
          <cell r="C13">
            <v>132.33000000000001</v>
          </cell>
          <cell r="D13">
            <v>46.735999999999997</v>
          </cell>
          <cell r="F13">
            <v>18.735333333333333</v>
          </cell>
          <cell r="G13">
            <v>0.51900000000000002</v>
          </cell>
        </row>
        <row r="14">
          <cell r="C14">
            <v>133.268</v>
          </cell>
          <cell r="D14">
            <v>42.057000000000002</v>
          </cell>
          <cell r="F14">
            <v>19.579666666666668</v>
          </cell>
          <cell r="G14">
            <v>0.53266666666666662</v>
          </cell>
        </row>
        <row r="15">
          <cell r="C15">
            <v>132.625</v>
          </cell>
          <cell r="D15">
            <v>45.494999999999997</v>
          </cell>
          <cell r="F15">
            <v>19.581</v>
          </cell>
          <cell r="G15">
            <v>0.78666666666666663</v>
          </cell>
        </row>
        <row r="16">
          <cell r="C16">
            <v>132.57599999999999</v>
          </cell>
          <cell r="D16">
            <v>47.027999999999999</v>
          </cell>
          <cell r="F16">
            <v>19.007000000000001</v>
          </cell>
          <cell r="G16">
            <v>0.68266666666666664</v>
          </cell>
        </row>
        <row r="17">
          <cell r="A17">
            <v>2011</v>
          </cell>
          <cell r="C17">
            <v>137.108</v>
          </cell>
          <cell r="D17">
            <v>46.951000000000001</v>
          </cell>
          <cell r="F17">
            <v>18.742666666666668</v>
          </cell>
          <cell r="G17">
            <v>0.78700000000000003</v>
          </cell>
        </row>
        <row r="18">
          <cell r="C18">
            <v>142.59399999999999</v>
          </cell>
          <cell r="D18">
            <v>47.25</v>
          </cell>
          <cell r="F18">
            <v>19.651666666666667</v>
          </cell>
          <cell r="G18">
            <v>0.81200000000000006</v>
          </cell>
        </row>
        <row r="19">
          <cell r="C19">
            <v>146.80799999999999</v>
          </cell>
          <cell r="D19">
            <v>48.691000000000003</v>
          </cell>
          <cell r="F19">
            <v>19.576333333333331</v>
          </cell>
          <cell r="G19">
            <v>0.88966666666666661</v>
          </cell>
        </row>
        <row r="20">
          <cell r="C20">
            <v>148.03</v>
          </cell>
          <cell r="D20">
            <v>51.612000000000002</v>
          </cell>
          <cell r="F20">
            <v>18.876333333333331</v>
          </cell>
          <cell r="G20">
            <v>0.84033333333333338</v>
          </cell>
        </row>
        <row r="21">
          <cell r="A21">
            <v>2012</v>
          </cell>
          <cell r="C21">
            <v>144.61500000000001</v>
          </cell>
          <cell r="D21">
            <v>51.896999999999998</v>
          </cell>
          <cell r="F21">
            <v>18.568000000000001</v>
          </cell>
          <cell r="G21">
            <v>0.79266666666666663</v>
          </cell>
        </row>
        <row r="22">
          <cell r="C22">
            <v>144.334</v>
          </cell>
          <cell r="D22">
            <v>51.723999999999997</v>
          </cell>
          <cell r="F22">
            <v>18.731666666666669</v>
          </cell>
          <cell r="G22">
            <v>0.80466666666666664</v>
          </cell>
        </row>
        <row r="23">
          <cell r="C23">
            <v>138.43</v>
          </cell>
          <cell r="D23">
            <v>51.854999999999997</v>
          </cell>
          <cell r="F23">
            <v>19.260666666666669</v>
          </cell>
          <cell r="G23">
            <v>0.80200000000000005</v>
          </cell>
        </row>
        <row r="24">
          <cell r="C24">
            <v>148.16399999999999</v>
          </cell>
          <cell r="D24">
            <v>50.399000000000001</v>
          </cell>
          <cell r="F24">
            <v>18.312999999999999</v>
          </cell>
          <cell r="G24">
            <v>0.78533333333333333</v>
          </cell>
        </row>
        <row r="25">
          <cell r="A25">
            <v>2013</v>
          </cell>
          <cell r="C25">
            <v>150.089</v>
          </cell>
          <cell r="D25">
            <v>53.421999999999997</v>
          </cell>
          <cell r="F25">
            <v>17.757333333333332</v>
          </cell>
          <cell r="G25">
            <v>0.76100000000000001</v>
          </cell>
        </row>
        <row r="26">
          <cell r="C26">
            <v>145.31899999999999</v>
          </cell>
          <cell r="D26">
            <v>52.29</v>
          </cell>
          <cell r="F26">
            <v>18.763666666666669</v>
          </cell>
          <cell r="G26">
            <v>0.91066666666666662</v>
          </cell>
        </row>
        <row r="27">
          <cell r="C27">
            <v>145.167</v>
          </cell>
          <cell r="D27">
            <v>53.734999999999999</v>
          </cell>
          <cell r="F27">
            <v>19.414000000000001</v>
          </cell>
          <cell r="G27">
            <v>0.94566666666666666</v>
          </cell>
        </row>
        <row r="28">
          <cell r="C28">
            <v>143.76499999999999</v>
          </cell>
          <cell r="D28">
            <v>52.2</v>
          </cell>
          <cell r="F28">
            <v>18.287666666666667</v>
          </cell>
          <cell r="G28">
            <v>0.88300000000000001</v>
          </cell>
        </row>
        <row r="29">
          <cell r="A29">
            <v>2014</v>
          </cell>
          <cell r="C29">
            <v>153.304</v>
          </cell>
          <cell r="D29">
            <v>52.079000000000001</v>
          </cell>
          <cell r="F29">
            <v>18.050999999999998</v>
          </cell>
          <cell r="G29">
            <v>0.8786666666666666</v>
          </cell>
        </row>
        <row r="30">
          <cell r="C30">
            <v>160.35300000000001</v>
          </cell>
          <cell r="D30">
            <v>55.107999999999997</v>
          </cell>
          <cell r="F30">
            <v>18.467666666666666</v>
          </cell>
          <cell r="G30">
            <v>1.0966666666666667</v>
          </cell>
        </row>
        <row r="31">
          <cell r="C31">
            <v>155.57300000000001</v>
          </cell>
          <cell r="D31">
            <v>55.600999999999999</v>
          </cell>
          <cell r="F31">
            <v>18.881</v>
          </cell>
          <cell r="G31">
            <v>1.2410000000000001</v>
          </cell>
        </row>
        <row r="32">
          <cell r="C32">
            <v>156.53</v>
          </cell>
          <cell r="D32">
            <v>57.369</v>
          </cell>
          <cell r="F32">
            <v>17.983333333333331</v>
          </cell>
          <cell r="G32">
            <v>1.2776666666666667</v>
          </cell>
        </row>
        <row r="33">
          <cell r="A33">
            <v>2015</v>
          </cell>
          <cell r="C33">
            <v>154.136</v>
          </cell>
          <cell r="D33">
            <v>58.48</v>
          </cell>
          <cell r="F33">
            <v>17.952666666666669</v>
          </cell>
          <cell r="G33">
            <v>1.2303333333333333</v>
          </cell>
        </row>
        <row r="34">
          <cell r="C34">
            <v>146.69</v>
          </cell>
          <cell r="D34">
            <v>54.585999999999999</v>
          </cell>
          <cell r="F34">
            <v>18.088000000000001</v>
          </cell>
          <cell r="G34">
            <v>1.3216666666666668</v>
          </cell>
        </row>
        <row r="35">
          <cell r="C35">
            <v>148.85400000000001</v>
          </cell>
          <cell r="D35">
            <v>53.899000000000001</v>
          </cell>
          <cell r="F35">
            <v>18.089666666666666</v>
          </cell>
          <cell r="G35">
            <v>1.3819999999999999</v>
          </cell>
        </row>
        <row r="36">
          <cell r="C36">
            <v>151.803</v>
          </cell>
          <cell r="D36">
            <v>52.512999999999998</v>
          </cell>
          <cell r="F36">
            <v>17.530999999999999</v>
          </cell>
          <cell r="G36">
            <v>1.357</v>
          </cell>
        </row>
        <row r="37">
          <cell r="A37">
            <v>2016</v>
          </cell>
          <cell r="C37">
            <v>145.363</v>
          </cell>
          <cell r="D37">
            <v>52.720999999999997</v>
          </cell>
          <cell r="F37">
            <v>17.356000000000002</v>
          </cell>
          <cell r="G37">
            <v>1.327</v>
          </cell>
        </row>
        <row r="38">
          <cell r="C38">
            <v>155.57599999999999</v>
          </cell>
          <cell r="D38">
            <v>54.234000000000002</v>
          </cell>
          <cell r="F38">
            <v>17.714333333333332</v>
          </cell>
          <cell r="G38">
            <v>1.4330000000000001</v>
          </cell>
        </row>
        <row r="39">
          <cell r="C39">
            <v>160.785</v>
          </cell>
          <cell r="D39">
            <v>52.579000000000001</v>
          </cell>
          <cell r="F39">
            <v>17.925333333333331</v>
          </cell>
          <cell r="G39">
            <v>1.59</v>
          </cell>
        </row>
        <row r="40">
          <cell r="C40">
            <v>161.011</v>
          </cell>
          <cell r="D40">
            <v>55.704000000000001</v>
          </cell>
          <cell r="F40">
            <v>17.111000000000001</v>
          </cell>
          <cell r="G40">
            <v>1.7253333333333332</v>
          </cell>
        </row>
        <row r="41">
          <cell r="A41">
            <v>2017</v>
          </cell>
          <cell r="C41">
            <v>164.76900000000001</v>
          </cell>
          <cell r="D41">
            <v>56.037999999999997</v>
          </cell>
          <cell r="F41">
            <v>16.981000000000002</v>
          </cell>
          <cell r="G41">
            <v>1.619</v>
          </cell>
        </row>
        <row r="42">
          <cell r="C42">
            <v>176.13399999999999</v>
          </cell>
          <cell r="D42">
            <v>56.457000000000001</v>
          </cell>
          <cell r="F42">
            <v>17.891333333333332</v>
          </cell>
          <cell r="G42">
            <v>1.5856666666666668</v>
          </cell>
        </row>
        <row r="43">
          <cell r="C43">
            <v>171.863</v>
          </cell>
          <cell r="D43">
            <v>56.348999999999997</v>
          </cell>
          <cell r="F43">
            <v>17.791666666666668</v>
          </cell>
          <cell r="G43">
            <v>1.7363333333333333</v>
          </cell>
        </row>
        <row r="44">
          <cell r="C44">
            <v>173.899</v>
          </cell>
          <cell r="D44">
            <v>57.005000000000003</v>
          </cell>
          <cell r="F44">
            <v>17.106000000000002</v>
          </cell>
          <cell r="G44">
            <v>1.8453333333333333</v>
          </cell>
        </row>
        <row r="45">
          <cell r="A45">
            <v>2018</v>
          </cell>
          <cell r="C45">
            <v>185.148</v>
          </cell>
          <cell r="D45">
            <v>56.305999999999997</v>
          </cell>
          <cell r="E45">
            <v>52.363999999999997</v>
          </cell>
          <cell r="F45">
            <v>16.93</v>
          </cell>
          <cell r="G45">
            <v>1.8176666666666668</v>
          </cell>
        </row>
        <row r="46">
          <cell r="C46">
            <v>177.66300000000001</v>
          </cell>
          <cell r="D46">
            <v>54.445</v>
          </cell>
          <cell r="E46">
            <v>55.228000000000002</v>
          </cell>
          <cell r="F46">
            <v>17.783999999999999</v>
          </cell>
          <cell r="G46">
            <v>1.734</v>
          </cell>
        </row>
        <row r="47">
          <cell r="C47">
            <v>187.59</v>
          </cell>
          <cell r="D47">
            <v>53.921999999999997</v>
          </cell>
          <cell r="E47">
            <v>55.331000000000003</v>
          </cell>
          <cell r="F47">
            <v>17.946666666666669</v>
          </cell>
          <cell r="G47">
            <v>1.8926666666666667</v>
          </cell>
        </row>
        <row r="48">
          <cell r="C48">
            <v>198.09200000000001</v>
          </cell>
          <cell r="D48">
            <v>52.353999999999999</v>
          </cell>
          <cell r="E48">
            <v>54.866</v>
          </cell>
          <cell r="F48">
            <v>17.154666666666667</v>
          </cell>
          <cell r="G48">
            <v>2.0086666666666666</v>
          </cell>
        </row>
        <row r="49">
          <cell r="A49">
            <v>2019</v>
          </cell>
          <cell r="C49">
            <v>188.58600000000001</v>
          </cell>
          <cell r="D49">
            <v>54.753</v>
          </cell>
          <cell r="E49">
            <v>61.26</v>
          </cell>
          <cell r="F49">
            <v>16.611666666666668</v>
          </cell>
          <cell r="G49">
            <v>1.9066666666666667</v>
          </cell>
        </row>
        <row r="50">
          <cell r="C50">
            <v>186.10300000000001</v>
          </cell>
          <cell r="D50">
            <v>55.331000000000003</v>
          </cell>
          <cell r="E50">
            <v>58.113</v>
          </cell>
          <cell r="F50">
            <v>17.537666666666667</v>
          </cell>
          <cell r="G50">
            <v>1.8833333333333333</v>
          </cell>
        </row>
        <row r="51">
          <cell r="C51">
            <v>181.18100000000001</v>
          </cell>
          <cell r="D51">
            <v>52.805</v>
          </cell>
          <cell r="E51">
            <v>53.860999999999997</v>
          </cell>
          <cell r="F51">
            <v>17.32033333333333</v>
          </cell>
          <cell r="G51">
            <v>1.9910000000000001</v>
          </cell>
        </row>
        <row r="52">
          <cell r="C52">
            <v>172.238</v>
          </cell>
          <cell r="D52">
            <v>51.603999999999999</v>
          </cell>
          <cell r="E52">
            <v>59.420999999999999</v>
          </cell>
          <cell r="F52">
            <v>16.581333333333333</v>
          </cell>
          <cell r="G52">
            <v>1.9466666666666668</v>
          </cell>
        </row>
        <row r="53">
          <cell r="A53">
            <v>2020</v>
          </cell>
          <cell r="C53">
            <v>176.29499999999999</v>
          </cell>
          <cell r="D53">
            <v>53.109000000000002</v>
          </cell>
          <cell r="E53">
            <v>57.787999999999997</v>
          </cell>
          <cell r="F53">
            <v>16.177</v>
          </cell>
          <cell r="G53">
            <v>1.7933333333333332</v>
          </cell>
        </row>
        <row r="54">
          <cell r="C54">
            <v>136.06800000000001</v>
          </cell>
          <cell r="D54">
            <v>39.905000000000001</v>
          </cell>
          <cell r="E54">
            <v>47.158000000000001</v>
          </cell>
          <cell r="F54">
            <v>14.992000000000001</v>
          </cell>
          <cell r="G54">
            <v>1.7736666666666667</v>
          </cell>
        </row>
        <row r="55">
          <cell r="C55">
            <v>161.02600000000001</v>
          </cell>
          <cell r="D55">
            <v>50.808999999999997</v>
          </cell>
          <cell r="E55">
            <v>58.661999999999999</v>
          </cell>
          <cell r="F55">
            <v>16.908999999999999</v>
          </cell>
          <cell r="G55">
            <v>2.02</v>
          </cell>
        </row>
        <row r="56">
          <cell r="C56">
            <v>168.85900000000001</v>
          </cell>
          <cell r="D56">
            <v>47.421999999999997</v>
          </cell>
          <cell r="E56">
            <v>58.808999999999997</v>
          </cell>
          <cell r="F56">
            <v>16.119666666666667</v>
          </cell>
          <cell r="G56">
            <v>2.2186666666666666</v>
          </cell>
        </row>
        <row r="57">
          <cell r="A57">
            <v>2021</v>
          </cell>
          <cell r="C57">
            <v>171.86799999999999</v>
          </cell>
          <cell r="D57">
            <v>43.92</v>
          </cell>
          <cell r="E57">
            <v>55.542999999999999</v>
          </cell>
          <cell r="F57">
            <v>15.765333333333334</v>
          </cell>
          <cell r="G57">
            <v>2.0176666666666669</v>
          </cell>
        </row>
        <row r="58">
          <cell r="C58">
            <v>178.083</v>
          </cell>
          <cell r="D58">
            <v>45.781999999999996</v>
          </cell>
          <cell r="E58">
            <v>54.61</v>
          </cell>
          <cell r="F58">
            <v>16.798666666666669</v>
          </cell>
          <cell r="G58">
            <v>2.0339999999999998</v>
          </cell>
        </row>
        <row r="59">
          <cell r="C59">
            <v>173.33199999999999</v>
          </cell>
          <cell r="D59">
            <v>44.155000000000001</v>
          </cell>
          <cell r="E59">
            <v>53.573</v>
          </cell>
          <cell r="F59">
            <v>16.991333333333333</v>
          </cell>
          <cell r="G59">
            <v>2.2656666666666667</v>
          </cell>
        </row>
        <row r="60">
          <cell r="C60">
            <v>176.27699999999999</v>
          </cell>
          <cell r="D60">
            <v>43.454999999999998</v>
          </cell>
          <cell r="E60">
            <v>53.981999999999999</v>
          </cell>
          <cell r="F60">
            <v>15.571</v>
          </cell>
          <cell r="G60">
            <v>2.2330000000000001</v>
          </cell>
        </row>
        <row r="61">
          <cell r="A61">
            <v>2022</v>
          </cell>
          <cell r="C61">
            <v>195.78299999999999</v>
          </cell>
          <cell r="D61">
            <v>42.505000000000003</v>
          </cell>
          <cell r="E61">
            <v>55.563000000000002</v>
          </cell>
          <cell r="F61">
            <v>15.855333333333334</v>
          </cell>
          <cell r="G61">
            <v>1.877</v>
          </cell>
        </row>
        <row r="62">
          <cell r="C62">
            <v>207.43600000000001</v>
          </cell>
          <cell r="D62">
            <v>40.723999999999997</v>
          </cell>
          <cell r="E62">
            <v>51.082999999999998</v>
          </cell>
          <cell r="F62">
            <v>16.559000000000001</v>
          </cell>
          <cell r="G62">
            <v>1.9223333333333332</v>
          </cell>
        </row>
        <row r="63">
          <cell r="C63">
            <v>224.18600000000001</v>
          </cell>
          <cell r="D63">
            <v>41.125999999999998</v>
          </cell>
          <cell r="E63">
            <v>56.317</v>
          </cell>
          <cell r="F63">
            <v>16.069333333333333</v>
          </cell>
          <cell r="G63">
            <v>2.2276666666666665</v>
          </cell>
        </row>
        <row r="64">
          <cell r="C64">
            <v>223.636</v>
          </cell>
          <cell r="D64">
            <v>31.834</v>
          </cell>
          <cell r="E64">
            <v>47.756999999999998</v>
          </cell>
          <cell r="F64">
            <v>14.726666666666667</v>
          </cell>
          <cell r="G64">
            <v>2.3526666666666665</v>
          </cell>
        </row>
        <row r="65">
          <cell r="A65">
            <v>2023</v>
          </cell>
          <cell r="C65">
            <v>220.905</v>
          </cell>
          <cell r="D65">
            <v>38.561999999999998</v>
          </cell>
          <cell r="E65">
            <v>51.530999999999999</v>
          </cell>
          <cell r="F65">
            <v>14.159333333333334</v>
          </cell>
          <cell r="G65">
            <v>2.38</v>
          </cell>
        </row>
        <row r="66">
          <cell r="C66">
            <v>218.184</v>
          </cell>
          <cell r="D66">
            <v>38.332000000000001</v>
          </cell>
          <cell r="E66">
            <v>48.981999999999999</v>
          </cell>
          <cell r="F66">
            <v>15.050666666666666</v>
          </cell>
          <cell r="G66">
            <v>2.2613333333333334</v>
          </cell>
        </row>
        <row r="67">
          <cell r="C67">
            <v>209.60900000000001</v>
          </cell>
          <cell r="D67">
            <v>43.14</v>
          </cell>
          <cell r="E67">
            <v>53.968000000000004</v>
          </cell>
          <cell r="F67">
            <v>15.141999999999999</v>
          </cell>
          <cell r="G67">
            <v>2.4806666666666666</v>
          </cell>
        </row>
        <row r="68">
          <cell r="C68">
            <v>215.11699999999999</v>
          </cell>
          <cell r="D68">
            <v>39.914000000000001</v>
          </cell>
          <cell r="E68">
            <v>52.744</v>
          </cell>
          <cell r="F68">
            <v>14.857333333333333</v>
          </cell>
          <cell r="G68">
            <v>2.4023333333333334</v>
          </cell>
        </row>
        <row r="69">
          <cell r="A69">
            <v>2024</v>
          </cell>
          <cell r="C69">
            <v>211.56800000000001</v>
          </cell>
          <cell r="D69">
            <v>40.308999999999997</v>
          </cell>
          <cell r="E69">
            <v>52.710999999999999</v>
          </cell>
          <cell r="F69">
            <v>14.381666666666666</v>
          </cell>
          <cell r="G69">
            <v>2.4563333333333337</v>
          </cell>
        </row>
        <row r="70">
          <cell r="C70">
            <v>199.37100000000001</v>
          </cell>
          <cell r="D70">
            <v>39.795000000000002</v>
          </cell>
          <cell r="E70">
            <v>51.618000000000002</v>
          </cell>
          <cell r="F70">
            <v>15.756333333333334</v>
          </cell>
          <cell r="G70">
            <v>2.3679999999999999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Quarterly change in GDP"/>
      <sheetName val="GDP by sector"/>
      <sheetName val="Exp QRS"/>
      <sheetName val="Chart1"/>
      <sheetName val="Chart3"/>
      <sheetName val="24. Gfcf QRS"/>
      <sheetName val="graphs inv"/>
      <sheetName val="inv rate and inv by org"/>
      <sheetName val="Chart5"/>
      <sheetName val="inv by type of ass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D7" t="str">
            <v>General government</v>
          </cell>
          <cell r="E7" t="str">
            <v>Public corporations</v>
          </cell>
          <cell r="F7" t="str">
            <v>Private business enterprises</v>
          </cell>
          <cell r="G7" t="str">
            <v>investment rate (right axis)</v>
          </cell>
        </row>
        <row r="8">
          <cell r="A8" t="str">
            <v>annual</v>
          </cell>
          <cell r="C8">
            <v>2000</v>
          </cell>
          <cell r="D8">
            <v>122.15719945655462</v>
          </cell>
          <cell r="E8">
            <v>53.844779563427494</v>
          </cell>
          <cell r="F8">
            <v>439.77223234902385</v>
          </cell>
          <cell r="G8">
            <v>0.1438705500025067</v>
          </cell>
        </row>
        <row r="9">
          <cell r="C9">
            <v>2005</v>
          </cell>
          <cell r="D9">
            <v>146.19958878926843</v>
          </cell>
          <cell r="E9">
            <v>83.946029197533079</v>
          </cell>
          <cell r="F9">
            <v>674.02185665035711</v>
          </cell>
          <cell r="G9">
            <v>0.15878304904007937</v>
          </cell>
        </row>
        <row r="10">
          <cell r="C10">
            <v>2010</v>
          </cell>
          <cell r="D10">
            <v>201.81749491613667</v>
          </cell>
          <cell r="E10">
            <v>185.04169199293233</v>
          </cell>
          <cell r="F10">
            <v>751.89415441314134</v>
          </cell>
          <cell r="G10">
            <v>0.17561635722797844</v>
          </cell>
        </row>
        <row r="11">
          <cell r="C11">
            <v>2015</v>
          </cell>
          <cell r="D11">
            <v>250.4836194629284</v>
          </cell>
          <cell r="E11">
            <v>219.53703148951567</v>
          </cell>
          <cell r="F11">
            <v>833.79411513937123</v>
          </cell>
          <cell r="G11">
            <v>0.18008953284878657</v>
          </cell>
        </row>
        <row r="12">
          <cell r="A12" t="str">
            <v>quarterly, annualised</v>
          </cell>
          <cell r="B12">
            <v>2019</v>
          </cell>
          <cell r="C12" t="str">
            <v>Q1</v>
          </cell>
          <cell r="D12">
            <v>213.01438471237648</v>
          </cell>
          <cell r="E12">
            <v>143.83082945113208</v>
          </cell>
          <cell r="F12">
            <v>870.24029374605777</v>
          </cell>
          <cell r="G12">
            <v>0.15833280702265462</v>
          </cell>
        </row>
        <row r="13">
          <cell r="C13" t="str">
            <v>Q2</v>
          </cell>
          <cell r="D13">
            <v>207.01161175181062</v>
          </cell>
          <cell r="E13">
            <v>140.09462948738349</v>
          </cell>
          <cell r="F13">
            <v>867.81771144104073</v>
          </cell>
          <cell r="G13">
            <v>0.15451784675450017</v>
          </cell>
        </row>
        <row r="14">
          <cell r="C14" t="str">
            <v>Q3</v>
          </cell>
          <cell r="D14">
            <v>198.89633942102262</v>
          </cell>
          <cell r="E14">
            <v>139.90783525250123</v>
          </cell>
          <cell r="F14">
            <v>902.6092068805068</v>
          </cell>
          <cell r="G14">
            <v>0.15607319445923992</v>
          </cell>
        </row>
        <row r="15">
          <cell r="C15" t="str">
            <v>Q4</v>
          </cell>
          <cell r="D15">
            <v>191.47911129029711</v>
          </cell>
          <cell r="E15">
            <v>130.73372894062845</v>
          </cell>
          <cell r="F15">
            <v>873.21969851631252</v>
          </cell>
          <cell r="G15">
            <v>0.15001979983259017</v>
          </cell>
        </row>
        <row r="16">
          <cell r="B16">
            <v>2020</v>
          </cell>
          <cell r="C16" t="str">
            <v>Q1</v>
          </cell>
          <cell r="D16">
            <v>180.20601217938767</v>
          </cell>
          <cell r="E16">
            <v>125.33886746454607</v>
          </cell>
          <cell r="F16">
            <v>854.47440749728582</v>
          </cell>
          <cell r="G16">
            <v>0.14389456471311016</v>
          </cell>
        </row>
        <row r="17">
          <cell r="C17" t="str">
            <v>Q2</v>
          </cell>
          <cell r="D17">
            <v>178.80617398188491</v>
          </cell>
          <cell r="E17">
            <v>94.162254890278277</v>
          </cell>
          <cell r="F17">
            <v>634.17200277786571</v>
          </cell>
          <cell r="G17">
            <v>0.13550573485647138</v>
          </cell>
        </row>
        <row r="18">
          <cell r="C18" t="str">
            <v>Q3</v>
          </cell>
          <cell r="D18">
            <v>182.04540142934979</v>
          </cell>
          <cell r="E18">
            <v>103.4226896810622</v>
          </cell>
          <cell r="F18">
            <v>736.45802048103587</v>
          </cell>
          <cell r="G18">
            <v>0.13621785518624727</v>
          </cell>
        </row>
        <row r="19">
          <cell r="C19" t="str">
            <v>Q4</v>
          </cell>
          <cell r="D19">
            <v>185.13659601607679</v>
          </cell>
          <cell r="E19">
            <v>108.53623709434325</v>
          </cell>
          <cell r="F19">
            <v>776.62743431887827</v>
          </cell>
          <cell r="G19">
            <v>0.1358981706573808</v>
          </cell>
        </row>
        <row r="20">
          <cell r="B20">
            <v>2021</v>
          </cell>
          <cell r="C20" t="str">
            <v>Q1</v>
          </cell>
          <cell r="D20">
            <v>184.40425492584748</v>
          </cell>
          <cell r="E20">
            <v>110.20756190831452</v>
          </cell>
          <cell r="F20">
            <v>744.28525536675738</v>
          </cell>
          <cell r="G20">
            <v>0.13069872006621278</v>
          </cell>
        </row>
        <row r="21">
          <cell r="C21" t="str">
            <v>Q2</v>
          </cell>
          <cell r="D21">
            <v>180.69698692690514</v>
          </cell>
          <cell r="E21">
            <v>107.77321340731255</v>
          </cell>
          <cell r="F21">
            <v>741.5096875105952</v>
          </cell>
          <cell r="G21">
            <v>0.1277727733442077</v>
          </cell>
        </row>
        <row r="22">
          <cell r="C22" t="str">
            <v>Q3</v>
          </cell>
          <cell r="D22">
            <v>176.32668988733775</v>
          </cell>
          <cell r="E22">
            <v>106.57126497413746</v>
          </cell>
          <cell r="F22">
            <v>746.22544113459094</v>
          </cell>
          <cell r="G22">
            <v>0.13077049350722539</v>
          </cell>
        </row>
        <row r="23">
          <cell r="C23" t="str">
            <v>Q4</v>
          </cell>
          <cell r="D23">
            <v>181.24505657609041</v>
          </cell>
          <cell r="E23">
            <v>105.97373122125401</v>
          </cell>
          <cell r="F23">
            <v>755.59182715295606</v>
          </cell>
          <cell r="G23">
            <v>0.13279992121581893</v>
          </cell>
        </row>
        <row r="24">
          <cell r="B24">
            <v>2022</v>
          </cell>
          <cell r="C24" t="str">
            <v>Q1</v>
          </cell>
          <cell r="D24">
            <v>183.25179166947629</v>
          </cell>
          <cell r="E24">
            <v>105.12093845743077</v>
          </cell>
          <cell r="F24">
            <v>781.97013570057015</v>
          </cell>
          <cell r="G24">
            <v>0.13750070438807022</v>
          </cell>
        </row>
        <row r="25">
          <cell r="C25" t="str">
            <v>Q2</v>
          </cell>
          <cell r="D25">
            <v>184.06092568150206</v>
          </cell>
          <cell r="E25">
            <v>105.88846486716399</v>
          </cell>
          <cell r="F25">
            <v>784.96734636054737</v>
          </cell>
          <cell r="G25">
            <v>0.13926544305435379</v>
          </cell>
        </row>
        <row r="26">
          <cell r="C26" t="str">
            <v>Q3</v>
          </cell>
          <cell r="D26">
            <v>184.9454155915592</v>
          </cell>
          <cell r="E26">
            <v>109.34632720252277</v>
          </cell>
          <cell r="F26">
            <v>801.11176757499391</v>
          </cell>
          <cell r="G26">
            <v>0.1413026978123143</v>
          </cell>
        </row>
        <row r="27">
          <cell r="C27" t="str">
            <v>Q4</v>
          </cell>
          <cell r="D27">
            <v>193.93821053172977</v>
          </cell>
          <cell r="E27">
            <v>107.13228114752765</v>
          </cell>
          <cell r="F27">
            <v>798.69659173375783</v>
          </cell>
          <cell r="G27">
            <v>0.14441060804539307</v>
          </cell>
        </row>
        <row r="28">
          <cell r="B28">
            <v>2023</v>
          </cell>
          <cell r="C28" t="str">
            <v>Q1</v>
          </cell>
          <cell r="D28">
            <v>201.68590680832321</v>
          </cell>
          <cell r="E28">
            <v>114.99778611330686</v>
          </cell>
          <cell r="F28">
            <v>803.11848877531816</v>
          </cell>
          <cell r="G28">
            <v>0.14532632148541089</v>
          </cell>
        </row>
        <row r="29">
          <cell r="C29" t="str">
            <v>Q2</v>
          </cell>
          <cell r="D29">
            <v>197.82186782908732</v>
          </cell>
          <cell r="E29">
            <v>122.4515199638641</v>
          </cell>
          <cell r="F29">
            <v>845.72248568976477</v>
          </cell>
          <cell r="G29">
            <v>0.15296156816129572</v>
          </cell>
        </row>
        <row r="30">
          <cell r="C30" t="str">
            <v>Q3</v>
          </cell>
          <cell r="D30">
            <v>195.16087933552731</v>
          </cell>
          <cell r="E30">
            <v>113.78661287261571</v>
          </cell>
          <cell r="F30">
            <v>802.80075526849828</v>
          </cell>
          <cell r="G30">
            <v>0.15049743422114817</v>
          </cell>
        </row>
        <row r="31">
          <cell r="C31" t="str">
            <v>Q4</v>
          </cell>
          <cell r="D31">
            <v>180.88028427426175</v>
          </cell>
          <cell r="E31">
            <v>118.58196738917077</v>
          </cell>
          <cell r="F31">
            <v>809.77490880658047</v>
          </cell>
          <cell r="G31">
            <v>0.14857422359671696</v>
          </cell>
        </row>
        <row r="32">
          <cell r="B32">
            <v>2024</v>
          </cell>
          <cell r="C32" t="str">
            <v>Q1</v>
          </cell>
          <cell r="D32">
            <v>184.58674902376674</v>
          </cell>
          <cell r="E32">
            <v>121.49903518900688</v>
          </cell>
          <cell r="F32">
            <v>784.46965446098454</v>
          </cell>
          <cell r="G32">
            <v>0.14760317514484145</v>
          </cell>
        </row>
        <row r="33">
          <cell r="C33" t="str">
            <v>Q2</v>
          </cell>
          <cell r="D33">
            <v>181.78934891328126</v>
          </cell>
          <cell r="E33">
            <v>119.61586336893977</v>
          </cell>
          <cell r="F33">
            <v>774.40158576341753</v>
          </cell>
          <cell r="G33">
            <v>0.14647889017990789</v>
          </cell>
        </row>
      </sheetData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el table from 2000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Quarterly change in GDP"/>
      <sheetName val="2. Quarterly GDP in R trns"/>
      <sheetName val="3. Quarterly growth by sector"/>
      <sheetName val="4. Electricity supply"/>
      <sheetName val="5. Manufacturing sales"/>
      <sheetName val="6. Mfg sales by industry"/>
      <sheetName val="7. Expenditure on GDP"/>
      <sheetName val="9. Employment by sector"/>
      <sheetName val="10. Employment by occupation"/>
      <sheetName val="11. Manufacturing employment"/>
      <sheetName val="12. Empl by mfg industry"/>
      <sheetName val="13. Empl in mfg vs. non-mfg"/>
      <sheetName val="14. Mining employment"/>
      <sheetName val="15. Exports, imports, BOT"/>
      <sheetName val="16-17 Imports exports by sector"/>
      <sheetName val="Table 1. Trade by mfg subsector"/>
      <sheetName val="18. Public &amp; private investment"/>
      <sheetName val="21. Mining &amp; mfg profits"/>
      <sheetName val="22. Govt bond yields"/>
      <sheetName val="23. Main expenditure &amp; revenue"/>
      <sheetName val="24. Spending on social wage"/>
      <sheetName val="25. Spending by function "/>
      <sheetName val="26. Spending on economic dev."/>
      <sheetName val="27. Spending on infrastruc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B4">
            <v>2019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thandolwethu Zondi" id="{63A068BB-82B8-4CAE-A62D-EBAB07B4E240}" userId="S::Luthandolwethu@tips.org.za::9ef6215f-679d-47b3-9a46-501759423a18" providerId="AD"/>
</personList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6" dT="2024-08-21T12:33:11.05" personId="{63A068BB-82B8-4CAE-A62D-EBAB07B4E240}" id="{CAD07F3F-5187-4098-BD00-09FB06E241D4}">
    <text>Q4 (Dec each year)</text>
  </threadedComment>
  <threadedComment ref="V16" dT="2024-08-21T09:21:39.55" personId="{63A068BB-82B8-4CAE-A62D-EBAB07B4E240}" id="{BB8D718D-36E9-47AF-A4E5-B55BA82DBCB0}">
    <text>Q12024</text>
  </threadedComment>
  <threadedComment ref="H20" dT="2024-08-21T12:22:36.35" personId="{63A068BB-82B8-4CAE-A62D-EBAB07B4E240}" id="{CE75302E-34B6-4761-A92C-3B93F078670D}">
    <text>December eaech year than March 2024</text>
  </threadedComment>
  <threadedComment ref="K21" dT="2024-08-21T09:25:41.14" personId="{63A068BB-82B8-4CAE-A62D-EBAB07B4E240}" id="{5C35CB81-E032-4FE5-8AA1-50D1BF0E9DCD}">
    <text>Total All Industries</text>
  </threadedComment>
  <threadedComment ref="A22" dT="2024-08-21T12:33:11.05" personId="{63A068BB-82B8-4CAE-A62D-EBAB07B4E240}" id="{077A2011-CE25-4EA8-8137-F3D95751850D}">
    <text>Q4 (Dec each year)</text>
  </threadedComment>
  <threadedComment ref="A32" dT="2024-08-21T09:21:39.55" personId="{63A068BB-82B8-4CAE-A62D-EBAB07B4E240}" id="{23C37A1F-9371-4DA2-982B-0DE2843F082B}">
    <text>Q12024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0.xml"/><Relationship Id="rId4" Type="http://schemas.microsoft.com/office/2017/10/relationships/threadedComment" Target="../threadedComments/threadedComment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4BC5-8D6D-432A-A120-2292945BE9D5}">
  <dimension ref="A1:E128"/>
  <sheetViews>
    <sheetView zoomScale="52" zoomScaleNormal="52" workbookViewId="0">
      <pane xSplit="1" ySplit="3" topLeftCell="B90" activePane="bottomRight" state="frozen"/>
      <selection activeCell="I3" sqref="I3"/>
      <selection pane="topRight" activeCell="I3" sqref="I3"/>
      <selection pane="bottomLeft" activeCell="I3" sqref="I3"/>
      <selection pane="bottomRight" activeCell="A128" sqref="A128"/>
    </sheetView>
  </sheetViews>
  <sheetFormatPr defaultRowHeight="14.5" x14ac:dyDescent="0.35"/>
  <cols>
    <col min="1" max="1" width="7.1796875" customWidth="1"/>
    <col min="4" max="4" width="14.36328125" bestFit="1" customWidth="1"/>
    <col min="6" max="6" width="20.08984375" bestFit="1" customWidth="1"/>
  </cols>
  <sheetData>
    <row r="1" spans="1:5" ht="26" x14ac:dyDescent="0.6">
      <c r="A1" s="16" t="s">
        <v>134</v>
      </c>
    </row>
    <row r="2" spans="1:5" x14ac:dyDescent="0.35">
      <c r="A2" s="147" t="s">
        <v>135</v>
      </c>
    </row>
    <row r="3" spans="1:5" ht="26" x14ac:dyDescent="0.6">
      <c r="A3" s="16"/>
      <c r="E3" s="149"/>
    </row>
    <row r="4" spans="1:5" x14ac:dyDescent="0.35">
      <c r="A4" s="150">
        <v>1994</v>
      </c>
      <c r="B4" s="4">
        <v>-4.7133492258133458E-4</v>
      </c>
      <c r="C4" s="4"/>
      <c r="D4" s="151"/>
      <c r="E4" s="149"/>
    </row>
    <row r="5" spans="1:5" x14ac:dyDescent="0.35">
      <c r="A5" s="150"/>
      <c r="B5" s="4">
        <v>9.7566198637673018E-3</v>
      </c>
      <c r="C5" s="4"/>
      <c r="D5" s="151"/>
      <c r="E5" s="149"/>
    </row>
    <row r="6" spans="1:5" x14ac:dyDescent="0.35">
      <c r="A6" s="150"/>
      <c r="B6" s="4">
        <v>1.1245152337437947E-2</v>
      </c>
      <c r="C6" s="4"/>
      <c r="D6" s="151"/>
      <c r="E6" s="149"/>
    </row>
    <row r="7" spans="1:5" x14ac:dyDescent="0.35">
      <c r="A7" s="150"/>
      <c r="B7" s="4">
        <v>1.8582953859177076E-2</v>
      </c>
      <c r="C7" s="4"/>
      <c r="D7" s="151"/>
      <c r="E7" s="149"/>
    </row>
    <row r="8" spans="1:5" x14ac:dyDescent="0.35">
      <c r="A8" s="150">
        <v>1995</v>
      </c>
      <c r="B8" s="4">
        <v>2.4994674568008524E-3</v>
      </c>
      <c r="C8" s="4"/>
      <c r="D8" s="151"/>
      <c r="E8" s="149"/>
    </row>
    <row r="9" spans="1:5" x14ac:dyDescent="0.35">
      <c r="A9" s="150"/>
      <c r="B9" s="4">
        <v>2.8748405134577659E-3</v>
      </c>
      <c r="C9" s="4"/>
      <c r="D9" s="151"/>
      <c r="E9" s="149"/>
    </row>
    <row r="10" spans="1:5" x14ac:dyDescent="0.35">
      <c r="A10" s="150"/>
      <c r="B10" s="4">
        <v>6.6346296747230582E-3</v>
      </c>
      <c r="C10" s="4"/>
      <c r="D10" s="151"/>
      <c r="E10" s="149"/>
    </row>
    <row r="11" spans="1:5" x14ac:dyDescent="0.35">
      <c r="A11" s="150"/>
      <c r="B11" s="4">
        <v>3.3636667019540933E-3</v>
      </c>
      <c r="C11" s="4"/>
      <c r="D11" s="151"/>
      <c r="E11" s="149"/>
    </row>
    <row r="12" spans="1:5" x14ac:dyDescent="0.35">
      <c r="A12" s="150">
        <v>1996</v>
      </c>
      <c r="B12" s="4">
        <v>1.8524983038061604E-2</v>
      </c>
      <c r="C12" s="4"/>
      <c r="D12" s="151"/>
      <c r="E12" s="149"/>
    </row>
    <row r="13" spans="1:5" x14ac:dyDescent="0.35">
      <c r="A13" s="150"/>
      <c r="B13" s="4">
        <v>1.1913589158366822E-2</v>
      </c>
      <c r="C13" s="4"/>
      <c r="D13" s="151"/>
      <c r="E13" s="149"/>
    </row>
    <row r="14" spans="1:5" x14ac:dyDescent="0.35">
      <c r="A14" s="150"/>
      <c r="B14" s="4">
        <v>1.1914841545854538E-2</v>
      </c>
      <c r="C14" s="4"/>
      <c r="D14" s="151"/>
      <c r="E14" s="149"/>
    </row>
    <row r="15" spans="1:5" x14ac:dyDescent="0.35">
      <c r="A15" s="150"/>
      <c r="B15" s="4">
        <v>9.3817146318699862E-3</v>
      </c>
      <c r="C15" s="4"/>
      <c r="D15" s="151"/>
      <c r="E15" s="149"/>
    </row>
    <row r="16" spans="1:5" x14ac:dyDescent="0.35">
      <c r="A16" s="150">
        <v>1997</v>
      </c>
      <c r="B16" s="4">
        <v>4.6421677875430056E-3</v>
      </c>
      <c r="C16" s="4"/>
      <c r="D16" s="151"/>
      <c r="E16" s="149"/>
    </row>
    <row r="17" spans="1:5" x14ac:dyDescent="0.35">
      <c r="A17" s="150"/>
      <c r="B17" s="4">
        <v>6.2741089497306834E-3</v>
      </c>
      <c r="C17" s="4"/>
      <c r="D17" s="151"/>
      <c r="E17" s="149"/>
    </row>
    <row r="18" spans="1:5" x14ac:dyDescent="0.35">
      <c r="A18" s="150"/>
      <c r="B18" s="4">
        <v>9.9423784325125553E-4</v>
      </c>
      <c r="C18" s="4"/>
      <c r="D18" s="151"/>
      <c r="E18" s="149"/>
    </row>
    <row r="19" spans="1:5" x14ac:dyDescent="0.35">
      <c r="A19" s="150"/>
      <c r="B19" s="4">
        <v>1.3815333373434768E-4</v>
      </c>
      <c r="C19" s="4"/>
      <c r="D19" s="151"/>
      <c r="E19" s="149"/>
    </row>
    <row r="20" spans="1:5" x14ac:dyDescent="0.35">
      <c r="A20" s="150">
        <v>1998</v>
      </c>
      <c r="B20" s="4">
        <v>2.6270385036457622E-3</v>
      </c>
      <c r="C20" s="4"/>
      <c r="D20" s="151"/>
      <c r="E20" s="149"/>
    </row>
    <row r="21" spans="1:5" x14ac:dyDescent="0.35">
      <c r="A21" s="150"/>
      <c r="B21" s="4">
        <v>1.414253049444758E-3</v>
      </c>
      <c r="C21" s="4"/>
      <c r="D21" s="151"/>
      <c r="E21" s="149"/>
    </row>
    <row r="22" spans="1:5" x14ac:dyDescent="0.35">
      <c r="A22" s="150"/>
      <c r="B22" s="4">
        <v>-2.1903341686316802E-3</v>
      </c>
      <c r="C22" s="4"/>
      <c r="D22" s="151"/>
      <c r="E22" s="149"/>
    </row>
    <row r="23" spans="1:5" x14ac:dyDescent="0.35">
      <c r="A23" s="150"/>
      <c r="B23" s="4">
        <v>9.6284345307862118E-4</v>
      </c>
      <c r="C23" s="4"/>
      <c r="D23" s="151"/>
      <c r="E23" s="149"/>
    </row>
    <row r="24" spans="1:5" x14ac:dyDescent="0.35">
      <c r="A24" s="150">
        <v>1999</v>
      </c>
      <c r="B24" s="4">
        <v>9.6106895421861349E-3</v>
      </c>
      <c r="C24" s="4"/>
      <c r="D24" s="151"/>
      <c r="E24" s="149"/>
    </row>
    <row r="25" spans="1:5" x14ac:dyDescent="0.35">
      <c r="A25" s="150"/>
      <c r="B25" s="4">
        <v>7.9589020389099208E-3</v>
      </c>
      <c r="C25" s="4"/>
      <c r="D25" s="151"/>
      <c r="E25" s="149"/>
    </row>
    <row r="26" spans="1:5" x14ac:dyDescent="0.35">
      <c r="A26" s="150"/>
      <c r="B26" s="4">
        <v>1.0918972593946474E-2</v>
      </c>
      <c r="C26" s="4"/>
      <c r="D26" s="151"/>
      <c r="E26" s="149"/>
    </row>
    <row r="27" spans="1:5" x14ac:dyDescent="0.35">
      <c r="A27" s="150"/>
      <c r="B27" s="4">
        <v>1.0999821584012581E-2</v>
      </c>
      <c r="C27" s="4"/>
      <c r="D27" s="151"/>
      <c r="E27" s="149"/>
    </row>
    <row r="28" spans="1:5" x14ac:dyDescent="0.35">
      <c r="A28" s="150">
        <v>2000</v>
      </c>
      <c r="B28" s="4">
        <v>1.1688399926261583E-2</v>
      </c>
      <c r="C28" s="4"/>
      <c r="D28" s="151"/>
      <c r="E28" s="149"/>
    </row>
    <row r="29" spans="1:5" x14ac:dyDescent="0.35">
      <c r="A29" s="150"/>
      <c r="B29" s="4">
        <v>9.1999078327755779E-3</v>
      </c>
      <c r="C29" s="4"/>
      <c r="D29" s="151"/>
      <c r="E29" s="149"/>
    </row>
    <row r="30" spans="1:5" x14ac:dyDescent="0.35">
      <c r="A30" s="150"/>
      <c r="B30" s="4">
        <v>9.9039428763350035E-3</v>
      </c>
      <c r="C30" s="4"/>
      <c r="D30" s="151"/>
      <c r="E30" s="149"/>
    </row>
    <row r="31" spans="1:5" x14ac:dyDescent="0.35">
      <c r="A31" s="150"/>
      <c r="B31" s="4">
        <v>8.5095467046614193E-3</v>
      </c>
      <c r="C31" s="4"/>
      <c r="D31" s="151"/>
      <c r="E31" s="149"/>
    </row>
    <row r="32" spans="1:5" x14ac:dyDescent="0.35">
      <c r="A32" s="150">
        <v>2001</v>
      </c>
      <c r="B32" s="4">
        <v>6.1451184646779122E-3</v>
      </c>
      <c r="C32" s="4"/>
      <c r="D32" s="151"/>
      <c r="E32" s="149"/>
    </row>
    <row r="33" spans="1:5" x14ac:dyDescent="0.35">
      <c r="A33" s="150"/>
      <c r="B33" s="4">
        <v>4.9970441205888783E-3</v>
      </c>
      <c r="C33" s="4"/>
      <c r="D33" s="151"/>
      <c r="E33" s="149"/>
    </row>
    <row r="34" spans="1:5" x14ac:dyDescent="0.35">
      <c r="A34" s="150"/>
      <c r="B34" s="4">
        <v>2.6574794215044051E-3</v>
      </c>
      <c r="C34" s="4"/>
      <c r="D34" s="151"/>
      <c r="E34" s="149"/>
    </row>
    <row r="35" spans="1:5" x14ac:dyDescent="0.35">
      <c r="A35" s="150"/>
      <c r="B35" s="4">
        <v>7.6932290380802293E-3</v>
      </c>
      <c r="C35" s="4"/>
      <c r="D35" s="151"/>
      <c r="E35" s="149"/>
    </row>
    <row r="36" spans="1:5" x14ac:dyDescent="0.35">
      <c r="A36" s="150">
        <v>2002</v>
      </c>
      <c r="B36" s="4">
        <v>1.0860090271194611E-2</v>
      </c>
      <c r="C36" s="4"/>
      <c r="D36" s="151"/>
      <c r="E36" s="149"/>
    </row>
    <row r="37" spans="1:5" x14ac:dyDescent="0.35">
      <c r="A37" s="150"/>
      <c r="B37" s="4">
        <v>1.2688591870982702E-2</v>
      </c>
      <c r="C37" s="4"/>
      <c r="D37" s="151"/>
      <c r="E37" s="149"/>
    </row>
    <row r="38" spans="1:5" x14ac:dyDescent="0.35">
      <c r="A38" s="150"/>
      <c r="B38" s="4">
        <v>1.1318294922630923E-2</v>
      </c>
      <c r="C38" s="4"/>
      <c r="D38" s="151"/>
      <c r="E38" s="149"/>
    </row>
    <row r="39" spans="1:5" x14ac:dyDescent="0.35">
      <c r="A39" s="150"/>
      <c r="B39" s="4">
        <v>8.3198863115936383E-3</v>
      </c>
      <c r="C39" s="4"/>
      <c r="D39" s="151"/>
      <c r="E39" s="149"/>
    </row>
    <row r="40" spans="1:5" x14ac:dyDescent="0.35">
      <c r="A40" s="150">
        <v>2003</v>
      </c>
      <c r="B40" s="4">
        <v>6.3476230694994307E-3</v>
      </c>
      <c r="C40" s="4"/>
      <c r="D40" s="151"/>
      <c r="E40" s="149"/>
    </row>
    <row r="41" spans="1:5" x14ac:dyDescent="0.35">
      <c r="A41" s="150"/>
      <c r="B41" s="4">
        <v>4.8836948048669448E-3</v>
      </c>
      <c r="C41" s="4"/>
      <c r="D41" s="151"/>
      <c r="E41" s="149"/>
    </row>
    <row r="42" spans="1:5" x14ac:dyDescent="0.35">
      <c r="A42" s="150"/>
      <c r="B42" s="4">
        <v>5.4269059072238335E-3</v>
      </c>
      <c r="C42" s="4"/>
      <c r="D42" s="151"/>
      <c r="E42" s="149"/>
    </row>
    <row r="43" spans="1:5" x14ac:dyDescent="0.35">
      <c r="A43" s="150"/>
      <c r="B43" s="4">
        <v>5.7693128266878002E-3</v>
      </c>
      <c r="C43" s="4"/>
      <c r="D43" s="151"/>
      <c r="E43" s="149"/>
    </row>
    <row r="44" spans="1:5" x14ac:dyDescent="0.35">
      <c r="A44" s="150">
        <v>2004</v>
      </c>
      <c r="B44" s="4">
        <v>1.513781621841348E-2</v>
      </c>
      <c r="C44" s="4"/>
      <c r="D44" s="151"/>
      <c r="E44" s="149"/>
    </row>
    <row r="45" spans="1:5" x14ac:dyDescent="0.35">
      <c r="A45" s="150"/>
      <c r="B45" s="4">
        <v>1.3974499245385852E-2</v>
      </c>
      <c r="C45" s="4"/>
      <c r="D45" s="151"/>
      <c r="E45" s="149"/>
    </row>
    <row r="46" spans="1:5" x14ac:dyDescent="0.35">
      <c r="A46" s="150"/>
      <c r="B46" s="4">
        <v>1.6351179575896158E-2</v>
      </c>
      <c r="C46" s="4"/>
      <c r="D46" s="151"/>
      <c r="E46" s="149"/>
    </row>
    <row r="47" spans="1:5" x14ac:dyDescent="0.35">
      <c r="A47" s="150"/>
      <c r="B47" s="4">
        <v>1.0679301033353683E-2</v>
      </c>
      <c r="C47" s="4"/>
      <c r="D47" s="151"/>
      <c r="E47" s="149"/>
    </row>
    <row r="48" spans="1:5" x14ac:dyDescent="0.35">
      <c r="A48" s="150">
        <v>2005</v>
      </c>
      <c r="B48" s="4">
        <v>1.0165997447253439E-2</v>
      </c>
      <c r="C48" s="4"/>
      <c r="D48" s="151"/>
      <c r="E48" s="149"/>
    </row>
    <row r="49" spans="1:5" x14ac:dyDescent="0.35">
      <c r="A49" s="150"/>
      <c r="B49" s="4">
        <v>1.7945539735341853E-2</v>
      </c>
      <c r="C49" s="4"/>
      <c r="D49" s="151"/>
      <c r="E49" s="149"/>
    </row>
    <row r="50" spans="1:5" x14ac:dyDescent="0.35">
      <c r="A50" s="150"/>
      <c r="B50" s="4">
        <v>1.3636185403032242E-2</v>
      </c>
      <c r="C50" s="4"/>
      <c r="D50" s="151"/>
      <c r="E50" s="149"/>
    </row>
    <row r="51" spans="1:5" x14ac:dyDescent="0.35">
      <c r="A51" s="150"/>
      <c r="B51" s="4">
        <v>6.6935606296185668E-3</v>
      </c>
      <c r="C51" s="4"/>
      <c r="D51" s="151"/>
      <c r="E51" s="149"/>
    </row>
    <row r="52" spans="1:5" x14ac:dyDescent="0.35">
      <c r="A52" s="150">
        <v>2006</v>
      </c>
      <c r="B52" s="4">
        <v>1.7571684316958214E-2</v>
      </c>
      <c r="C52" s="4"/>
      <c r="D52" s="151"/>
      <c r="E52" s="149"/>
    </row>
    <row r="53" spans="1:5" x14ac:dyDescent="0.35">
      <c r="A53" s="150"/>
      <c r="B53" s="4">
        <v>1.4202436253424988E-2</v>
      </c>
      <c r="C53" s="4"/>
      <c r="D53" s="151"/>
      <c r="E53" s="149"/>
    </row>
    <row r="54" spans="1:5" x14ac:dyDescent="0.35">
      <c r="A54" s="150"/>
      <c r="B54" s="4">
        <v>1.3811529745072493E-2</v>
      </c>
      <c r="C54" s="4"/>
      <c r="D54" s="151"/>
      <c r="E54" s="149"/>
    </row>
    <row r="55" spans="1:5" x14ac:dyDescent="0.35">
      <c r="A55" s="150"/>
      <c r="B55" s="4">
        <v>1.3828179232528992E-2</v>
      </c>
      <c r="C55" s="4"/>
      <c r="D55" s="151"/>
      <c r="E55" s="149"/>
    </row>
    <row r="56" spans="1:5" x14ac:dyDescent="0.35">
      <c r="A56" s="150">
        <v>2007</v>
      </c>
      <c r="B56" s="4">
        <v>1.6236720047158926E-2</v>
      </c>
      <c r="C56" s="4"/>
      <c r="D56" s="151"/>
      <c r="E56" s="149"/>
    </row>
    <row r="57" spans="1:5" x14ac:dyDescent="0.35">
      <c r="A57" s="150"/>
      <c r="B57" s="4">
        <v>8.1955799541209018E-3</v>
      </c>
      <c r="C57" s="4"/>
      <c r="D57" s="151"/>
      <c r="E57" s="149"/>
    </row>
    <row r="58" spans="1:5" x14ac:dyDescent="0.35">
      <c r="A58" s="150"/>
      <c r="B58" s="4">
        <v>1.1719351832540914E-2</v>
      </c>
      <c r="C58" s="4"/>
      <c r="D58" s="151"/>
      <c r="E58" s="149"/>
    </row>
    <row r="59" spans="1:5" x14ac:dyDescent="0.35">
      <c r="A59" s="150"/>
      <c r="B59" s="4">
        <v>1.4170797245472988E-2</v>
      </c>
      <c r="C59" s="4"/>
      <c r="D59" s="151"/>
      <c r="E59" s="149"/>
    </row>
    <row r="60" spans="1:5" x14ac:dyDescent="0.35">
      <c r="A60" s="150">
        <v>2008</v>
      </c>
      <c r="B60" s="4">
        <v>4.200052698526191E-3</v>
      </c>
      <c r="C60" s="4"/>
      <c r="D60" s="151"/>
      <c r="E60" s="149"/>
    </row>
    <row r="61" spans="1:5" x14ac:dyDescent="0.35">
      <c r="A61" s="150"/>
      <c r="B61" s="4">
        <v>1.2208871395048337E-2</v>
      </c>
      <c r="C61" s="4"/>
      <c r="D61" s="151"/>
      <c r="E61" s="149"/>
    </row>
    <row r="62" spans="1:5" x14ac:dyDescent="0.35">
      <c r="A62" s="150"/>
      <c r="B62" s="4">
        <v>2.3893335016145212E-3</v>
      </c>
      <c r="C62" s="4"/>
      <c r="D62" s="151"/>
      <c r="E62" s="149"/>
    </row>
    <row r="63" spans="1:5" x14ac:dyDescent="0.35">
      <c r="A63" s="150"/>
      <c r="B63" s="4">
        <v>-5.6924852404030002E-3</v>
      </c>
      <c r="C63" s="4"/>
      <c r="D63" s="151"/>
      <c r="E63" s="149"/>
    </row>
    <row r="64" spans="1:5" x14ac:dyDescent="0.35">
      <c r="A64" s="150">
        <v>2009</v>
      </c>
      <c r="B64" s="4">
        <v>-1.5555425976118475E-2</v>
      </c>
      <c r="C64" s="4"/>
      <c r="D64" s="151"/>
      <c r="E64" s="149"/>
    </row>
    <row r="65" spans="1:5" x14ac:dyDescent="0.35">
      <c r="A65" s="150"/>
      <c r="B65" s="4">
        <v>-3.4321137221483555E-3</v>
      </c>
      <c r="C65" s="4"/>
      <c r="D65" s="151"/>
      <c r="E65" s="149"/>
    </row>
    <row r="66" spans="1:5" x14ac:dyDescent="0.35">
      <c r="A66" s="150"/>
      <c r="B66" s="4">
        <v>2.3190719909902402E-3</v>
      </c>
      <c r="C66" s="4"/>
      <c r="D66" s="151"/>
      <c r="E66" s="149"/>
    </row>
    <row r="67" spans="1:5" x14ac:dyDescent="0.35">
      <c r="A67" s="150"/>
      <c r="B67" s="4">
        <v>6.6697167932647794E-3</v>
      </c>
      <c r="C67" s="4"/>
      <c r="D67" s="151"/>
      <c r="E67" s="149"/>
    </row>
    <row r="68" spans="1:5" x14ac:dyDescent="0.35">
      <c r="A68" s="150">
        <v>2010</v>
      </c>
      <c r="B68" s="4">
        <v>1.1667249068162411E-2</v>
      </c>
      <c r="C68" s="4"/>
      <c r="D68" s="151"/>
      <c r="E68" s="149"/>
    </row>
    <row r="69" spans="1:5" x14ac:dyDescent="0.35">
      <c r="A69" s="150"/>
      <c r="B69" s="4">
        <v>8.394119791030219E-3</v>
      </c>
      <c r="C69" s="4"/>
      <c r="D69" s="151"/>
      <c r="E69" s="149"/>
    </row>
    <row r="70" spans="1:5" x14ac:dyDescent="0.35">
      <c r="A70" s="150"/>
      <c r="B70" s="4">
        <v>8.9024630823741902E-3</v>
      </c>
      <c r="C70" s="4"/>
      <c r="D70" s="151"/>
      <c r="E70" s="149"/>
    </row>
    <row r="71" spans="1:5" x14ac:dyDescent="0.35">
      <c r="A71" s="150"/>
      <c r="B71" s="4">
        <v>9.3078134346715746E-3</v>
      </c>
      <c r="C71" s="4"/>
      <c r="D71" s="151"/>
      <c r="E71" s="149"/>
    </row>
    <row r="72" spans="1:5" x14ac:dyDescent="0.35">
      <c r="A72" s="150">
        <v>2011</v>
      </c>
      <c r="B72" s="4">
        <v>9.8480169218579938E-3</v>
      </c>
      <c r="C72" s="4"/>
      <c r="D72" s="151"/>
      <c r="E72" s="149"/>
    </row>
    <row r="73" spans="1:5" x14ac:dyDescent="0.35">
      <c r="A73" s="150"/>
      <c r="B73" s="4">
        <v>5.596715133178165E-3</v>
      </c>
      <c r="C73" s="4"/>
      <c r="D73" s="151"/>
      <c r="E73" s="149"/>
    </row>
    <row r="74" spans="1:5" x14ac:dyDescent="0.35">
      <c r="A74" s="150"/>
      <c r="B74" s="4">
        <v>4.1377111629474772E-3</v>
      </c>
      <c r="C74" s="4"/>
      <c r="D74" s="151"/>
      <c r="E74" s="149"/>
    </row>
    <row r="75" spans="1:5" x14ac:dyDescent="0.35">
      <c r="A75" s="150"/>
      <c r="B75" s="4">
        <v>6.8408623596842855E-3</v>
      </c>
      <c r="C75" s="4"/>
      <c r="D75" s="151"/>
      <c r="E75" s="149"/>
    </row>
    <row r="76" spans="1:5" x14ac:dyDescent="0.35">
      <c r="A76" s="150">
        <v>2012</v>
      </c>
      <c r="B76" s="4">
        <v>5.6684325344733555E-3</v>
      </c>
      <c r="C76" s="4"/>
      <c r="D76" s="151"/>
      <c r="E76" s="149"/>
    </row>
    <row r="77" spans="1:5" x14ac:dyDescent="0.35">
      <c r="A77" s="150"/>
      <c r="B77" s="4">
        <v>8.3473352076288698E-3</v>
      </c>
      <c r="C77" s="4"/>
      <c r="D77" s="151"/>
      <c r="E77" s="149"/>
    </row>
    <row r="78" spans="1:5" x14ac:dyDescent="0.35">
      <c r="A78" s="150"/>
      <c r="B78" s="4">
        <v>4.0655842081378513E-3</v>
      </c>
      <c r="C78" s="4"/>
      <c r="D78" s="151"/>
      <c r="E78" s="149"/>
    </row>
    <row r="79" spans="1:5" x14ac:dyDescent="0.35">
      <c r="A79" s="150"/>
      <c r="B79" s="4">
        <v>4.7694280200250017E-3</v>
      </c>
      <c r="C79" s="4"/>
      <c r="D79" s="151"/>
      <c r="E79" s="149"/>
    </row>
    <row r="80" spans="1:5" x14ac:dyDescent="0.35">
      <c r="A80" s="150">
        <v>2013</v>
      </c>
      <c r="B80" s="4">
        <v>7.7602471495237246E-3</v>
      </c>
      <c r="C80" s="4"/>
      <c r="D80" s="151"/>
      <c r="E80" s="149"/>
    </row>
    <row r="81" spans="1:5" x14ac:dyDescent="0.35">
      <c r="A81" s="150"/>
      <c r="B81" s="4">
        <v>7.2737858352649454E-3</v>
      </c>
      <c r="C81" s="4"/>
      <c r="D81" s="151"/>
      <c r="E81" s="149"/>
    </row>
    <row r="82" spans="1:5" x14ac:dyDescent="0.35">
      <c r="A82" s="150"/>
      <c r="B82" s="4">
        <v>4.7445959749716771E-3</v>
      </c>
      <c r="C82" s="4"/>
      <c r="D82" s="151"/>
      <c r="E82" s="149"/>
    </row>
    <row r="83" spans="1:5" x14ac:dyDescent="0.35">
      <c r="A83" s="150"/>
      <c r="B83" s="4">
        <v>5.3835202912677627E-3</v>
      </c>
      <c r="C83" s="4"/>
      <c r="D83" s="151"/>
      <c r="E83" s="149"/>
    </row>
    <row r="84" spans="1:5" x14ac:dyDescent="0.35">
      <c r="A84" s="150">
        <v>2014</v>
      </c>
      <c r="B84" s="4">
        <v>-1.3793495052292215E-3</v>
      </c>
      <c r="C84" s="4"/>
      <c r="D84" s="151"/>
      <c r="E84" s="149"/>
    </row>
    <row r="85" spans="1:5" x14ac:dyDescent="0.35">
      <c r="A85" s="150"/>
      <c r="B85" s="4">
        <v>3.9466659953117933E-3</v>
      </c>
      <c r="C85" s="4"/>
      <c r="D85" s="151"/>
      <c r="E85" s="149"/>
    </row>
    <row r="86" spans="1:5" x14ac:dyDescent="0.35">
      <c r="A86" s="150"/>
      <c r="B86" s="4">
        <v>4.8057925605446972E-3</v>
      </c>
      <c r="C86" s="4"/>
      <c r="D86" s="151"/>
      <c r="E86" s="149"/>
    </row>
    <row r="87" spans="1:5" x14ac:dyDescent="0.35">
      <c r="A87" s="150"/>
      <c r="B87" s="4">
        <v>7.4877563834854222E-3</v>
      </c>
      <c r="C87" s="4"/>
      <c r="D87" s="151"/>
      <c r="E87" s="149"/>
    </row>
    <row r="88" spans="1:5" x14ac:dyDescent="0.35">
      <c r="A88" s="150">
        <v>2015</v>
      </c>
      <c r="B88" s="4">
        <v>7.2235218227727493E-3</v>
      </c>
      <c r="C88" s="4"/>
      <c r="D88" s="151"/>
      <c r="E88" s="149"/>
    </row>
    <row r="89" spans="1:5" x14ac:dyDescent="0.35">
      <c r="A89" s="150"/>
      <c r="B89" s="4">
        <v>-8.442626298788114E-3</v>
      </c>
      <c r="C89" s="4"/>
      <c r="D89" s="151"/>
      <c r="E89" s="149"/>
    </row>
    <row r="90" spans="1:5" x14ac:dyDescent="0.35">
      <c r="A90" s="150"/>
      <c r="B90" s="4">
        <v>4.5042400976491592E-3</v>
      </c>
      <c r="C90" s="4"/>
      <c r="D90" s="151"/>
      <c r="E90" s="149"/>
    </row>
    <row r="91" spans="1:5" x14ac:dyDescent="0.35">
      <c r="A91" s="150"/>
      <c r="B91" s="4">
        <v>4.3346618430486483E-3</v>
      </c>
      <c r="C91" s="4"/>
      <c r="D91" s="151"/>
      <c r="E91" s="149"/>
    </row>
    <row r="92" spans="1:5" x14ac:dyDescent="0.35">
      <c r="A92" s="150">
        <v>2016</v>
      </c>
      <c r="B92" s="4">
        <v>2.3886475790229067E-3</v>
      </c>
      <c r="C92" s="4"/>
      <c r="D92" s="151"/>
      <c r="E92" s="149"/>
    </row>
    <row r="93" spans="1:5" x14ac:dyDescent="0.35">
      <c r="A93" s="150"/>
      <c r="B93" s="4">
        <v>9.6213852476267903E-4</v>
      </c>
      <c r="C93" s="4"/>
      <c r="D93" s="151"/>
      <c r="E93" s="149"/>
    </row>
    <row r="94" spans="1:5" x14ac:dyDescent="0.35">
      <c r="A94" s="150"/>
      <c r="B94" s="4">
        <v>-1.2183101536766827E-4</v>
      </c>
      <c r="C94" s="4"/>
      <c r="D94" s="151"/>
      <c r="E94" s="149"/>
    </row>
    <row r="95" spans="1:5" x14ac:dyDescent="0.35">
      <c r="A95" s="150"/>
      <c r="B95" s="4">
        <v>8.4913562659250097E-4</v>
      </c>
      <c r="C95" s="4"/>
      <c r="D95" s="151"/>
      <c r="E95" s="149"/>
    </row>
    <row r="96" spans="1:5" x14ac:dyDescent="0.35">
      <c r="A96" s="150">
        <v>2017</v>
      </c>
      <c r="B96" s="4">
        <v>4.7212570114936181E-3</v>
      </c>
      <c r="C96" s="4"/>
      <c r="D96" s="151"/>
      <c r="E96" s="149"/>
    </row>
    <row r="97" spans="1:5" x14ac:dyDescent="0.35">
      <c r="A97" s="150"/>
      <c r="B97" s="4">
        <v>5.4530290939673876E-3</v>
      </c>
      <c r="C97" s="4"/>
      <c r="D97" s="151"/>
      <c r="E97" s="149"/>
    </row>
    <row r="98" spans="1:5" x14ac:dyDescent="0.35">
      <c r="A98" s="150"/>
      <c r="B98" s="4">
        <v>1.8389597941168567E-3</v>
      </c>
      <c r="C98" s="4"/>
      <c r="D98" s="151"/>
      <c r="E98" s="149"/>
    </row>
    <row r="99" spans="1:5" x14ac:dyDescent="0.35">
      <c r="A99" s="150"/>
      <c r="B99" s="4">
        <v>3.9336109943264308E-3</v>
      </c>
      <c r="C99" s="4"/>
      <c r="D99" s="151"/>
      <c r="E99" s="149"/>
    </row>
    <row r="100" spans="1:5" x14ac:dyDescent="0.35">
      <c r="A100">
        <v>2018</v>
      </c>
      <c r="B100" s="4">
        <v>5.2902451784919702E-3</v>
      </c>
      <c r="C100" s="4"/>
      <c r="D100" s="151"/>
      <c r="E100" s="149"/>
    </row>
    <row r="101" spans="1:5" x14ac:dyDescent="0.35">
      <c r="B101" s="4">
        <v>-2.4865571563448263E-3</v>
      </c>
      <c r="C101" s="4"/>
      <c r="D101" s="151"/>
      <c r="E101" s="149"/>
    </row>
    <row r="102" spans="1:5" x14ac:dyDescent="0.35">
      <c r="B102" s="4">
        <v>1.2298210152111189E-2</v>
      </c>
      <c r="C102" s="4"/>
      <c r="D102" s="151"/>
      <c r="E102" s="149"/>
    </row>
    <row r="103" spans="1:5" x14ac:dyDescent="0.35">
      <c r="B103" s="4">
        <v>2.7749492677291432E-3</v>
      </c>
      <c r="C103" s="4"/>
      <c r="D103" s="151"/>
      <c r="E103" s="149"/>
    </row>
    <row r="104" spans="1:5" x14ac:dyDescent="0.35">
      <c r="A104">
        <v>2019</v>
      </c>
      <c r="B104" s="4">
        <v>-8.7343448163600401E-3</v>
      </c>
      <c r="C104" s="4"/>
      <c r="D104" s="151"/>
      <c r="E104" s="149"/>
    </row>
    <row r="105" spans="1:5" x14ac:dyDescent="0.35">
      <c r="B105" s="4">
        <v>4.5221080931374669E-3</v>
      </c>
      <c r="C105" s="4"/>
      <c r="D105" s="151"/>
      <c r="E105" s="149"/>
    </row>
    <row r="106" spans="1:5" x14ac:dyDescent="0.35">
      <c r="B106" s="4">
        <v>1.0510848777030013E-3</v>
      </c>
      <c r="C106" s="4"/>
      <c r="D106" s="151"/>
      <c r="E106" s="149"/>
    </row>
    <row r="107" spans="1:5" x14ac:dyDescent="0.35">
      <c r="B107" s="4">
        <v>-3.6211979394717986E-4</v>
      </c>
      <c r="C107" s="4"/>
      <c r="D107" s="151"/>
      <c r="E107" s="149"/>
    </row>
    <row r="108" spans="1:5" x14ac:dyDescent="0.35">
      <c r="A108">
        <v>2020</v>
      </c>
      <c r="B108" s="4">
        <v>-4.0208853398315814E-4</v>
      </c>
      <c r="D108" s="151"/>
      <c r="E108" s="149"/>
    </row>
    <row r="109" spans="1:5" x14ac:dyDescent="0.35">
      <c r="B109" s="4">
        <v>-0.16842584487251333</v>
      </c>
      <c r="D109" s="151"/>
      <c r="E109" s="149"/>
    </row>
    <row r="110" spans="1:5" x14ac:dyDescent="0.35">
      <c r="B110" s="4">
        <v>0.13756385407056748</v>
      </c>
      <c r="D110" s="151"/>
      <c r="E110" s="149"/>
    </row>
    <row r="111" spans="1:5" x14ac:dyDescent="0.35">
      <c r="B111" s="4">
        <v>2.7555714043366208E-2</v>
      </c>
      <c r="D111" s="151"/>
      <c r="E111" s="149"/>
    </row>
    <row r="112" spans="1:5" x14ac:dyDescent="0.35">
      <c r="A112">
        <v>2021</v>
      </c>
      <c r="B112" s="4">
        <v>5.9757845765375794E-3</v>
      </c>
      <c r="D112" s="151"/>
      <c r="E112" s="149"/>
    </row>
    <row r="113" spans="1:5" x14ac:dyDescent="0.35">
      <c r="B113" s="4">
        <v>1.4352878306925554E-2</v>
      </c>
      <c r="D113" s="151"/>
      <c r="E113" s="149"/>
    </row>
    <row r="114" spans="1:5" x14ac:dyDescent="0.35">
      <c r="B114" s="4">
        <v>-1.7021430209742672E-2</v>
      </c>
      <c r="D114" s="151"/>
      <c r="E114" s="149"/>
    </row>
    <row r="115" spans="1:5" x14ac:dyDescent="0.35">
      <c r="B115" s="4">
        <v>1.6057627181588208E-2</v>
      </c>
      <c r="D115" s="151"/>
      <c r="E115" s="149"/>
    </row>
    <row r="116" spans="1:5" x14ac:dyDescent="0.35">
      <c r="A116">
        <v>2022</v>
      </c>
      <c r="B116" s="4">
        <v>1.3034092750788373E-2</v>
      </c>
      <c r="D116" s="151"/>
      <c r="E116" s="149"/>
    </row>
    <row r="117" spans="1:5" x14ac:dyDescent="0.35">
      <c r="B117" s="4">
        <v>-9.377194949777401E-3</v>
      </c>
      <c r="D117" s="151"/>
      <c r="E117" s="149"/>
    </row>
    <row r="118" spans="1:5" x14ac:dyDescent="0.35">
      <c r="B118" s="4">
        <v>1.9477020600517037E-2</v>
      </c>
      <c r="D118" s="151"/>
      <c r="E118" s="149"/>
    </row>
    <row r="119" spans="1:5" x14ac:dyDescent="0.35">
      <c r="B119" s="4">
        <v>-1.3967658725328125E-2</v>
      </c>
      <c r="D119" s="151"/>
    </row>
    <row r="120" spans="1:5" x14ac:dyDescent="0.35">
      <c r="A120">
        <v>2023</v>
      </c>
      <c r="B120" s="4">
        <v>6.3038497222098755E-3</v>
      </c>
      <c r="D120" s="151"/>
    </row>
    <row r="121" spans="1:5" x14ac:dyDescent="0.35">
      <c r="B121" s="4">
        <v>6.8990827115893438E-3</v>
      </c>
      <c r="D121" s="151"/>
    </row>
    <row r="122" spans="1:5" x14ac:dyDescent="0.35">
      <c r="B122" s="4">
        <v>-4.1209649151500161E-3</v>
      </c>
      <c r="D122" s="151"/>
    </row>
    <row r="123" spans="1:5" x14ac:dyDescent="0.35">
      <c r="B123" s="4">
        <v>3.4699592280376113E-3</v>
      </c>
      <c r="D123" s="151"/>
    </row>
    <row r="124" spans="1:5" x14ac:dyDescent="0.35">
      <c r="A124">
        <v>2024</v>
      </c>
      <c r="B124" s="4">
        <v>2.8815006039395463E-4</v>
      </c>
      <c r="D124" s="151"/>
    </row>
    <row r="125" spans="1:5" x14ac:dyDescent="0.35">
      <c r="B125" s="4">
        <v>4.4288333465347662E-3</v>
      </c>
    </row>
    <row r="128" spans="1:5" x14ac:dyDescent="0.35">
      <c r="A128" t="s">
        <v>215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2531-093A-4015-9921-AFC9FF4722D1}">
  <dimension ref="A1:L35"/>
  <sheetViews>
    <sheetView zoomScale="77" zoomScaleNormal="77" workbookViewId="0">
      <pane xSplit="2" ySplit="2" topLeftCell="C3" activePane="bottomRight" state="frozen"/>
      <selection activeCell="L47" sqref="L47"/>
      <selection pane="topRight" activeCell="L47" sqref="L47"/>
      <selection pane="bottomLeft" activeCell="L47" sqref="L47"/>
      <selection pane="bottomRight" activeCell="B3" sqref="B3"/>
    </sheetView>
  </sheetViews>
  <sheetFormatPr defaultColWidth="8.81640625" defaultRowHeight="14.5" x14ac:dyDescent="0.35"/>
  <cols>
    <col min="1" max="1" width="21" style="26" customWidth="1"/>
    <col min="2" max="2" width="25.81640625" style="37" customWidth="1"/>
    <col min="3" max="3" width="11" style="37" customWidth="1"/>
    <col min="4" max="4" width="14.6328125" style="26" bestFit="1" customWidth="1"/>
    <col min="5" max="5" width="13.6328125" style="26" bestFit="1" customWidth="1"/>
    <col min="6" max="6" width="8.81640625" style="26"/>
    <col min="7" max="7" width="11.36328125" style="26" bestFit="1" customWidth="1"/>
    <col min="8" max="10" width="8.453125" style="26" customWidth="1"/>
    <col min="11" max="11" width="40.08984375" style="26" bestFit="1" customWidth="1"/>
    <col min="12" max="12" width="40.453125" style="26" bestFit="1" customWidth="1"/>
    <col min="13" max="16384" width="8.81640625" style="26"/>
  </cols>
  <sheetData>
    <row r="1" spans="1:12" ht="26" x14ac:dyDescent="0.6">
      <c r="A1" s="16" t="s">
        <v>54</v>
      </c>
    </row>
    <row r="2" spans="1:12" x14ac:dyDescent="0.35">
      <c r="C2" s="38" t="s">
        <v>55</v>
      </c>
      <c r="D2" s="39" t="s">
        <v>28</v>
      </c>
      <c r="E2" s="39" t="s">
        <v>29</v>
      </c>
      <c r="F2" s="40" t="s">
        <v>30</v>
      </c>
      <c r="G2" s="26" t="s">
        <v>31</v>
      </c>
      <c r="H2" s="26" t="s">
        <v>33</v>
      </c>
      <c r="I2" s="41" t="s">
        <v>25</v>
      </c>
      <c r="K2" s="42" t="s">
        <v>56</v>
      </c>
    </row>
    <row r="3" spans="1:12" ht="29" x14ac:dyDescent="0.35">
      <c r="A3" s="43" t="s">
        <v>57</v>
      </c>
      <c r="B3" s="44" t="s">
        <v>58</v>
      </c>
      <c r="C3" s="45">
        <v>3.4936765018695004</v>
      </c>
      <c r="D3" s="46">
        <v>3.4258509970528586</v>
      </c>
      <c r="E3" s="46">
        <v>3.4399199999999999</v>
      </c>
      <c r="F3" s="47">
        <v>3.4629089999999998</v>
      </c>
      <c r="G3" s="46">
        <v>3.5018523016731748</v>
      </c>
      <c r="H3" s="46">
        <v>3.9130065430092626</v>
      </c>
      <c r="I3" s="48">
        <f t="shared" ref="I3" si="0">H3-G3</f>
        <v>0.4111542413360878</v>
      </c>
      <c r="J3" s="49">
        <f>H3/G3-1</f>
        <v>0.11741050333266179</v>
      </c>
      <c r="K3" s="50">
        <f>H3-D3</f>
        <v>0.48715554595640409</v>
      </c>
      <c r="L3" s="51"/>
    </row>
    <row r="4" spans="1:12" ht="29" x14ac:dyDescent="0.35">
      <c r="A4" s="43"/>
      <c r="B4" s="44" t="s">
        <v>59</v>
      </c>
      <c r="C4" s="45">
        <v>3.6243945480907969</v>
      </c>
      <c r="D4" s="46">
        <v>3.2566949879580527</v>
      </c>
      <c r="E4" s="46">
        <v>3.2184699999999999</v>
      </c>
      <c r="F4" s="47">
        <v>3.4324690000000002</v>
      </c>
      <c r="G4" s="46">
        <v>3.8783743602444547</v>
      </c>
      <c r="H4" s="46">
        <v>3.5237447398867596</v>
      </c>
      <c r="I4" s="48">
        <f>H4-G4</f>
        <v>-0.35462962035769507</v>
      </c>
      <c r="J4" s="49">
        <f>H4/G4-1</f>
        <v>-9.1437697194177714E-2</v>
      </c>
      <c r="K4" s="50">
        <f>H4-D4</f>
        <v>0.26704975192870695</v>
      </c>
      <c r="L4" s="51"/>
    </row>
    <row r="5" spans="1:12" ht="29" x14ac:dyDescent="0.35">
      <c r="A5" s="43"/>
      <c r="B5" s="44" t="s">
        <v>60</v>
      </c>
      <c r="C5" s="45">
        <v>2.428383700978701</v>
      </c>
      <c r="D5" s="46">
        <v>1.9555468010971662</v>
      </c>
      <c r="E5" s="46">
        <v>1.9561139999999999</v>
      </c>
      <c r="F5" s="47">
        <v>2.0642290000000001</v>
      </c>
      <c r="G5" s="46">
        <v>1.9634235005212572</v>
      </c>
      <c r="H5" s="46">
        <v>2.0111775869323774</v>
      </c>
      <c r="I5" s="48">
        <f>H5-G5</f>
        <v>4.7754086411120111E-2</v>
      </c>
      <c r="J5" s="49">
        <f t="shared" ref="J5:J8" si="1">H5/G5-1</f>
        <v>2.4321847221672854E-2</v>
      </c>
      <c r="K5" s="50">
        <f t="shared" ref="K5:K8" si="2">H5-D5</f>
        <v>5.5630785835211194E-2</v>
      </c>
      <c r="L5" s="51"/>
    </row>
    <row r="6" spans="1:12" ht="29" x14ac:dyDescent="0.35">
      <c r="A6" s="43"/>
      <c r="B6" s="44" t="s">
        <v>61</v>
      </c>
      <c r="C6" s="45">
        <v>2.4648139711787036</v>
      </c>
      <c r="D6" s="46">
        <v>2.1862436526289373</v>
      </c>
      <c r="E6" s="46">
        <v>2.4091420000000001</v>
      </c>
      <c r="F6" s="47">
        <v>2.3699460000000001</v>
      </c>
      <c r="G6" s="46">
        <v>2.7414212022000322</v>
      </c>
      <c r="H6" s="46">
        <v>2.7850034006329305</v>
      </c>
      <c r="I6" s="48">
        <f t="shared" ref="I6:I8" si="3">H6-G6</f>
        <v>4.3582198432898345E-2</v>
      </c>
      <c r="J6" s="49">
        <f t="shared" si="1"/>
        <v>1.589766592522257E-2</v>
      </c>
      <c r="K6" s="50">
        <f>H6-D6</f>
        <v>0.59875974800399323</v>
      </c>
      <c r="L6" s="51"/>
    </row>
    <row r="7" spans="1:12" x14ac:dyDescent="0.35">
      <c r="A7" s="43" t="s">
        <v>62</v>
      </c>
      <c r="B7" s="44" t="s">
        <v>63</v>
      </c>
      <c r="C7" s="45">
        <v>3.2496656840420006</v>
      </c>
      <c r="D7" s="46">
        <v>2.2802870018557191</v>
      </c>
      <c r="E7" s="46">
        <v>2.8605079999999998</v>
      </c>
      <c r="F7" s="47">
        <v>3.108422</v>
      </c>
      <c r="G7" s="46">
        <v>3.1638772787835623</v>
      </c>
      <c r="H7" s="46">
        <v>3.2529301214856994</v>
      </c>
      <c r="I7" s="48">
        <f t="shared" si="3"/>
        <v>8.9052842702137092E-2</v>
      </c>
      <c r="J7" s="49">
        <f t="shared" si="1"/>
        <v>2.8146743648785222E-2</v>
      </c>
      <c r="K7" s="50">
        <f>H7-D7</f>
        <v>0.97264311962998029</v>
      </c>
      <c r="L7" s="51"/>
    </row>
    <row r="8" spans="1:12" x14ac:dyDescent="0.35">
      <c r="A8" s="43" t="s">
        <v>64</v>
      </c>
      <c r="B8" s="37" t="s">
        <v>63</v>
      </c>
      <c r="C8" s="45">
        <v>1.2733582552397014</v>
      </c>
      <c r="D8" s="46">
        <v>1.0051591300473217</v>
      </c>
      <c r="E8" s="46">
        <v>1.194</v>
      </c>
      <c r="F8" s="47">
        <v>1.122959</v>
      </c>
      <c r="G8" s="46">
        <v>1.0934006885376331</v>
      </c>
      <c r="H8" s="46">
        <v>1.1602225320675854</v>
      </c>
      <c r="I8" s="48">
        <f t="shared" si="3"/>
        <v>6.6821843529952352E-2</v>
      </c>
      <c r="J8" s="49">
        <f t="shared" si="1"/>
        <v>6.1113774877280536E-2</v>
      </c>
      <c r="K8" s="50">
        <f t="shared" si="2"/>
        <v>0.1550634020202637</v>
      </c>
      <c r="L8" s="51"/>
    </row>
    <row r="9" spans="1:12" x14ac:dyDescent="0.35">
      <c r="A9" s="52" t="s">
        <v>65</v>
      </c>
      <c r="C9" s="46">
        <f>SUM(C3:C8)</f>
        <v>16.534292661399405</v>
      </c>
      <c r="D9" s="46">
        <f>SUM(D3:D8)</f>
        <v>14.109782570640053</v>
      </c>
      <c r="E9" s="46">
        <f>SUM(E3:E8)</f>
        <v>15.078153999999998</v>
      </c>
      <c r="F9" s="53">
        <f>SUM(F3:F8)</f>
        <v>15.560934000000001</v>
      </c>
      <c r="G9" s="46">
        <f>SUM(G3:G8)</f>
        <v>16.342349331960115</v>
      </c>
      <c r="H9" s="46">
        <f t="shared" ref="H9" si="4">SUM(H3:H8)</f>
        <v>16.646084924014612</v>
      </c>
      <c r="I9" s="48"/>
    </row>
    <row r="10" spans="1:12" x14ac:dyDescent="0.35">
      <c r="A10" s="26" t="s">
        <v>44</v>
      </c>
      <c r="E10" s="54"/>
      <c r="F10" s="46"/>
    </row>
    <row r="11" spans="1:12" x14ac:dyDescent="0.35">
      <c r="G11" s="54"/>
    </row>
    <row r="12" spans="1:12" x14ac:dyDescent="0.35">
      <c r="G12" s="54"/>
      <c r="H12" s="54"/>
      <c r="I12" s="54"/>
      <c r="J12" s="54"/>
    </row>
    <row r="13" spans="1:12" x14ac:dyDescent="0.35">
      <c r="G13" s="54"/>
      <c r="H13" s="54"/>
      <c r="I13" s="54"/>
      <c r="J13" s="54"/>
    </row>
    <row r="14" spans="1:12" x14ac:dyDescent="0.35">
      <c r="G14" s="54"/>
      <c r="H14" s="54"/>
      <c r="I14" s="54"/>
      <c r="J14" s="54"/>
    </row>
    <row r="15" spans="1:12" x14ac:dyDescent="0.35">
      <c r="G15" s="54"/>
      <c r="H15" s="54"/>
      <c r="I15" s="54"/>
      <c r="J15" s="54"/>
    </row>
    <row r="16" spans="1:12" x14ac:dyDescent="0.35">
      <c r="G16" s="54"/>
      <c r="H16" s="54"/>
      <c r="I16" s="54"/>
      <c r="J16" s="54"/>
    </row>
    <row r="17" spans="1:10" x14ac:dyDescent="0.35">
      <c r="G17" s="54"/>
      <c r="H17" s="54"/>
      <c r="I17" s="54"/>
      <c r="J17" s="54"/>
    </row>
    <row r="18" spans="1:10" x14ac:dyDescent="0.35">
      <c r="G18" s="54"/>
      <c r="H18" s="54"/>
      <c r="I18" s="54"/>
      <c r="J18" s="54"/>
    </row>
    <row r="19" spans="1:10" ht="14.5" customHeight="1" x14ac:dyDescent="0.35">
      <c r="A19" s="54"/>
      <c r="B19" s="26"/>
      <c r="C19" s="26"/>
    </row>
    <row r="20" spans="1:10" ht="14.5" customHeight="1" x14ac:dyDescent="0.35">
      <c r="B20" s="26"/>
      <c r="C20" s="26"/>
    </row>
    <row r="21" spans="1:10" ht="14.5" customHeight="1" x14ac:dyDescent="0.35">
      <c r="B21" s="26"/>
      <c r="C21" s="26"/>
    </row>
    <row r="22" spans="1:10" x14ac:dyDescent="0.35">
      <c r="B22" s="26"/>
      <c r="C22" s="26"/>
    </row>
    <row r="23" spans="1:10" x14ac:dyDescent="0.35">
      <c r="B23" s="26"/>
      <c r="C23" s="26"/>
    </row>
    <row r="24" spans="1:10" x14ac:dyDescent="0.35">
      <c r="B24" s="26"/>
      <c r="C24" s="26"/>
    </row>
    <row r="25" spans="1:10" x14ac:dyDescent="0.35">
      <c r="B25" s="26"/>
      <c r="C25" s="26"/>
    </row>
    <row r="26" spans="1:10" x14ac:dyDescent="0.35">
      <c r="B26" s="26"/>
      <c r="C26" s="26"/>
    </row>
    <row r="27" spans="1:10" x14ac:dyDescent="0.35">
      <c r="B27" s="26"/>
      <c r="C27" s="26"/>
    </row>
    <row r="28" spans="1:10" x14ac:dyDescent="0.35">
      <c r="B28" s="26"/>
      <c r="C28" s="26"/>
    </row>
    <row r="29" spans="1:10" x14ac:dyDescent="0.35">
      <c r="B29" s="26"/>
      <c r="C29" s="26"/>
    </row>
    <row r="30" spans="1:10" x14ac:dyDescent="0.35">
      <c r="B30" s="26"/>
      <c r="C30" s="26"/>
    </row>
    <row r="31" spans="1:10" x14ac:dyDescent="0.35">
      <c r="B31" s="26"/>
      <c r="C31" s="26"/>
    </row>
    <row r="32" spans="1:10" x14ac:dyDescent="0.35">
      <c r="B32" s="26"/>
      <c r="C32" s="26"/>
    </row>
    <row r="33" s="26" customFormat="1" x14ac:dyDescent="0.35"/>
    <row r="34" s="26" customFormat="1" x14ac:dyDescent="0.35"/>
    <row r="35" s="26" customFormat="1" x14ac:dyDescent="0.35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3E3EA-1D04-47BD-84DB-22EEB8040D6E}">
  <dimension ref="A1:O79"/>
  <sheetViews>
    <sheetView zoomScale="80" zoomScaleNormal="80" workbookViewId="0">
      <pane xSplit="1" ySplit="3" topLeftCell="B40" activePane="bottomRight" state="frozen"/>
      <selection activeCell="P5" sqref="P5:P10"/>
      <selection pane="topRight" activeCell="P5" sqref="P5:P10"/>
      <selection pane="bottomLeft" activeCell="P5" sqref="P5:P10"/>
      <selection pane="bottomRight"/>
    </sheetView>
  </sheetViews>
  <sheetFormatPr defaultColWidth="9.08984375" defaultRowHeight="14.5" x14ac:dyDescent="0.35"/>
  <cols>
    <col min="2" max="2" width="11.1796875" style="1" bestFit="1" customWidth="1"/>
    <col min="3" max="3" width="10.81640625" style="1" customWidth="1"/>
    <col min="4" max="4" width="10.81640625" style="4" customWidth="1"/>
  </cols>
  <sheetData>
    <row r="1" spans="1:6" ht="26" x14ac:dyDescent="0.6">
      <c r="A1" s="16" t="s">
        <v>81</v>
      </c>
    </row>
    <row r="2" spans="1:6" x14ac:dyDescent="0.35">
      <c r="E2" s="28"/>
      <c r="F2" s="1"/>
    </row>
    <row r="3" spans="1:6" x14ac:dyDescent="0.35">
      <c r="B3" s="1" t="s">
        <v>82</v>
      </c>
      <c r="E3" s="28"/>
      <c r="F3" s="61"/>
    </row>
    <row r="4" spans="1:6" x14ac:dyDescent="0.35">
      <c r="A4">
        <v>2010</v>
      </c>
      <c r="B4" s="1">
        <v>491000</v>
      </c>
      <c r="E4" s="28"/>
      <c r="F4" s="1"/>
    </row>
    <row r="5" spans="1:6" x14ac:dyDescent="0.35">
      <c r="B5" s="1">
        <v>497000</v>
      </c>
      <c r="C5" s="1">
        <f t="shared" ref="C5:C58" si="0">B5-B4</f>
        <v>6000</v>
      </c>
      <c r="D5" s="4">
        <f>C5/B4</f>
        <v>1.2219959266802444E-2</v>
      </c>
      <c r="E5" s="28"/>
      <c r="F5" s="1"/>
    </row>
    <row r="6" spans="1:6" x14ac:dyDescent="0.35">
      <c r="B6" s="1">
        <v>505000</v>
      </c>
      <c r="C6" s="1">
        <f>B6-B5</f>
        <v>8000</v>
      </c>
      <c r="D6" s="4">
        <f>C6/B5</f>
        <v>1.6096579476861168E-2</v>
      </c>
      <c r="E6" s="28"/>
      <c r="F6" s="1"/>
    </row>
    <row r="7" spans="1:6" x14ac:dyDescent="0.35">
      <c r="B7" s="1">
        <v>504000</v>
      </c>
      <c r="C7" s="1">
        <f t="shared" si="0"/>
        <v>-1000</v>
      </c>
      <c r="D7" s="4">
        <f t="shared" ref="D7:D59" si="1">C7/B6</f>
        <v>-1.9801980198019802E-3</v>
      </c>
      <c r="E7" s="28"/>
      <c r="F7" s="1"/>
    </row>
    <row r="8" spans="1:6" x14ac:dyDescent="0.35">
      <c r="A8">
        <v>2011</v>
      </c>
      <c r="B8" s="1">
        <v>511000</v>
      </c>
      <c r="C8" s="1">
        <f t="shared" si="0"/>
        <v>7000</v>
      </c>
      <c r="D8" s="4">
        <f t="shared" si="1"/>
        <v>1.3888888888888888E-2</v>
      </c>
      <c r="E8" s="28"/>
      <c r="F8" s="1"/>
    </row>
    <row r="9" spans="1:6" x14ac:dyDescent="0.35">
      <c r="B9" s="1">
        <v>517000</v>
      </c>
      <c r="C9" s="1">
        <f t="shared" si="0"/>
        <v>6000</v>
      </c>
      <c r="D9" s="4">
        <f t="shared" si="1"/>
        <v>1.1741682974559686E-2</v>
      </c>
      <c r="E9" s="28"/>
      <c r="F9" s="1"/>
    </row>
    <row r="10" spans="1:6" x14ac:dyDescent="0.35">
      <c r="B10" s="1">
        <v>519000</v>
      </c>
      <c r="C10" s="1">
        <f t="shared" si="0"/>
        <v>2000</v>
      </c>
      <c r="D10" s="4">
        <f t="shared" si="1"/>
        <v>3.8684719535783366E-3</v>
      </c>
      <c r="E10" s="28"/>
      <c r="F10" s="1"/>
    </row>
    <row r="11" spans="1:6" x14ac:dyDescent="0.35">
      <c r="B11" s="1">
        <v>518000</v>
      </c>
      <c r="C11" s="1">
        <f t="shared" si="0"/>
        <v>-1000</v>
      </c>
      <c r="D11" s="4">
        <f t="shared" si="1"/>
        <v>-1.9267822736030828E-3</v>
      </c>
      <c r="E11" s="28"/>
      <c r="F11" s="1"/>
    </row>
    <row r="12" spans="1:6" x14ac:dyDescent="0.35">
      <c r="A12">
        <v>2012</v>
      </c>
      <c r="B12" s="1">
        <v>523000</v>
      </c>
      <c r="C12" s="1">
        <f t="shared" si="0"/>
        <v>5000</v>
      </c>
      <c r="D12" s="4">
        <f t="shared" si="1"/>
        <v>9.6525096525096523E-3</v>
      </c>
      <c r="E12" s="28"/>
      <c r="F12" s="1"/>
    </row>
    <row r="13" spans="1:6" x14ac:dyDescent="0.35">
      <c r="B13" s="1">
        <v>534000</v>
      </c>
      <c r="C13" s="1">
        <f t="shared" si="0"/>
        <v>11000</v>
      </c>
      <c r="D13" s="4">
        <f t="shared" si="1"/>
        <v>2.1032504780114723E-2</v>
      </c>
      <c r="E13" s="28"/>
      <c r="F13" s="1"/>
    </row>
    <row r="14" spans="1:6" x14ac:dyDescent="0.35">
      <c r="B14" s="1">
        <v>518000</v>
      </c>
      <c r="C14" s="1">
        <f t="shared" si="0"/>
        <v>-16000</v>
      </c>
      <c r="D14" s="4">
        <f t="shared" si="1"/>
        <v>-2.9962546816479401E-2</v>
      </c>
      <c r="E14" s="28"/>
      <c r="F14" s="1"/>
    </row>
    <row r="15" spans="1:6" x14ac:dyDescent="0.35">
      <c r="B15" s="1">
        <v>515000</v>
      </c>
      <c r="C15" s="1">
        <f t="shared" si="0"/>
        <v>-3000</v>
      </c>
      <c r="D15" s="4">
        <f t="shared" si="1"/>
        <v>-5.7915057915057912E-3</v>
      </c>
      <c r="E15" s="28"/>
      <c r="F15" s="1"/>
    </row>
    <row r="16" spans="1:6" x14ac:dyDescent="0.35">
      <c r="A16">
        <v>2013</v>
      </c>
      <c r="B16" s="1">
        <v>515000</v>
      </c>
      <c r="C16" s="1">
        <f t="shared" si="0"/>
        <v>0</v>
      </c>
      <c r="D16" s="4">
        <f t="shared" si="1"/>
        <v>0</v>
      </c>
      <c r="E16" s="28"/>
      <c r="F16" s="1"/>
    </row>
    <row r="17" spans="1:15" x14ac:dyDescent="0.35">
      <c r="B17" s="1">
        <v>511000</v>
      </c>
      <c r="C17" s="1">
        <f t="shared" si="0"/>
        <v>-4000</v>
      </c>
      <c r="D17" s="4">
        <f t="shared" si="1"/>
        <v>-7.7669902912621356E-3</v>
      </c>
      <c r="E17" s="28"/>
      <c r="F17" s="1"/>
    </row>
    <row r="18" spans="1:15" x14ac:dyDescent="0.35">
      <c r="B18" s="1">
        <v>507000</v>
      </c>
      <c r="C18" s="1">
        <f t="shared" si="0"/>
        <v>-4000</v>
      </c>
      <c r="D18" s="4">
        <f t="shared" si="1"/>
        <v>-7.8277886497064575E-3</v>
      </c>
      <c r="E18" s="62"/>
      <c r="F18" s="1"/>
    </row>
    <row r="19" spans="1:15" x14ac:dyDescent="0.35">
      <c r="B19" s="1">
        <v>499000</v>
      </c>
      <c r="C19" s="1">
        <f t="shared" si="0"/>
        <v>-8000</v>
      </c>
      <c r="D19" s="4">
        <f t="shared" si="1"/>
        <v>-1.5779092702169626E-2</v>
      </c>
      <c r="E19" s="62"/>
      <c r="F19" s="1"/>
    </row>
    <row r="20" spans="1:15" x14ac:dyDescent="0.35">
      <c r="A20">
        <v>2014</v>
      </c>
      <c r="B20" s="1">
        <v>491000</v>
      </c>
      <c r="C20" s="1">
        <f t="shared" si="0"/>
        <v>-8000</v>
      </c>
      <c r="D20" s="4">
        <f t="shared" si="1"/>
        <v>-1.6032064128256512E-2</v>
      </c>
      <c r="E20" s="28"/>
      <c r="F20" s="1"/>
    </row>
    <row r="21" spans="1:15" x14ac:dyDescent="0.35">
      <c r="B21" s="1">
        <v>491000</v>
      </c>
      <c r="C21" s="1">
        <f t="shared" si="0"/>
        <v>0</v>
      </c>
      <c r="D21" s="4">
        <f t="shared" si="1"/>
        <v>0</v>
      </c>
      <c r="E21" s="62"/>
      <c r="F21" s="1"/>
    </row>
    <row r="22" spans="1:15" x14ac:dyDescent="0.35">
      <c r="B22" s="1">
        <v>498000</v>
      </c>
      <c r="C22" s="1">
        <f t="shared" si="0"/>
        <v>7000</v>
      </c>
      <c r="D22" s="4">
        <f t="shared" si="1"/>
        <v>1.4256619144602852E-2</v>
      </c>
      <c r="E22" s="62"/>
      <c r="F22" s="1"/>
    </row>
    <row r="23" spans="1:15" x14ac:dyDescent="0.35">
      <c r="B23" s="1">
        <v>491000</v>
      </c>
      <c r="C23" s="1">
        <f t="shared" si="0"/>
        <v>-7000</v>
      </c>
      <c r="D23" s="4">
        <f t="shared" si="1"/>
        <v>-1.4056224899598393E-2</v>
      </c>
      <c r="E23" s="62"/>
      <c r="F23" s="1"/>
    </row>
    <row r="24" spans="1:15" x14ac:dyDescent="0.35">
      <c r="A24">
        <v>2015</v>
      </c>
      <c r="B24" s="1">
        <v>490000</v>
      </c>
      <c r="C24" s="1">
        <f t="shared" si="0"/>
        <v>-1000</v>
      </c>
      <c r="D24" s="4">
        <f t="shared" si="1"/>
        <v>-2.0366598778004071E-3</v>
      </c>
      <c r="E24" s="28"/>
      <c r="F24" s="1"/>
      <c r="G24" s="1"/>
    </row>
    <row r="25" spans="1:15" x14ac:dyDescent="0.35">
      <c r="B25" s="1">
        <v>489000</v>
      </c>
      <c r="C25" s="1">
        <f t="shared" si="0"/>
        <v>-1000</v>
      </c>
      <c r="D25" s="4">
        <f t="shared" si="1"/>
        <v>-2.0408163265306124E-3</v>
      </c>
      <c r="E25" s="62"/>
      <c r="F25" s="1"/>
      <c r="G25" s="1"/>
    </row>
    <row r="26" spans="1:15" x14ac:dyDescent="0.35">
      <c r="B26" s="1">
        <v>476000</v>
      </c>
      <c r="C26" s="1">
        <f t="shared" si="0"/>
        <v>-13000</v>
      </c>
      <c r="D26" s="4">
        <f t="shared" si="1"/>
        <v>-2.6584867075664622E-2</v>
      </c>
      <c r="E26" s="62"/>
      <c r="F26" s="1"/>
      <c r="G26" s="1"/>
    </row>
    <row r="27" spans="1:15" x14ac:dyDescent="0.35">
      <c r="B27" s="1">
        <v>459000</v>
      </c>
      <c r="C27" s="1">
        <f t="shared" si="0"/>
        <v>-17000</v>
      </c>
      <c r="D27" s="4">
        <f t="shared" si="1"/>
        <v>-3.5714285714285712E-2</v>
      </c>
      <c r="E27" s="62"/>
      <c r="F27" s="1"/>
      <c r="G27" s="1"/>
      <c r="O27" s="63"/>
    </row>
    <row r="28" spans="1:15" x14ac:dyDescent="0.35">
      <c r="A28">
        <v>2016</v>
      </c>
      <c r="B28" s="6">
        <v>458000</v>
      </c>
      <c r="C28" s="1">
        <f t="shared" si="0"/>
        <v>-1000</v>
      </c>
      <c r="D28" s="4">
        <f t="shared" si="1"/>
        <v>-2.1786492374727671E-3</v>
      </c>
      <c r="E28" s="28"/>
      <c r="F28" s="1"/>
      <c r="G28" s="1"/>
    </row>
    <row r="29" spans="1:15" x14ac:dyDescent="0.35">
      <c r="B29" s="6">
        <v>458000</v>
      </c>
      <c r="C29" s="1">
        <f t="shared" si="0"/>
        <v>0</v>
      </c>
      <c r="D29" s="4">
        <f t="shared" si="1"/>
        <v>0</v>
      </c>
      <c r="G29" s="1"/>
    </row>
    <row r="30" spans="1:15" x14ac:dyDescent="0.35">
      <c r="B30" s="6">
        <v>458000</v>
      </c>
      <c r="C30" s="1">
        <f t="shared" si="0"/>
        <v>0</v>
      </c>
      <c r="D30" s="4">
        <f t="shared" si="1"/>
        <v>0</v>
      </c>
      <c r="G30" s="1"/>
    </row>
    <row r="31" spans="1:15" x14ac:dyDescent="0.35">
      <c r="B31" s="6">
        <v>456000</v>
      </c>
      <c r="C31" s="1">
        <f t="shared" si="0"/>
        <v>-2000</v>
      </c>
      <c r="D31" s="4">
        <f t="shared" si="1"/>
        <v>-4.3668122270742356E-3</v>
      </c>
      <c r="G31" s="1"/>
    </row>
    <row r="32" spans="1:15" x14ac:dyDescent="0.35">
      <c r="A32">
        <v>2017</v>
      </c>
      <c r="B32" s="1">
        <v>464000</v>
      </c>
      <c r="C32" s="1">
        <f t="shared" si="0"/>
        <v>8000</v>
      </c>
      <c r="D32" s="4">
        <f t="shared" si="1"/>
        <v>1.7543859649122806E-2</v>
      </c>
    </row>
    <row r="33" spans="1:15" x14ac:dyDescent="0.35">
      <c r="B33" s="1">
        <v>471000</v>
      </c>
      <c r="C33" s="1">
        <f t="shared" si="0"/>
        <v>7000</v>
      </c>
      <c r="D33" s="4">
        <f t="shared" si="1"/>
        <v>1.5086206896551725E-2</v>
      </c>
      <c r="E33" s="63"/>
      <c r="F33" s="63"/>
      <c r="G33" s="63"/>
      <c r="H33" s="63"/>
      <c r="I33" s="63"/>
      <c r="J33" s="63"/>
      <c r="K33" s="63"/>
      <c r="L33" s="63"/>
    </row>
    <row r="34" spans="1:15" x14ac:dyDescent="0.35">
      <c r="B34" s="1">
        <v>460000</v>
      </c>
      <c r="C34" s="1">
        <f t="shared" si="0"/>
        <v>-11000</v>
      </c>
      <c r="D34" s="4">
        <f t="shared" si="1"/>
        <v>-2.3354564755838639E-2</v>
      </c>
    </row>
    <row r="35" spans="1:15" x14ac:dyDescent="0.35">
      <c r="B35" s="1">
        <v>457000</v>
      </c>
      <c r="C35" s="1">
        <f t="shared" si="0"/>
        <v>-3000</v>
      </c>
      <c r="D35" s="4">
        <f t="shared" si="1"/>
        <v>-6.5217391304347823E-3</v>
      </c>
    </row>
    <row r="36" spans="1:15" x14ac:dyDescent="0.35">
      <c r="A36">
        <v>2018</v>
      </c>
      <c r="B36" s="1">
        <v>454000</v>
      </c>
      <c r="C36" s="1">
        <f t="shared" si="0"/>
        <v>-3000</v>
      </c>
      <c r="D36" s="4">
        <f t="shared" si="1"/>
        <v>-6.5645514223194746E-3</v>
      </c>
    </row>
    <row r="37" spans="1:15" x14ac:dyDescent="0.35">
      <c r="B37" s="1">
        <v>459000</v>
      </c>
      <c r="C37" s="1">
        <f t="shared" si="0"/>
        <v>5000</v>
      </c>
      <c r="D37" s="4">
        <f t="shared" si="1"/>
        <v>1.1013215859030838E-2</v>
      </c>
    </row>
    <row r="38" spans="1:15" x14ac:dyDescent="0.35">
      <c r="B38" s="1">
        <v>456000</v>
      </c>
      <c r="C38" s="1">
        <f t="shared" si="0"/>
        <v>-3000</v>
      </c>
      <c r="D38" s="4">
        <f t="shared" si="1"/>
        <v>-6.5359477124183009E-3</v>
      </c>
    </row>
    <row r="39" spans="1:15" x14ac:dyDescent="0.35">
      <c r="B39" s="1">
        <v>453000</v>
      </c>
      <c r="C39" s="1">
        <f t="shared" si="0"/>
        <v>-3000</v>
      </c>
      <c r="D39" s="4">
        <f t="shared" si="1"/>
        <v>-6.5789473684210523E-3</v>
      </c>
    </row>
    <row r="40" spans="1:15" x14ac:dyDescent="0.35">
      <c r="A40">
        <v>2019</v>
      </c>
      <c r="B40" s="1">
        <v>455000</v>
      </c>
      <c r="C40" s="1">
        <f t="shared" si="0"/>
        <v>2000</v>
      </c>
      <c r="D40" s="4">
        <f t="shared" si="1"/>
        <v>4.4150110375275938E-3</v>
      </c>
    </row>
    <row r="41" spans="1:15" s="34" customFormat="1" x14ac:dyDescent="0.35">
      <c r="A41"/>
      <c r="B41" s="1">
        <v>462000</v>
      </c>
      <c r="C41" s="1">
        <f t="shared" si="0"/>
        <v>7000</v>
      </c>
      <c r="D41" s="4">
        <f t="shared" si="1"/>
        <v>1.5384615384615385E-2</v>
      </c>
      <c r="O41" s="64"/>
    </row>
    <row r="42" spans="1:15" x14ac:dyDescent="0.35">
      <c r="B42" s="1">
        <v>463000</v>
      </c>
      <c r="C42" s="1">
        <f t="shared" si="0"/>
        <v>1000</v>
      </c>
      <c r="D42" s="4">
        <f t="shared" si="1"/>
        <v>2.1645021645021645E-3</v>
      </c>
      <c r="O42" s="63"/>
    </row>
    <row r="43" spans="1:15" x14ac:dyDescent="0.35">
      <c r="B43" s="1">
        <v>452000</v>
      </c>
      <c r="C43" s="1">
        <f t="shared" si="0"/>
        <v>-11000</v>
      </c>
      <c r="D43" s="4">
        <f t="shared" si="1"/>
        <v>-2.3758099352051837E-2</v>
      </c>
    </row>
    <row r="44" spans="1:15" x14ac:dyDescent="0.35">
      <c r="A44">
        <v>2020</v>
      </c>
      <c r="B44" s="1">
        <v>456000</v>
      </c>
      <c r="C44" s="1">
        <f t="shared" si="0"/>
        <v>4000</v>
      </c>
      <c r="D44" s="4">
        <f t="shared" si="1"/>
        <v>8.8495575221238937E-3</v>
      </c>
    </row>
    <row r="45" spans="1:15" x14ac:dyDescent="0.35">
      <c r="B45" s="1">
        <v>452000</v>
      </c>
      <c r="C45" s="1">
        <f t="shared" si="0"/>
        <v>-4000</v>
      </c>
      <c r="D45" s="4">
        <f t="shared" si="1"/>
        <v>-8.771929824561403E-3</v>
      </c>
    </row>
    <row r="46" spans="1:15" x14ac:dyDescent="0.35">
      <c r="B46" s="1">
        <v>453000</v>
      </c>
      <c r="C46" s="1">
        <f t="shared" si="0"/>
        <v>1000</v>
      </c>
      <c r="D46" s="4">
        <f t="shared" si="1"/>
        <v>2.2123893805309734E-3</v>
      </c>
      <c r="E46" s="1" t="s">
        <v>83</v>
      </c>
    </row>
    <row r="47" spans="1:15" x14ac:dyDescent="0.35">
      <c r="B47" s="1">
        <v>452000</v>
      </c>
      <c r="C47" s="1">
        <f t="shared" si="0"/>
        <v>-1000</v>
      </c>
      <c r="D47" s="4">
        <f t="shared" si="1"/>
        <v>-2.2075055187637969E-3</v>
      </c>
      <c r="O47" s="63"/>
    </row>
    <row r="48" spans="1:15" x14ac:dyDescent="0.35">
      <c r="A48" s="34">
        <v>2021</v>
      </c>
      <c r="B48" s="1">
        <v>459000</v>
      </c>
      <c r="C48" s="1">
        <f t="shared" si="0"/>
        <v>7000</v>
      </c>
      <c r="D48" s="4">
        <f t="shared" si="1"/>
        <v>1.5486725663716814E-2</v>
      </c>
      <c r="O48" s="63"/>
    </row>
    <row r="49" spans="1:15" x14ac:dyDescent="0.35">
      <c r="B49" s="63">
        <v>457000</v>
      </c>
      <c r="C49" s="1">
        <f t="shared" si="0"/>
        <v>-2000</v>
      </c>
      <c r="D49" s="4">
        <f t="shared" si="1"/>
        <v>-4.3572984749455342E-3</v>
      </c>
    </row>
    <row r="50" spans="1:15" x14ac:dyDescent="0.35">
      <c r="B50" s="63">
        <v>465000</v>
      </c>
      <c r="C50" s="1">
        <f t="shared" si="0"/>
        <v>8000</v>
      </c>
      <c r="D50" s="4">
        <f t="shared" si="1"/>
        <v>1.7505470459518599E-2</v>
      </c>
    </row>
    <row r="51" spans="1:15" x14ac:dyDescent="0.35">
      <c r="B51" s="63">
        <v>458000</v>
      </c>
      <c r="C51" s="1">
        <f t="shared" si="0"/>
        <v>-7000</v>
      </c>
      <c r="D51" s="4">
        <f t="shared" si="1"/>
        <v>-1.5053763440860216E-2</v>
      </c>
      <c r="E51" s="1" t="s">
        <v>83</v>
      </c>
    </row>
    <row r="52" spans="1:15" x14ac:dyDescent="0.35">
      <c r="A52">
        <v>2022</v>
      </c>
      <c r="B52" s="1">
        <v>460000</v>
      </c>
      <c r="C52" s="1">
        <f t="shared" si="0"/>
        <v>2000</v>
      </c>
      <c r="D52" s="4">
        <f t="shared" si="1"/>
        <v>4.3668122270742356E-3</v>
      </c>
    </row>
    <row r="53" spans="1:15" x14ac:dyDescent="0.35">
      <c r="B53" s="1">
        <v>478000</v>
      </c>
      <c r="C53" s="6">
        <f t="shared" si="0"/>
        <v>18000</v>
      </c>
      <c r="D53" s="4">
        <f t="shared" si="1"/>
        <v>3.9130434782608699E-2</v>
      </c>
    </row>
    <row r="54" spans="1:15" x14ac:dyDescent="0.35">
      <c r="B54" s="1">
        <v>469000</v>
      </c>
      <c r="C54" s="6">
        <f t="shared" si="0"/>
        <v>-9000</v>
      </c>
      <c r="D54" s="4">
        <f t="shared" si="1"/>
        <v>-1.8828451882845189E-2</v>
      </c>
      <c r="E54" t="s">
        <v>84</v>
      </c>
      <c r="O54" s="63"/>
    </row>
    <row r="55" spans="1:15" x14ac:dyDescent="0.35">
      <c r="B55" s="1">
        <v>472000</v>
      </c>
      <c r="C55" s="1">
        <f t="shared" si="0"/>
        <v>3000</v>
      </c>
      <c r="D55" s="4">
        <f t="shared" si="1"/>
        <v>6.3965884861407248E-3</v>
      </c>
      <c r="E55" t="s">
        <v>85</v>
      </c>
      <c r="O55" s="63"/>
    </row>
    <row r="56" spans="1:15" x14ac:dyDescent="0.35">
      <c r="A56">
        <v>2023</v>
      </c>
      <c r="B56" s="29">
        <v>476000</v>
      </c>
      <c r="C56" s="1">
        <f t="shared" si="0"/>
        <v>4000</v>
      </c>
      <c r="D56" s="4">
        <f t="shared" si="1"/>
        <v>8.4745762711864406E-3</v>
      </c>
    </row>
    <row r="57" spans="1:15" x14ac:dyDescent="0.35">
      <c r="B57" s="1">
        <v>479000</v>
      </c>
      <c r="C57" s="1">
        <f t="shared" si="0"/>
        <v>3000</v>
      </c>
      <c r="D57" s="4">
        <f t="shared" si="1"/>
        <v>6.3025210084033615E-3</v>
      </c>
    </row>
    <row r="58" spans="1:15" x14ac:dyDescent="0.35">
      <c r="B58" s="1">
        <v>481000</v>
      </c>
      <c r="C58" s="1">
        <f t="shared" si="0"/>
        <v>2000</v>
      </c>
      <c r="D58" s="4">
        <f t="shared" si="1"/>
        <v>4.1753653444676405E-3</v>
      </c>
    </row>
    <row r="59" spans="1:15" x14ac:dyDescent="0.35">
      <c r="B59" s="1">
        <v>482000</v>
      </c>
      <c r="C59" s="1">
        <f>B59-B58</f>
        <v>1000</v>
      </c>
      <c r="D59" s="4">
        <f t="shared" si="1"/>
        <v>2.0790020790020791E-3</v>
      </c>
    </row>
    <row r="60" spans="1:15" x14ac:dyDescent="0.35">
      <c r="A60">
        <v>2024</v>
      </c>
      <c r="B60" s="1">
        <v>479000</v>
      </c>
      <c r="C60" s="1">
        <f>B60-B59</f>
        <v>-3000</v>
      </c>
      <c r="D60" s="4">
        <f>C60/B59</f>
        <v>-6.2240663900414933E-3</v>
      </c>
      <c r="O60" s="63"/>
    </row>
    <row r="62" spans="1:15" x14ac:dyDescent="0.35">
      <c r="A62" t="s">
        <v>192</v>
      </c>
    </row>
    <row r="63" spans="1:15" x14ac:dyDescent="0.35">
      <c r="O63" s="63"/>
    </row>
    <row r="66" spans="15:15" x14ac:dyDescent="0.35">
      <c r="O66" s="63"/>
    </row>
    <row r="69" spans="15:15" x14ac:dyDescent="0.35">
      <c r="O69" s="63"/>
    </row>
    <row r="72" spans="15:15" x14ac:dyDescent="0.35">
      <c r="O72" s="63"/>
    </row>
    <row r="73" spans="15:15" x14ac:dyDescent="0.35">
      <c r="O73" s="63"/>
    </row>
    <row r="75" spans="15:15" x14ac:dyDescent="0.35">
      <c r="O75" s="63"/>
    </row>
    <row r="79" spans="15:15" x14ac:dyDescent="0.35">
      <c r="O79" s="6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47ED-A90E-4A13-9FE4-12A87F91BBCE}">
  <dimension ref="A1:W79"/>
  <sheetViews>
    <sheetView zoomScale="77" zoomScaleNormal="77" workbookViewId="0">
      <pane xSplit="2" ySplit="6" topLeftCell="C58" activePane="bottomRight" state="frozen"/>
      <selection pane="topRight" activeCell="C1" sqref="C1"/>
      <selection pane="bottomLeft" activeCell="A8" sqref="A8"/>
      <selection pane="bottomRight" activeCell="B77" sqref="B77"/>
    </sheetView>
  </sheetViews>
  <sheetFormatPr defaultRowHeight="14.5" x14ac:dyDescent="0.35"/>
  <sheetData>
    <row r="1" spans="1:23" ht="26" x14ac:dyDescent="0.6">
      <c r="A1" s="16" t="s">
        <v>201</v>
      </c>
    </row>
    <row r="2" spans="1:23" x14ac:dyDescent="0.35">
      <c r="A2" t="s">
        <v>202</v>
      </c>
    </row>
    <row r="3" spans="1:23" ht="26" x14ac:dyDescent="0.6">
      <c r="A3" s="16"/>
    </row>
    <row r="4" spans="1:23" x14ac:dyDescent="0.35">
      <c r="C4" t="s">
        <v>193</v>
      </c>
    </row>
    <row r="5" spans="1:23" x14ac:dyDescent="0.35">
      <c r="C5" t="s">
        <v>194</v>
      </c>
      <c r="F5" t="s">
        <v>195</v>
      </c>
    </row>
    <row r="6" spans="1:23" x14ac:dyDescent="0.35">
      <c r="C6" t="s">
        <v>196</v>
      </c>
      <c r="D6" t="s">
        <v>197</v>
      </c>
      <c r="E6" t="s">
        <v>198</v>
      </c>
      <c r="F6" t="s">
        <v>199</v>
      </c>
      <c r="G6" t="s">
        <v>200</v>
      </c>
    </row>
    <row r="7" spans="1:23" x14ac:dyDescent="0.35">
      <c r="A7">
        <v>2008</v>
      </c>
      <c r="C7" s="20">
        <v>134.62799999999999</v>
      </c>
      <c r="D7" s="20">
        <v>43.204999999999998</v>
      </c>
      <c r="F7" s="26">
        <v>18.436666666666667</v>
      </c>
      <c r="G7" s="27">
        <v>0.73899999999999999</v>
      </c>
      <c r="H7" s="20"/>
      <c r="I7" s="20"/>
      <c r="J7" s="54"/>
      <c r="K7" s="54"/>
      <c r="L7" s="20"/>
      <c r="O7" s="26"/>
      <c r="P7" s="26"/>
      <c r="Q7" s="26"/>
      <c r="R7" s="26"/>
      <c r="S7" s="26"/>
      <c r="U7" s="20"/>
      <c r="V7" s="20"/>
      <c r="W7" s="54"/>
    </row>
    <row r="8" spans="1:23" x14ac:dyDescent="0.35">
      <c r="C8" s="20">
        <v>145.21299999999999</v>
      </c>
      <c r="D8" s="20">
        <v>46.465000000000003</v>
      </c>
      <c r="F8" s="26">
        <v>19.118333333333332</v>
      </c>
      <c r="G8" s="27">
        <v>0.88400000000000001</v>
      </c>
      <c r="H8" s="20"/>
      <c r="I8" s="20"/>
      <c r="J8" s="54"/>
      <c r="K8" s="54"/>
      <c r="L8" s="20"/>
      <c r="O8" s="26"/>
      <c r="P8" s="26"/>
      <c r="Q8" s="26"/>
      <c r="R8" s="26"/>
      <c r="S8" s="26"/>
      <c r="U8" s="20"/>
      <c r="V8" s="20"/>
      <c r="W8" s="54"/>
    </row>
    <row r="9" spans="1:23" x14ac:dyDescent="0.35">
      <c r="C9" s="20">
        <v>143.56299999999999</v>
      </c>
      <c r="D9" s="20">
        <v>43.765999999999998</v>
      </c>
      <c r="F9" s="26">
        <v>19.862333333333332</v>
      </c>
      <c r="G9" s="27">
        <v>0.82799999999999996</v>
      </c>
      <c r="H9" s="20"/>
      <c r="I9" s="20"/>
      <c r="J9" s="54"/>
      <c r="K9" s="54"/>
      <c r="L9" s="20"/>
      <c r="O9" s="26"/>
      <c r="P9" s="26"/>
      <c r="Q9" s="26"/>
      <c r="R9" s="26"/>
      <c r="S9" s="26"/>
      <c r="U9" s="20"/>
      <c r="V9" s="20"/>
      <c r="W9" s="54"/>
    </row>
    <row r="10" spans="1:23" x14ac:dyDescent="0.35">
      <c r="C10" s="20">
        <v>137.18899999999999</v>
      </c>
      <c r="D10" s="20">
        <v>45.296999999999997</v>
      </c>
      <c r="F10" s="26">
        <v>18.060333333333332</v>
      </c>
      <c r="G10" s="27">
        <v>0.71266666666666667</v>
      </c>
      <c r="H10" s="20"/>
      <c r="I10" s="20"/>
      <c r="J10" s="54"/>
      <c r="K10" s="54"/>
      <c r="L10" s="20"/>
      <c r="O10" s="26"/>
      <c r="P10" s="26"/>
      <c r="Q10" s="26"/>
      <c r="R10" s="26"/>
      <c r="S10" s="26"/>
      <c r="U10" s="20"/>
      <c r="V10" s="20"/>
      <c r="W10" s="54"/>
    </row>
    <row r="11" spans="1:23" x14ac:dyDescent="0.35">
      <c r="A11">
        <v>2009</v>
      </c>
      <c r="C11" s="20">
        <v>128.172</v>
      </c>
      <c r="D11" s="20">
        <v>44.267000000000003</v>
      </c>
      <c r="F11" s="26">
        <v>17.148</v>
      </c>
      <c r="G11" s="27">
        <v>0.64200000000000002</v>
      </c>
      <c r="H11" s="20"/>
      <c r="I11" s="20"/>
      <c r="J11" s="54"/>
      <c r="K11" s="54"/>
      <c r="L11" s="20"/>
      <c r="O11" s="26"/>
      <c r="P11" s="26"/>
      <c r="Q11" s="26"/>
      <c r="R11" s="26"/>
      <c r="S11" s="26"/>
      <c r="U11" s="20"/>
      <c r="V11" s="20"/>
      <c r="W11" s="54"/>
    </row>
    <row r="12" spans="1:23" x14ac:dyDescent="0.35">
      <c r="C12" s="20">
        <v>122.429</v>
      </c>
      <c r="D12" s="20">
        <v>44.634999999999998</v>
      </c>
      <c r="F12" s="26">
        <v>18.460666666666668</v>
      </c>
      <c r="G12" s="27">
        <v>0.63966666666666661</v>
      </c>
      <c r="H12" s="20"/>
      <c r="I12" s="20"/>
      <c r="J12" s="54"/>
      <c r="K12" s="54"/>
      <c r="L12" s="20"/>
      <c r="O12" s="26"/>
      <c r="P12" s="26"/>
      <c r="Q12" s="26"/>
      <c r="R12" s="26"/>
      <c r="S12" s="26"/>
      <c r="U12" s="20"/>
      <c r="V12" s="20"/>
      <c r="W12" s="54"/>
    </row>
    <row r="13" spans="1:23" x14ac:dyDescent="0.35">
      <c r="C13" s="20">
        <v>123.866</v>
      </c>
      <c r="D13" s="20">
        <v>45.151000000000003</v>
      </c>
      <c r="F13" s="26">
        <v>19.609666666666669</v>
      </c>
      <c r="G13" s="27">
        <v>0.70066666666666666</v>
      </c>
      <c r="H13" s="20"/>
      <c r="I13" s="20"/>
      <c r="J13" s="54"/>
      <c r="K13" s="54"/>
      <c r="L13" s="20"/>
      <c r="O13" s="26"/>
      <c r="P13" s="26"/>
      <c r="Q13" s="26"/>
      <c r="R13" s="26"/>
      <c r="S13" s="26"/>
      <c r="U13" s="20"/>
      <c r="V13" s="20"/>
      <c r="W13" s="54"/>
    </row>
    <row r="14" spans="1:23" x14ac:dyDescent="0.35">
      <c r="C14" s="20">
        <v>126.59399999999999</v>
      </c>
      <c r="D14" s="20">
        <v>45.018000000000001</v>
      </c>
      <c r="F14" s="26">
        <v>18.766666666666669</v>
      </c>
      <c r="G14" s="27">
        <v>0.56566666666666665</v>
      </c>
      <c r="H14" s="20"/>
      <c r="I14" s="20"/>
      <c r="J14" s="54"/>
      <c r="K14" s="54"/>
      <c r="L14" s="20"/>
      <c r="O14" s="26"/>
      <c r="P14" s="26"/>
      <c r="Q14" s="26"/>
      <c r="R14" s="26"/>
      <c r="S14" s="26"/>
      <c r="U14" s="20"/>
      <c r="V14" s="20"/>
      <c r="W14" s="54"/>
    </row>
    <row r="15" spans="1:23" x14ac:dyDescent="0.35">
      <c r="A15">
        <v>2010</v>
      </c>
      <c r="C15" s="20">
        <v>132.33000000000001</v>
      </c>
      <c r="D15" s="20">
        <v>46.735999999999997</v>
      </c>
      <c r="F15" s="26">
        <v>18.735333333333333</v>
      </c>
      <c r="G15" s="27">
        <v>0.51900000000000002</v>
      </c>
      <c r="H15" s="20"/>
      <c r="I15" s="20"/>
      <c r="J15" s="54"/>
      <c r="K15" s="54"/>
      <c r="L15" s="20"/>
      <c r="O15" s="26"/>
      <c r="P15" s="26"/>
      <c r="Q15" s="26"/>
      <c r="R15" s="26"/>
      <c r="S15" s="26"/>
      <c r="U15" s="20"/>
      <c r="V15" s="20"/>
      <c r="W15" s="54"/>
    </row>
    <row r="16" spans="1:23" x14ac:dyDescent="0.35">
      <c r="C16" s="20">
        <v>133.268</v>
      </c>
      <c r="D16" s="20">
        <v>42.057000000000002</v>
      </c>
      <c r="F16" s="26">
        <v>19.579666666666668</v>
      </c>
      <c r="G16" s="27">
        <v>0.53266666666666662</v>
      </c>
      <c r="H16" s="20"/>
      <c r="I16" s="20"/>
      <c r="J16" s="54"/>
      <c r="K16" s="54"/>
      <c r="L16" s="20"/>
      <c r="O16" s="26"/>
      <c r="P16" s="26"/>
      <c r="Q16" s="26"/>
      <c r="R16" s="26"/>
      <c r="S16" s="26"/>
      <c r="U16" s="20"/>
      <c r="V16" s="20"/>
      <c r="W16" s="54"/>
    </row>
    <row r="17" spans="1:23" x14ac:dyDescent="0.35">
      <c r="C17" s="20">
        <v>132.625</v>
      </c>
      <c r="D17" s="20">
        <v>45.494999999999997</v>
      </c>
      <c r="F17" s="26">
        <v>19.581</v>
      </c>
      <c r="G17" s="27">
        <v>0.78666666666666663</v>
      </c>
      <c r="H17" s="20"/>
      <c r="I17" s="20"/>
      <c r="J17" s="54"/>
      <c r="K17" s="54"/>
      <c r="L17" s="20"/>
      <c r="O17" s="26"/>
      <c r="P17" s="26"/>
      <c r="Q17" s="26"/>
      <c r="R17" s="26"/>
      <c r="S17" s="26"/>
      <c r="U17" s="20"/>
      <c r="V17" s="20"/>
      <c r="W17" s="54"/>
    </row>
    <row r="18" spans="1:23" x14ac:dyDescent="0.35">
      <c r="C18" s="20">
        <v>132.57599999999999</v>
      </c>
      <c r="D18" s="20">
        <v>47.027999999999999</v>
      </c>
      <c r="F18" s="26">
        <v>19.007000000000001</v>
      </c>
      <c r="G18" s="27">
        <v>0.68266666666666664</v>
      </c>
      <c r="H18" s="20"/>
      <c r="I18" s="20"/>
      <c r="J18" s="54"/>
      <c r="K18" s="54"/>
      <c r="L18" s="20"/>
      <c r="O18" s="26"/>
      <c r="P18" s="26"/>
      <c r="Q18" s="26"/>
      <c r="R18" s="26"/>
      <c r="S18" s="26"/>
      <c r="U18" s="20"/>
      <c r="V18" s="20"/>
      <c r="W18" s="54"/>
    </row>
    <row r="19" spans="1:23" x14ac:dyDescent="0.35">
      <c r="A19">
        <v>2011</v>
      </c>
      <c r="C19" s="20">
        <v>137.108</v>
      </c>
      <c r="D19" s="20">
        <v>46.951000000000001</v>
      </c>
      <c r="F19" s="26">
        <v>18.742666666666668</v>
      </c>
      <c r="G19" s="27">
        <v>0.78700000000000003</v>
      </c>
      <c r="H19" s="20"/>
      <c r="I19" s="20"/>
      <c r="J19" s="54"/>
      <c r="K19" s="54"/>
      <c r="L19" s="20"/>
      <c r="O19" s="26"/>
      <c r="P19" s="26"/>
      <c r="Q19" s="26"/>
      <c r="R19" s="26"/>
      <c r="S19" s="26"/>
      <c r="U19" s="20"/>
      <c r="V19" s="20"/>
      <c r="W19" s="54"/>
    </row>
    <row r="20" spans="1:23" x14ac:dyDescent="0.35">
      <c r="C20" s="20">
        <v>142.59399999999999</v>
      </c>
      <c r="D20" s="20">
        <v>47.25</v>
      </c>
      <c r="F20" s="26">
        <v>19.651666666666667</v>
      </c>
      <c r="G20" s="27">
        <v>0.81200000000000006</v>
      </c>
      <c r="H20" s="20"/>
      <c r="I20" s="20"/>
      <c r="J20" s="54"/>
      <c r="K20" s="54"/>
      <c r="L20" s="20"/>
      <c r="O20" s="26"/>
      <c r="P20" s="26"/>
      <c r="Q20" s="26"/>
      <c r="R20" s="26"/>
      <c r="S20" s="26"/>
      <c r="U20" s="20"/>
      <c r="V20" s="20"/>
      <c r="W20" s="54"/>
    </row>
    <row r="21" spans="1:23" x14ac:dyDescent="0.35">
      <c r="C21" s="20">
        <v>146.80799999999999</v>
      </c>
      <c r="D21" s="20">
        <v>48.691000000000003</v>
      </c>
      <c r="F21" s="26">
        <v>19.576333333333331</v>
      </c>
      <c r="G21" s="27">
        <v>0.88966666666666661</v>
      </c>
      <c r="H21" s="20"/>
      <c r="I21" s="20"/>
      <c r="J21" s="54"/>
      <c r="K21" s="54"/>
      <c r="L21" s="20"/>
      <c r="O21" s="26"/>
      <c r="P21" s="26"/>
      <c r="Q21" s="26"/>
      <c r="R21" s="26"/>
      <c r="S21" s="26"/>
      <c r="U21" s="20"/>
      <c r="V21" s="20"/>
      <c r="W21" s="54"/>
    </row>
    <row r="22" spans="1:23" x14ac:dyDescent="0.35">
      <c r="C22" s="20">
        <v>148.03</v>
      </c>
      <c r="D22" s="20">
        <v>51.612000000000002</v>
      </c>
      <c r="F22" s="26">
        <v>18.876333333333331</v>
      </c>
      <c r="G22" s="27">
        <v>0.84033333333333338</v>
      </c>
      <c r="H22" s="20"/>
      <c r="I22" s="20"/>
      <c r="J22" s="54"/>
      <c r="K22" s="54"/>
      <c r="L22" s="20"/>
      <c r="O22" s="26"/>
      <c r="P22" s="26"/>
      <c r="Q22" s="26"/>
      <c r="R22" s="26"/>
      <c r="S22" s="26"/>
      <c r="U22" s="20"/>
      <c r="V22" s="20"/>
      <c r="W22" s="54"/>
    </row>
    <row r="23" spans="1:23" x14ac:dyDescent="0.35">
      <c r="A23">
        <v>2012</v>
      </c>
      <c r="C23" s="20">
        <v>144.61500000000001</v>
      </c>
      <c r="D23" s="20">
        <v>51.896999999999998</v>
      </c>
      <c r="F23" s="26">
        <v>18.568000000000001</v>
      </c>
      <c r="G23" s="27">
        <v>0.79266666666666663</v>
      </c>
      <c r="H23" s="20"/>
      <c r="I23" s="20"/>
      <c r="J23" s="54"/>
      <c r="K23" s="54"/>
      <c r="L23" s="20"/>
      <c r="O23" s="26"/>
      <c r="P23" s="26"/>
      <c r="Q23" s="26"/>
      <c r="R23" s="26"/>
      <c r="S23" s="26"/>
      <c r="U23" s="20"/>
      <c r="V23" s="20"/>
      <c r="W23" s="54"/>
    </row>
    <row r="24" spans="1:23" x14ac:dyDescent="0.35">
      <c r="C24" s="20">
        <v>144.334</v>
      </c>
      <c r="D24" s="20">
        <v>51.723999999999997</v>
      </c>
      <c r="F24" s="26">
        <v>18.731666666666669</v>
      </c>
      <c r="G24" s="27">
        <v>0.80466666666666664</v>
      </c>
      <c r="H24" s="20"/>
      <c r="I24" s="20"/>
      <c r="J24" s="54"/>
      <c r="K24" s="54"/>
      <c r="L24" s="20"/>
      <c r="O24" s="26"/>
      <c r="P24" s="26"/>
      <c r="Q24" s="26"/>
      <c r="R24" s="26"/>
      <c r="S24" s="26"/>
      <c r="U24" s="20"/>
      <c r="V24" s="20"/>
      <c r="W24" s="54"/>
    </row>
    <row r="25" spans="1:23" x14ac:dyDescent="0.35">
      <c r="C25" s="20">
        <v>138.43</v>
      </c>
      <c r="D25" s="20">
        <v>51.854999999999997</v>
      </c>
      <c r="F25" s="26">
        <v>19.260666666666669</v>
      </c>
      <c r="G25" s="27">
        <v>0.80200000000000005</v>
      </c>
      <c r="H25" s="20"/>
      <c r="I25" s="20"/>
      <c r="J25" s="54"/>
      <c r="K25" s="54"/>
      <c r="L25" s="20"/>
      <c r="O25" s="26"/>
      <c r="P25" s="26"/>
      <c r="Q25" s="26"/>
      <c r="R25" s="26"/>
      <c r="S25" s="26"/>
      <c r="U25" s="20"/>
      <c r="V25" s="20"/>
      <c r="W25" s="54"/>
    </row>
    <row r="26" spans="1:23" x14ac:dyDescent="0.35">
      <c r="C26" s="20">
        <v>148.16399999999999</v>
      </c>
      <c r="D26" s="20">
        <v>50.399000000000001</v>
      </c>
      <c r="F26" s="26">
        <v>18.312999999999999</v>
      </c>
      <c r="G26" s="27">
        <v>0.78533333333333333</v>
      </c>
      <c r="H26" s="20"/>
      <c r="I26" s="20"/>
      <c r="J26" s="54"/>
      <c r="K26" s="54"/>
      <c r="L26" s="20"/>
      <c r="O26" s="26"/>
      <c r="P26" s="26"/>
      <c r="Q26" s="26"/>
      <c r="R26" s="26"/>
      <c r="S26" s="26"/>
      <c r="U26" s="20"/>
      <c r="V26" s="20"/>
      <c r="W26" s="54"/>
    </row>
    <row r="27" spans="1:23" x14ac:dyDescent="0.35">
      <c r="A27">
        <v>2013</v>
      </c>
      <c r="C27" s="20">
        <v>150.089</v>
      </c>
      <c r="D27" s="20">
        <v>53.421999999999997</v>
      </c>
      <c r="F27" s="26">
        <v>17.757333333333332</v>
      </c>
      <c r="G27" s="27">
        <v>0.76100000000000001</v>
      </c>
      <c r="H27" s="20"/>
      <c r="I27" s="20"/>
      <c r="J27" s="54"/>
      <c r="K27" s="54"/>
      <c r="L27" s="20"/>
      <c r="O27" s="26"/>
      <c r="P27" s="26"/>
      <c r="Q27" s="26"/>
      <c r="R27" s="26"/>
      <c r="S27" s="26"/>
      <c r="U27" s="20"/>
      <c r="V27" s="20"/>
      <c r="W27" s="54"/>
    </row>
    <row r="28" spans="1:23" x14ac:dyDescent="0.35">
      <c r="C28" s="20">
        <v>145.31899999999999</v>
      </c>
      <c r="D28" s="20">
        <v>52.29</v>
      </c>
      <c r="F28" s="26">
        <v>18.763666666666669</v>
      </c>
      <c r="G28" s="27">
        <v>0.91066666666666662</v>
      </c>
      <c r="H28" s="20"/>
      <c r="I28" s="20"/>
      <c r="J28" s="54"/>
      <c r="K28" s="54"/>
      <c r="L28" s="20"/>
      <c r="O28" s="26"/>
      <c r="P28" s="26"/>
      <c r="Q28" s="26"/>
      <c r="R28" s="26"/>
      <c r="S28" s="26"/>
      <c r="U28" s="20"/>
      <c r="V28" s="20"/>
      <c r="W28" s="54"/>
    </row>
    <row r="29" spans="1:23" x14ac:dyDescent="0.35">
      <c r="C29" s="20">
        <v>145.167</v>
      </c>
      <c r="D29" s="20">
        <v>53.734999999999999</v>
      </c>
      <c r="F29" s="26">
        <v>19.414000000000001</v>
      </c>
      <c r="G29" s="27">
        <v>0.94566666666666666</v>
      </c>
      <c r="H29" s="20"/>
      <c r="I29" s="20"/>
      <c r="J29" s="54"/>
      <c r="K29" s="54"/>
      <c r="L29" s="20"/>
      <c r="O29" s="26"/>
      <c r="P29" s="26"/>
      <c r="Q29" s="26"/>
      <c r="R29" s="26"/>
      <c r="S29" s="26"/>
      <c r="U29" s="20"/>
      <c r="V29" s="20"/>
      <c r="W29" s="54"/>
    </row>
    <row r="30" spans="1:23" x14ac:dyDescent="0.35">
      <c r="C30" s="20">
        <v>143.76499999999999</v>
      </c>
      <c r="D30" s="20">
        <v>52.2</v>
      </c>
      <c r="F30" s="26">
        <v>18.287666666666667</v>
      </c>
      <c r="G30" s="27">
        <v>0.88300000000000001</v>
      </c>
      <c r="H30" s="20"/>
      <c r="I30" s="20"/>
      <c r="J30" s="54"/>
      <c r="K30" s="54"/>
      <c r="L30" s="20"/>
      <c r="O30" s="26"/>
      <c r="P30" s="26"/>
      <c r="Q30" s="26"/>
      <c r="R30" s="26"/>
      <c r="S30" s="26"/>
      <c r="U30" s="20"/>
      <c r="V30" s="20"/>
      <c r="W30" s="54"/>
    </row>
    <row r="31" spans="1:23" x14ac:dyDescent="0.35">
      <c r="A31">
        <v>2014</v>
      </c>
      <c r="C31" s="20">
        <v>153.304</v>
      </c>
      <c r="D31" s="20">
        <v>52.079000000000001</v>
      </c>
      <c r="F31" s="26">
        <v>18.050999999999998</v>
      </c>
      <c r="G31" s="27">
        <v>0.8786666666666666</v>
      </c>
      <c r="H31" s="20"/>
      <c r="I31" s="20"/>
      <c r="J31" s="54"/>
      <c r="K31" s="54"/>
      <c r="L31" s="20"/>
      <c r="O31" s="26"/>
      <c r="P31" s="26"/>
      <c r="Q31" s="26"/>
      <c r="R31" s="26"/>
      <c r="S31" s="26"/>
      <c r="U31" s="20"/>
      <c r="V31" s="20"/>
      <c r="W31" s="54"/>
    </row>
    <row r="32" spans="1:23" x14ac:dyDescent="0.35">
      <c r="C32" s="20">
        <v>160.35300000000001</v>
      </c>
      <c r="D32" s="20">
        <v>55.107999999999997</v>
      </c>
      <c r="F32" s="26">
        <v>18.467666666666666</v>
      </c>
      <c r="G32" s="27">
        <v>1.0966666666666667</v>
      </c>
      <c r="H32" s="20"/>
      <c r="I32" s="20"/>
      <c r="J32" s="54"/>
      <c r="K32" s="54"/>
      <c r="L32" s="20"/>
      <c r="O32" s="26"/>
      <c r="P32" s="26"/>
      <c r="Q32" s="26"/>
      <c r="R32" s="26"/>
      <c r="S32" s="26"/>
      <c r="U32" s="20"/>
      <c r="V32" s="20"/>
      <c r="W32" s="54"/>
    </row>
    <row r="33" spans="1:23" x14ac:dyDescent="0.35">
      <c r="C33" s="20">
        <v>155.57300000000001</v>
      </c>
      <c r="D33" s="20">
        <v>55.600999999999999</v>
      </c>
      <c r="F33" s="26">
        <v>18.881</v>
      </c>
      <c r="G33" s="27">
        <v>1.2410000000000001</v>
      </c>
      <c r="H33" s="20"/>
      <c r="I33" s="20"/>
      <c r="J33" s="54"/>
      <c r="K33" s="54"/>
      <c r="L33" s="20"/>
      <c r="O33" s="26"/>
      <c r="P33" s="26"/>
      <c r="Q33" s="26"/>
      <c r="R33" s="26"/>
      <c r="S33" s="26"/>
      <c r="U33" s="20"/>
      <c r="V33" s="20"/>
      <c r="W33" s="54"/>
    </row>
    <row r="34" spans="1:23" x14ac:dyDescent="0.35">
      <c r="C34" s="20">
        <v>156.53</v>
      </c>
      <c r="D34" s="20">
        <v>57.369</v>
      </c>
      <c r="F34" s="26">
        <v>17.983333333333331</v>
      </c>
      <c r="G34" s="27">
        <v>1.2776666666666667</v>
      </c>
      <c r="H34" s="20"/>
      <c r="I34" s="20"/>
      <c r="J34" s="54"/>
      <c r="K34" s="54"/>
      <c r="L34" s="20"/>
      <c r="O34" s="26"/>
      <c r="P34" s="26"/>
      <c r="Q34" s="26"/>
      <c r="R34" s="26"/>
      <c r="S34" s="26"/>
      <c r="U34" s="20"/>
      <c r="V34" s="20"/>
      <c r="W34" s="54"/>
    </row>
    <row r="35" spans="1:23" x14ac:dyDescent="0.35">
      <c r="A35">
        <v>2015</v>
      </c>
      <c r="C35" s="20">
        <v>154.136</v>
      </c>
      <c r="D35" s="20">
        <v>58.48</v>
      </c>
      <c r="F35" s="26">
        <v>17.952666666666669</v>
      </c>
      <c r="G35" s="27">
        <v>1.2303333333333333</v>
      </c>
      <c r="H35" s="20"/>
      <c r="I35" s="20"/>
      <c r="J35" s="54"/>
      <c r="K35" s="54"/>
      <c r="L35" s="20"/>
      <c r="O35" s="26"/>
      <c r="P35" s="26"/>
      <c r="Q35" s="26"/>
      <c r="R35" s="26"/>
      <c r="S35" s="26"/>
      <c r="U35" s="20"/>
      <c r="V35" s="20"/>
      <c r="W35" s="54"/>
    </row>
    <row r="36" spans="1:23" x14ac:dyDescent="0.35">
      <c r="C36" s="20">
        <v>146.69</v>
      </c>
      <c r="D36" s="20">
        <v>54.585999999999999</v>
      </c>
      <c r="F36" s="26">
        <v>18.088000000000001</v>
      </c>
      <c r="G36" s="27">
        <v>1.3216666666666668</v>
      </c>
      <c r="H36" s="20"/>
      <c r="I36" s="20"/>
      <c r="J36" s="54"/>
      <c r="K36" s="54"/>
      <c r="L36" s="20"/>
      <c r="O36" s="26"/>
      <c r="P36" s="26"/>
      <c r="Q36" s="26"/>
      <c r="R36" s="26"/>
      <c r="S36" s="26"/>
      <c r="U36" s="20"/>
      <c r="V36" s="20"/>
      <c r="W36" s="54"/>
    </row>
    <row r="37" spans="1:23" x14ac:dyDescent="0.35">
      <c r="C37" s="20">
        <v>148.85400000000001</v>
      </c>
      <c r="D37" s="20">
        <v>53.899000000000001</v>
      </c>
      <c r="F37" s="26">
        <v>18.089666666666666</v>
      </c>
      <c r="G37" s="27">
        <v>1.3819999999999999</v>
      </c>
      <c r="H37" s="20"/>
      <c r="I37" s="20"/>
      <c r="J37" s="54"/>
      <c r="K37" s="54"/>
      <c r="L37" s="20"/>
      <c r="O37" s="26"/>
      <c r="P37" s="26"/>
      <c r="Q37" s="26"/>
      <c r="R37" s="26"/>
      <c r="S37" s="26"/>
      <c r="U37" s="20"/>
      <c r="V37" s="20"/>
      <c r="W37" s="54"/>
    </row>
    <row r="38" spans="1:23" x14ac:dyDescent="0.35">
      <c r="C38" s="20">
        <v>151.803</v>
      </c>
      <c r="D38" s="20">
        <v>52.512999999999998</v>
      </c>
      <c r="F38" s="26">
        <v>17.530999999999999</v>
      </c>
      <c r="G38" s="27">
        <v>1.357</v>
      </c>
      <c r="H38" s="20"/>
      <c r="I38" s="20"/>
      <c r="J38" s="54"/>
      <c r="K38" s="54"/>
      <c r="L38" s="20"/>
      <c r="O38" s="26"/>
      <c r="P38" s="26"/>
      <c r="Q38" s="26"/>
      <c r="R38" s="26"/>
      <c r="S38" s="26"/>
      <c r="U38" s="20"/>
      <c r="V38" s="20"/>
      <c r="W38" s="54"/>
    </row>
    <row r="39" spans="1:23" x14ac:dyDescent="0.35">
      <c r="A39">
        <v>2016</v>
      </c>
      <c r="C39" s="20">
        <v>145.363</v>
      </c>
      <c r="D39" s="20">
        <v>52.720999999999997</v>
      </c>
      <c r="F39" s="26">
        <v>17.356000000000002</v>
      </c>
      <c r="G39" s="27">
        <v>1.327</v>
      </c>
      <c r="H39" s="20"/>
      <c r="I39" s="20"/>
      <c r="J39" s="54"/>
      <c r="K39" s="54"/>
      <c r="L39" s="20"/>
      <c r="O39" s="26"/>
      <c r="P39" s="26"/>
      <c r="Q39" s="26"/>
      <c r="R39" s="26"/>
      <c r="S39" s="26"/>
      <c r="U39" s="20"/>
      <c r="V39" s="20"/>
      <c r="W39" s="54"/>
    </row>
    <row r="40" spans="1:23" x14ac:dyDescent="0.35">
      <c r="C40" s="20">
        <v>155.57599999999999</v>
      </c>
      <c r="D40" s="20">
        <v>54.234000000000002</v>
      </c>
      <c r="F40" s="26">
        <v>17.714333333333332</v>
      </c>
      <c r="G40" s="27">
        <v>1.4330000000000001</v>
      </c>
      <c r="H40" s="20"/>
      <c r="I40" s="20"/>
      <c r="J40" s="54"/>
      <c r="K40" s="54"/>
      <c r="L40" s="20"/>
      <c r="O40" s="26"/>
      <c r="P40" s="26"/>
      <c r="Q40" s="26"/>
      <c r="R40" s="26"/>
      <c r="S40" s="26"/>
      <c r="U40" s="20"/>
      <c r="V40" s="20"/>
      <c r="W40" s="54"/>
    </row>
    <row r="41" spans="1:23" x14ac:dyDescent="0.35">
      <c r="C41" s="20">
        <v>160.785</v>
      </c>
      <c r="D41" s="20">
        <v>52.579000000000001</v>
      </c>
      <c r="F41" s="26">
        <v>17.925333333333331</v>
      </c>
      <c r="G41" s="27">
        <v>1.59</v>
      </c>
      <c r="H41" s="20"/>
      <c r="I41" s="20"/>
      <c r="J41" s="54"/>
      <c r="K41" s="54"/>
      <c r="L41" s="20"/>
      <c r="O41" s="26"/>
      <c r="P41" s="26"/>
      <c r="Q41" s="26"/>
      <c r="R41" s="26"/>
      <c r="S41" s="26"/>
      <c r="U41" s="20"/>
      <c r="V41" s="20"/>
      <c r="W41" s="54"/>
    </row>
    <row r="42" spans="1:23" x14ac:dyDescent="0.35">
      <c r="C42" s="20">
        <v>161.011</v>
      </c>
      <c r="D42" s="20">
        <v>55.704000000000001</v>
      </c>
      <c r="F42" s="26">
        <v>17.111000000000001</v>
      </c>
      <c r="G42" s="27">
        <v>1.7253333333333332</v>
      </c>
      <c r="H42" s="20"/>
      <c r="I42" s="20"/>
      <c r="J42" s="54"/>
      <c r="K42" s="54"/>
      <c r="L42" s="20"/>
      <c r="O42" s="26"/>
      <c r="P42" s="26"/>
      <c r="Q42" s="26"/>
      <c r="R42" s="26"/>
      <c r="S42" s="26"/>
      <c r="U42" s="20"/>
      <c r="V42" s="20"/>
      <c r="W42" s="54"/>
    </row>
    <row r="43" spans="1:23" x14ac:dyDescent="0.35">
      <c r="A43">
        <v>2017</v>
      </c>
      <c r="C43" s="20">
        <v>164.76900000000001</v>
      </c>
      <c r="D43" s="20">
        <v>56.037999999999997</v>
      </c>
      <c r="F43" s="26">
        <v>16.981000000000002</v>
      </c>
      <c r="G43" s="27">
        <v>1.619</v>
      </c>
      <c r="H43" s="20"/>
      <c r="I43" s="20"/>
      <c r="J43" s="54"/>
      <c r="K43" s="54"/>
      <c r="L43" s="20"/>
      <c r="O43" s="26"/>
      <c r="P43" s="26"/>
      <c r="Q43" s="26"/>
      <c r="R43" s="26"/>
      <c r="S43" s="26"/>
      <c r="U43" s="20"/>
      <c r="V43" s="20"/>
      <c r="W43" s="54"/>
    </row>
    <row r="44" spans="1:23" x14ac:dyDescent="0.35">
      <c r="C44" s="20">
        <v>176.13399999999999</v>
      </c>
      <c r="D44" s="20">
        <v>56.457000000000001</v>
      </c>
      <c r="F44" s="26">
        <v>17.891333333333332</v>
      </c>
      <c r="G44" s="27">
        <v>1.5856666666666668</v>
      </c>
      <c r="H44" s="20"/>
      <c r="I44" s="20"/>
      <c r="J44" s="54"/>
      <c r="K44" s="54"/>
      <c r="L44" s="20"/>
      <c r="O44" s="26"/>
      <c r="P44" s="26"/>
      <c r="Q44" s="26"/>
      <c r="R44" s="26"/>
      <c r="S44" s="26"/>
      <c r="U44" s="20"/>
      <c r="V44" s="20"/>
      <c r="W44" s="54"/>
    </row>
    <row r="45" spans="1:23" x14ac:dyDescent="0.35">
      <c r="C45" s="20">
        <v>171.863</v>
      </c>
      <c r="D45" s="20">
        <v>56.348999999999997</v>
      </c>
      <c r="F45" s="26">
        <v>17.791666666666668</v>
      </c>
      <c r="G45" s="27">
        <v>1.7363333333333333</v>
      </c>
      <c r="H45" s="20"/>
      <c r="I45" s="20"/>
      <c r="J45" s="54"/>
      <c r="K45" s="54"/>
      <c r="L45" s="20"/>
      <c r="O45" s="26"/>
      <c r="P45" s="26"/>
      <c r="Q45" s="26"/>
      <c r="R45" s="26"/>
      <c r="S45" s="26"/>
      <c r="U45" s="20"/>
      <c r="V45" s="20"/>
      <c r="W45" s="54"/>
    </row>
    <row r="46" spans="1:23" x14ac:dyDescent="0.35">
      <c r="C46" s="20">
        <v>173.899</v>
      </c>
      <c r="D46" s="20">
        <v>57.005000000000003</v>
      </c>
      <c r="F46" s="26">
        <v>17.106000000000002</v>
      </c>
      <c r="G46" s="27">
        <v>1.8453333333333333</v>
      </c>
      <c r="H46" s="20"/>
      <c r="I46" s="20"/>
      <c r="J46" s="54"/>
      <c r="K46" s="54"/>
      <c r="L46" s="20"/>
      <c r="O46" s="26"/>
      <c r="P46" s="26"/>
      <c r="Q46" s="26"/>
      <c r="R46" s="26"/>
      <c r="S46" s="26"/>
      <c r="U46" s="20"/>
      <c r="V46" s="20"/>
      <c r="W46" s="54"/>
    </row>
    <row r="47" spans="1:23" x14ac:dyDescent="0.35">
      <c r="A47">
        <v>2018</v>
      </c>
      <c r="C47" s="20">
        <v>185.148</v>
      </c>
      <c r="D47" s="20">
        <v>56.305999999999997</v>
      </c>
      <c r="E47" s="26">
        <v>52.363999999999997</v>
      </c>
      <c r="F47" s="26">
        <v>16.93</v>
      </c>
      <c r="G47" s="27">
        <v>1.8176666666666668</v>
      </c>
      <c r="H47" s="20"/>
      <c r="I47" s="20"/>
      <c r="J47" s="54"/>
      <c r="K47" s="54"/>
      <c r="L47" s="20"/>
      <c r="O47" s="26"/>
      <c r="P47" s="26"/>
      <c r="Q47" s="26"/>
      <c r="R47" s="26"/>
      <c r="S47" s="26"/>
      <c r="U47" s="20"/>
      <c r="V47" s="20"/>
      <c r="W47" s="54"/>
    </row>
    <row r="48" spans="1:23" x14ac:dyDescent="0.35">
      <c r="C48" s="20">
        <v>177.66300000000001</v>
      </c>
      <c r="D48" s="20">
        <v>54.445</v>
      </c>
      <c r="E48" s="26">
        <v>55.228000000000002</v>
      </c>
      <c r="F48" s="26">
        <v>17.783999999999999</v>
      </c>
      <c r="G48" s="27">
        <v>1.734</v>
      </c>
      <c r="H48" s="20"/>
      <c r="I48" s="20"/>
      <c r="J48" s="54"/>
      <c r="K48" s="54"/>
      <c r="L48" s="20"/>
      <c r="O48" s="26"/>
      <c r="P48" s="26"/>
      <c r="Q48" s="26"/>
      <c r="R48" s="26"/>
      <c r="S48" s="26"/>
      <c r="U48" s="20"/>
      <c r="V48" s="20"/>
      <c r="W48" s="54"/>
    </row>
    <row r="49" spans="1:23" x14ac:dyDescent="0.35">
      <c r="C49" s="20">
        <v>187.59</v>
      </c>
      <c r="D49" s="20">
        <v>53.921999999999997</v>
      </c>
      <c r="E49" s="26">
        <v>55.331000000000003</v>
      </c>
      <c r="F49" s="26">
        <v>17.946666666666669</v>
      </c>
      <c r="G49" s="27">
        <v>1.8926666666666667</v>
      </c>
      <c r="H49" s="20"/>
      <c r="I49" s="20"/>
      <c r="J49" s="54"/>
      <c r="K49" s="54"/>
      <c r="L49" s="20"/>
      <c r="O49" s="26"/>
      <c r="P49" s="26"/>
      <c r="Q49" s="26"/>
      <c r="R49" s="26"/>
      <c r="S49" s="26"/>
      <c r="U49" s="20"/>
      <c r="V49" s="20"/>
      <c r="W49" s="54"/>
    </row>
    <row r="50" spans="1:23" x14ac:dyDescent="0.35">
      <c r="C50" s="20">
        <v>198.09200000000001</v>
      </c>
      <c r="D50" s="20">
        <v>52.353999999999999</v>
      </c>
      <c r="E50" s="26">
        <v>54.866</v>
      </c>
      <c r="F50" s="26">
        <v>17.154666666666667</v>
      </c>
      <c r="G50" s="27">
        <v>2.0086666666666666</v>
      </c>
      <c r="H50" s="20"/>
      <c r="I50" s="20"/>
      <c r="J50" s="54"/>
      <c r="K50" s="54"/>
      <c r="L50" s="20"/>
      <c r="O50" s="26"/>
      <c r="P50" s="26"/>
      <c r="Q50" s="26"/>
      <c r="R50" s="26"/>
      <c r="S50" s="26"/>
      <c r="U50" s="20"/>
      <c r="V50" s="20"/>
      <c r="W50" s="54"/>
    </row>
    <row r="51" spans="1:23" x14ac:dyDescent="0.35">
      <c r="A51">
        <v>2019</v>
      </c>
      <c r="C51" s="20">
        <v>188.58600000000001</v>
      </c>
      <c r="D51" s="20">
        <v>54.753</v>
      </c>
      <c r="E51" s="26">
        <v>61.26</v>
      </c>
      <c r="F51" s="26">
        <v>16.611666666666668</v>
      </c>
      <c r="G51" s="27">
        <v>1.9066666666666667</v>
      </c>
      <c r="H51" s="20"/>
      <c r="I51" s="20"/>
      <c r="J51" s="54"/>
      <c r="K51" s="54"/>
      <c r="L51" s="20"/>
      <c r="O51" s="26"/>
      <c r="P51" s="26"/>
      <c r="Q51" s="26"/>
      <c r="R51" s="26"/>
      <c r="S51" s="26"/>
      <c r="U51" s="20"/>
      <c r="V51" s="20"/>
      <c r="W51" s="54"/>
    </row>
    <row r="52" spans="1:23" x14ac:dyDescent="0.35">
      <c r="C52" s="20">
        <v>186.10300000000001</v>
      </c>
      <c r="D52" s="20">
        <v>55.331000000000003</v>
      </c>
      <c r="E52" s="26">
        <v>58.113</v>
      </c>
      <c r="F52" s="26">
        <v>17.537666666666667</v>
      </c>
      <c r="G52" s="27">
        <v>1.8833333333333333</v>
      </c>
      <c r="H52" s="20"/>
      <c r="I52" s="20"/>
      <c r="J52" s="54"/>
      <c r="K52" s="54"/>
      <c r="L52" s="20"/>
      <c r="O52" s="26"/>
      <c r="P52" s="26"/>
      <c r="Q52" s="26"/>
      <c r="R52" s="26"/>
      <c r="S52" s="26"/>
      <c r="U52" s="20"/>
      <c r="V52" s="20"/>
      <c r="W52" s="54"/>
    </row>
    <row r="53" spans="1:23" x14ac:dyDescent="0.35">
      <c r="C53" s="20">
        <v>181.18100000000001</v>
      </c>
      <c r="D53" s="20">
        <v>52.805</v>
      </c>
      <c r="E53" s="26">
        <v>53.860999999999997</v>
      </c>
      <c r="F53" s="26">
        <v>17.32033333333333</v>
      </c>
      <c r="G53" s="27">
        <v>1.9910000000000001</v>
      </c>
      <c r="H53" s="20"/>
      <c r="I53" s="20"/>
      <c r="J53" s="54"/>
      <c r="K53" s="54"/>
      <c r="L53" s="20"/>
      <c r="O53" s="26"/>
      <c r="P53" s="26"/>
      <c r="Q53" s="26"/>
      <c r="R53" s="26"/>
      <c r="S53" s="26"/>
      <c r="U53" s="20"/>
      <c r="V53" s="20"/>
      <c r="W53" s="54"/>
    </row>
    <row r="54" spans="1:23" x14ac:dyDescent="0.35">
      <c r="C54" s="20">
        <v>172.238</v>
      </c>
      <c r="D54" s="20">
        <v>51.603999999999999</v>
      </c>
      <c r="E54" s="26">
        <v>59.420999999999999</v>
      </c>
      <c r="F54" s="26">
        <v>16.581333333333333</v>
      </c>
      <c r="G54" s="27">
        <v>1.9466666666666668</v>
      </c>
      <c r="H54" s="20"/>
      <c r="I54" s="20"/>
      <c r="J54" s="54"/>
      <c r="K54" s="54"/>
      <c r="L54" s="20"/>
      <c r="O54" s="26"/>
      <c r="P54" s="26"/>
      <c r="Q54" s="26"/>
      <c r="R54" s="26"/>
      <c r="S54" s="26"/>
      <c r="U54" s="20"/>
      <c r="V54" s="20"/>
      <c r="W54" s="54"/>
    </row>
    <row r="55" spans="1:23" x14ac:dyDescent="0.35">
      <c r="A55">
        <v>2020</v>
      </c>
      <c r="C55" s="20">
        <v>176.29499999999999</v>
      </c>
      <c r="D55" s="20">
        <v>53.109000000000002</v>
      </c>
      <c r="E55" s="26">
        <v>57.787999999999997</v>
      </c>
      <c r="F55" s="26">
        <v>16.177</v>
      </c>
      <c r="G55" s="27">
        <v>1.7933333333333332</v>
      </c>
      <c r="H55" s="20"/>
      <c r="I55" s="20"/>
      <c r="J55" s="54"/>
      <c r="K55" s="54"/>
      <c r="L55" s="20"/>
      <c r="O55" s="26"/>
      <c r="P55" s="26"/>
      <c r="Q55" s="26"/>
      <c r="R55" s="26"/>
      <c r="S55" s="26"/>
      <c r="U55" s="20"/>
      <c r="V55" s="20"/>
      <c r="W55" s="54"/>
    </row>
    <row r="56" spans="1:23" x14ac:dyDescent="0.35">
      <c r="C56" s="20">
        <v>136.06800000000001</v>
      </c>
      <c r="D56" s="20">
        <v>39.905000000000001</v>
      </c>
      <c r="E56" s="26">
        <v>47.158000000000001</v>
      </c>
      <c r="F56" s="26">
        <v>14.992000000000001</v>
      </c>
      <c r="G56" s="27">
        <v>1.7736666666666667</v>
      </c>
      <c r="H56" s="20"/>
      <c r="I56" s="20"/>
      <c r="J56" s="54"/>
      <c r="K56" s="54"/>
      <c r="L56" s="20"/>
      <c r="O56" s="26"/>
      <c r="P56" s="26"/>
      <c r="Q56" s="26"/>
      <c r="R56" s="26"/>
      <c r="S56" s="26"/>
      <c r="U56" s="20"/>
      <c r="V56" s="20"/>
      <c r="W56" s="54"/>
    </row>
    <row r="57" spans="1:23" x14ac:dyDescent="0.35">
      <c r="C57" s="20">
        <v>161.02600000000001</v>
      </c>
      <c r="D57" s="20">
        <v>50.808999999999997</v>
      </c>
      <c r="E57" s="26">
        <v>58.661999999999999</v>
      </c>
      <c r="F57" s="26">
        <v>16.908999999999999</v>
      </c>
      <c r="G57" s="27">
        <v>2.02</v>
      </c>
      <c r="H57" s="20"/>
      <c r="I57" s="20"/>
      <c r="J57" s="54"/>
      <c r="K57" s="54"/>
      <c r="L57" s="20"/>
      <c r="O57" s="26"/>
      <c r="P57" s="26"/>
      <c r="Q57" s="26"/>
      <c r="R57" s="26"/>
      <c r="S57" s="26"/>
      <c r="U57" s="20"/>
      <c r="V57" s="20"/>
      <c r="W57" s="54"/>
    </row>
    <row r="58" spans="1:23" x14ac:dyDescent="0.35">
      <c r="C58" s="20">
        <v>168.85900000000001</v>
      </c>
      <c r="D58" s="20">
        <v>47.421999999999997</v>
      </c>
      <c r="E58" s="26">
        <v>58.808999999999997</v>
      </c>
      <c r="F58" s="26">
        <v>16.119666666666667</v>
      </c>
      <c r="G58" s="27">
        <v>2.2186666666666666</v>
      </c>
      <c r="H58" s="20"/>
      <c r="I58" s="20"/>
      <c r="J58" s="54"/>
      <c r="K58" s="54"/>
      <c r="L58" s="20"/>
      <c r="O58" s="26"/>
      <c r="P58" s="26"/>
      <c r="Q58" s="26"/>
      <c r="R58" s="26"/>
      <c r="S58" s="26"/>
      <c r="U58" s="20"/>
      <c r="V58" s="20"/>
      <c r="W58" s="54"/>
    </row>
    <row r="59" spans="1:23" x14ac:dyDescent="0.35">
      <c r="A59">
        <v>2021</v>
      </c>
      <c r="C59" s="20">
        <v>171.86799999999999</v>
      </c>
      <c r="D59" s="20">
        <v>43.92</v>
      </c>
      <c r="E59" s="26">
        <v>55.542999999999999</v>
      </c>
      <c r="F59" s="26">
        <v>15.765333333333334</v>
      </c>
      <c r="G59" s="27">
        <v>2.0176666666666669</v>
      </c>
      <c r="H59" s="20"/>
      <c r="I59" s="20"/>
      <c r="J59" s="54"/>
      <c r="K59" s="54"/>
      <c r="L59" s="20"/>
      <c r="O59" s="26"/>
      <c r="P59" s="26"/>
      <c r="Q59" s="26"/>
      <c r="R59" s="26"/>
      <c r="S59" s="26"/>
      <c r="U59" s="20"/>
      <c r="V59" s="20"/>
      <c r="W59" s="54"/>
    </row>
    <row r="60" spans="1:23" x14ac:dyDescent="0.35">
      <c r="C60" s="20">
        <v>178.083</v>
      </c>
      <c r="D60" s="20">
        <v>45.781999999999996</v>
      </c>
      <c r="E60" s="26">
        <v>54.61</v>
      </c>
      <c r="F60" s="26">
        <v>16.798666666666669</v>
      </c>
      <c r="G60" s="27">
        <v>2.0339999999999998</v>
      </c>
      <c r="H60" s="20"/>
      <c r="I60" s="20"/>
      <c r="J60" s="54"/>
      <c r="K60" s="54"/>
      <c r="L60" s="20"/>
      <c r="O60" s="26"/>
      <c r="P60" s="26"/>
      <c r="Q60" s="26"/>
      <c r="R60" s="26"/>
      <c r="S60" s="26"/>
      <c r="U60" s="20"/>
      <c r="V60" s="20"/>
      <c r="W60" s="54"/>
    </row>
    <row r="61" spans="1:23" x14ac:dyDescent="0.35">
      <c r="C61" s="20">
        <v>173.33199999999999</v>
      </c>
      <c r="D61" s="20">
        <v>44.155000000000001</v>
      </c>
      <c r="E61" s="26">
        <v>53.573</v>
      </c>
      <c r="F61" s="26">
        <v>16.991333333333333</v>
      </c>
      <c r="G61" s="27">
        <v>2.2656666666666667</v>
      </c>
      <c r="H61" s="20"/>
      <c r="I61" s="20"/>
      <c r="J61" s="54"/>
      <c r="K61" s="54"/>
      <c r="L61" s="20"/>
      <c r="O61" s="26"/>
      <c r="P61" s="26"/>
      <c r="Q61" s="26"/>
      <c r="R61" s="26"/>
      <c r="S61" s="26"/>
      <c r="U61" s="20"/>
      <c r="V61" s="20"/>
      <c r="W61" s="54"/>
    </row>
    <row r="62" spans="1:23" x14ac:dyDescent="0.35">
      <c r="C62" s="20">
        <v>176.27699999999999</v>
      </c>
      <c r="D62" s="20">
        <v>43.454999999999998</v>
      </c>
      <c r="E62" s="26">
        <v>53.981999999999999</v>
      </c>
      <c r="F62" s="26">
        <v>15.571</v>
      </c>
      <c r="G62" s="27">
        <v>2.2330000000000001</v>
      </c>
      <c r="H62" s="20"/>
      <c r="I62" s="20"/>
      <c r="J62" s="54"/>
      <c r="K62" s="54"/>
      <c r="L62" s="20"/>
      <c r="O62" s="26"/>
      <c r="P62" s="26"/>
      <c r="Q62" s="26"/>
      <c r="R62" s="26"/>
      <c r="S62" s="26"/>
      <c r="U62" s="20"/>
      <c r="V62" s="20"/>
      <c r="W62" s="54"/>
    </row>
    <row r="63" spans="1:23" x14ac:dyDescent="0.35">
      <c r="A63">
        <v>2022</v>
      </c>
      <c r="C63" s="20">
        <v>195.78299999999999</v>
      </c>
      <c r="D63" s="20">
        <v>42.505000000000003</v>
      </c>
      <c r="E63" s="26">
        <v>55.563000000000002</v>
      </c>
      <c r="F63" s="26">
        <v>15.855333333333334</v>
      </c>
      <c r="G63" s="27">
        <v>1.877</v>
      </c>
      <c r="H63" s="20"/>
      <c r="I63" s="20"/>
      <c r="J63" s="54"/>
      <c r="K63" s="54"/>
      <c r="L63" s="20"/>
      <c r="O63" s="26"/>
      <c r="P63" s="26"/>
      <c r="Q63" s="26"/>
      <c r="R63" s="26"/>
      <c r="S63" s="26"/>
      <c r="U63" s="20"/>
      <c r="V63" s="20"/>
      <c r="W63" s="54"/>
    </row>
    <row r="64" spans="1:23" x14ac:dyDescent="0.35">
      <c r="C64" s="20">
        <v>207.43600000000001</v>
      </c>
      <c r="D64" s="20">
        <v>40.723999999999997</v>
      </c>
      <c r="E64" s="26">
        <v>51.082999999999998</v>
      </c>
      <c r="F64" s="26">
        <v>16.559000000000001</v>
      </c>
      <c r="G64" s="27">
        <v>1.9223333333333332</v>
      </c>
      <c r="H64" s="20"/>
      <c r="I64" s="20"/>
      <c r="J64" s="54"/>
      <c r="K64" s="54"/>
      <c r="L64" s="20"/>
      <c r="O64" s="26"/>
      <c r="P64" s="26"/>
      <c r="Q64" s="26"/>
      <c r="R64" s="26"/>
      <c r="S64" s="26"/>
      <c r="U64" s="20"/>
      <c r="V64" s="20"/>
      <c r="W64" s="54"/>
    </row>
    <row r="65" spans="1:23" x14ac:dyDescent="0.35">
      <c r="C65" s="20">
        <v>224.18600000000001</v>
      </c>
      <c r="D65" s="20">
        <v>41.125999999999998</v>
      </c>
      <c r="E65" s="26">
        <v>56.317</v>
      </c>
      <c r="F65" s="26">
        <v>16.069333333333333</v>
      </c>
      <c r="G65" s="27">
        <v>2.2276666666666665</v>
      </c>
      <c r="H65" s="20"/>
      <c r="I65" s="20"/>
      <c r="J65" s="54"/>
      <c r="K65" s="54"/>
      <c r="L65" s="20"/>
      <c r="O65" s="26"/>
      <c r="P65" s="26"/>
      <c r="Q65" s="26"/>
      <c r="R65" s="26"/>
      <c r="S65" s="26"/>
      <c r="U65" s="20"/>
      <c r="V65" s="20"/>
      <c r="W65" s="54"/>
    </row>
    <row r="66" spans="1:23" x14ac:dyDescent="0.35">
      <c r="C66" s="20">
        <v>223.636</v>
      </c>
      <c r="D66" s="20">
        <v>31.834</v>
      </c>
      <c r="E66" s="26">
        <v>47.756999999999998</v>
      </c>
      <c r="F66" s="26">
        <v>14.726666666666667</v>
      </c>
      <c r="G66" s="27">
        <v>2.3526666666666665</v>
      </c>
      <c r="H66" s="20"/>
      <c r="I66" s="20"/>
      <c r="J66" s="54"/>
      <c r="K66" s="54"/>
      <c r="L66" s="20"/>
      <c r="O66" s="26"/>
      <c r="P66" s="26"/>
      <c r="Q66" s="26"/>
      <c r="R66" s="26"/>
      <c r="S66" s="26"/>
      <c r="U66" s="20"/>
      <c r="V66" s="20"/>
      <c r="W66" s="54"/>
    </row>
    <row r="67" spans="1:23" x14ac:dyDescent="0.35">
      <c r="A67">
        <v>2023</v>
      </c>
      <c r="C67" s="20">
        <v>220.905</v>
      </c>
      <c r="D67" s="20">
        <v>38.561999999999998</v>
      </c>
      <c r="E67" s="26">
        <v>51.530999999999999</v>
      </c>
      <c r="F67" s="26">
        <v>14.159333333333334</v>
      </c>
      <c r="G67" s="27">
        <v>2.38</v>
      </c>
      <c r="H67" s="20"/>
      <c r="I67" s="20"/>
      <c r="J67" s="54"/>
      <c r="K67" s="54"/>
      <c r="L67" s="20"/>
      <c r="O67" s="26"/>
      <c r="P67" s="26"/>
      <c r="Q67" s="26"/>
      <c r="R67" s="26"/>
      <c r="S67" s="26"/>
      <c r="U67" s="20"/>
      <c r="V67" s="20"/>
      <c r="W67" s="54"/>
    </row>
    <row r="68" spans="1:23" x14ac:dyDescent="0.35">
      <c r="C68" s="20">
        <v>218.184</v>
      </c>
      <c r="D68" s="20">
        <v>38.332000000000001</v>
      </c>
      <c r="E68" s="26">
        <v>48.981999999999999</v>
      </c>
      <c r="F68" s="26">
        <v>15.050666666666666</v>
      </c>
      <c r="G68" s="27">
        <v>2.2613333333333334</v>
      </c>
      <c r="H68" s="20"/>
      <c r="I68" s="20"/>
      <c r="J68" s="54"/>
      <c r="K68" s="54"/>
      <c r="L68" s="20"/>
      <c r="O68" s="26"/>
      <c r="P68" s="26"/>
      <c r="Q68" s="26"/>
      <c r="R68" s="26"/>
      <c r="S68" s="26"/>
      <c r="U68" s="20"/>
      <c r="V68" s="20"/>
      <c r="W68" s="54"/>
    </row>
    <row r="69" spans="1:23" x14ac:dyDescent="0.35">
      <c r="C69" s="20">
        <v>209.60900000000001</v>
      </c>
      <c r="D69" s="20">
        <v>43.14</v>
      </c>
      <c r="E69" s="26">
        <v>53.968000000000004</v>
      </c>
      <c r="F69" s="26">
        <v>15.141999999999999</v>
      </c>
      <c r="G69" s="27">
        <v>2.4806666666666666</v>
      </c>
      <c r="H69" s="20"/>
      <c r="I69" s="20"/>
      <c r="J69" s="54"/>
      <c r="K69" s="54"/>
      <c r="L69" s="20"/>
      <c r="O69" s="26"/>
      <c r="P69" s="26"/>
      <c r="Q69" s="26"/>
      <c r="R69" s="26"/>
      <c r="S69" s="26"/>
      <c r="U69" s="20"/>
      <c r="V69" s="20"/>
      <c r="W69" s="54"/>
    </row>
    <row r="70" spans="1:23" x14ac:dyDescent="0.35">
      <c r="C70" s="20">
        <v>215.11699999999999</v>
      </c>
      <c r="D70" s="20">
        <v>39.914000000000001</v>
      </c>
      <c r="E70" s="26">
        <v>52.744</v>
      </c>
      <c r="F70" s="26">
        <v>14.857333333333333</v>
      </c>
      <c r="G70" s="27">
        <v>2.4023333333333334</v>
      </c>
      <c r="H70" s="20"/>
      <c r="I70" s="20"/>
      <c r="J70" s="54"/>
      <c r="K70" s="54"/>
      <c r="L70" s="20"/>
      <c r="O70" s="26"/>
      <c r="P70" s="26"/>
      <c r="Q70" s="26"/>
      <c r="R70" s="26"/>
      <c r="S70" s="26"/>
      <c r="U70" s="20"/>
      <c r="V70" s="20"/>
      <c r="W70" s="54"/>
    </row>
    <row r="71" spans="1:23" x14ac:dyDescent="0.35">
      <c r="A71">
        <v>2024</v>
      </c>
      <c r="C71" s="20">
        <v>211.56800000000001</v>
      </c>
      <c r="D71" s="20">
        <v>40.308999999999997</v>
      </c>
      <c r="E71" s="26">
        <v>52.710999999999999</v>
      </c>
      <c r="F71" s="26">
        <v>14.381666666666666</v>
      </c>
      <c r="G71" s="27">
        <v>2.4563333333333337</v>
      </c>
      <c r="H71" s="20"/>
      <c r="I71" s="20"/>
      <c r="J71" s="54"/>
      <c r="K71" s="54"/>
      <c r="L71" s="20"/>
      <c r="O71" s="26"/>
      <c r="P71" s="26"/>
      <c r="Q71" s="26"/>
      <c r="R71" s="26"/>
      <c r="S71" s="26"/>
      <c r="U71" s="20"/>
      <c r="V71" s="20"/>
      <c r="W71" s="54"/>
    </row>
    <row r="72" spans="1:23" x14ac:dyDescent="0.35">
      <c r="C72" s="20">
        <v>199.37100000000001</v>
      </c>
      <c r="D72" s="20">
        <v>39.795000000000002</v>
      </c>
      <c r="E72" s="26">
        <v>51.618000000000002</v>
      </c>
      <c r="F72" s="26">
        <v>15.756333333333334</v>
      </c>
      <c r="G72" s="27">
        <v>2.3679999999999999</v>
      </c>
      <c r="H72" s="20"/>
      <c r="I72" s="20"/>
      <c r="J72" s="54"/>
      <c r="K72" s="54"/>
      <c r="L72" s="20"/>
      <c r="O72" s="26"/>
      <c r="P72" s="26"/>
      <c r="Q72" s="26"/>
      <c r="R72" s="26"/>
      <c r="S72" s="26"/>
      <c r="U72" s="20"/>
      <c r="V72" s="20"/>
      <c r="W72" s="54"/>
    </row>
    <row r="73" spans="1:23" x14ac:dyDescent="0.35">
      <c r="C73" s="20"/>
      <c r="D73" s="20"/>
      <c r="E73" s="26"/>
      <c r="F73" s="26"/>
      <c r="G73" s="27"/>
      <c r="H73" s="20"/>
      <c r="I73" s="20"/>
      <c r="J73" s="54"/>
      <c r="K73" s="54"/>
      <c r="L73" s="20"/>
      <c r="O73" s="26"/>
      <c r="P73" s="26"/>
      <c r="Q73" s="26"/>
      <c r="R73" s="26"/>
      <c r="S73" s="26"/>
      <c r="U73" s="20"/>
      <c r="V73" s="20"/>
      <c r="W73" s="54"/>
    </row>
    <row r="74" spans="1:23" x14ac:dyDescent="0.35">
      <c r="A74" s="197" t="s">
        <v>203</v>
      </c>
      <c r="C74" s="20"/>
      <c r="D74" s="20"/>
      <c r="E74" s="26"/>
      <c r="F74" s="26"/>
      <c r="G74" s="27"/>
      <c r="H74" s="20"/>
      <c r="I74" s="20"/>
      <c r="J74" s="54"/>
      <c r="K74" s="54"/>
      <c r="L74" s="20"/>
      <c r="O74" s="26"/>
      <c r="P74" s="26"/>
      <c r="Q74" s="26"/>
      <c r="R74" s="26"/>
      <c r="S74" s="26"/>
      <c r="U74" s="20"/>
      <c r="V74" s="20"/>
      <c r="W74" s="54"/>
    </row>
    <row r="76" spans="1:23" x14ac:dyDescent="0.35">
      <c r="C76" s="4"/>
      <c r="D76" s="4"/>
      <c r="E76" s="4"/>
      <c r="F76" s="4"/>
      <c r="G76" s="4"/>
      <c r="O76" s="4"/>
      <c r="P76" s="4"/>
      <c r="Q76" s="4"/>
      <c r="R76" s="4"/>
      <c r="S76" s="4"/>
    </row>
    <row r="77" spans="1:23" x14ac:dyDescent="0.35">
      <c r="C77" s="4"/>
      <c r="D77" s="4"/>
      <c r="E77" s="4"/>
      <c r="F77" s="4"/>
      <c r="G77" s="4"/>
      <c r="O77" s="4"/>
      <c r="P77" s="4"/>
      <c r="Q77" s="4"/>
      <c r="R77" s="4"/>
      <c r="S77" s="4"/>
    </row>
    <row r="78" spans="1:23" x14ac:dyDescent="0.35">
      <c r="C78" s="4"/>
      <c r="D78" s="4"/>
      <c r="E78" s="4"/>
      <c r="F78" s="4"/>
      <c r="G78" s="4"/>
      <c r="O78" s="4"/>
      <c r="P78" s="4"/>
      <c r="Q78" s="4"/>
      <c r="R78" s="4"/>
      <c r="S78" s="4"/>
    </row>
    <row r="79" spans="1:23" x14ac:dyDescent="0.35">
      <c r="C79" s="4"/>
      <c r="D79" s="4"/>
      <c r="E79" s="4"/>
      <c r="F79" s="4"/>
      <c r="G79" s="4"/>
      <c r="O79" s="4"/>
      <c r="P79" s="4"/>
      <c r="Q79" s="4"/>
      <c r="R79" s="4"/>
      <c r="S79" s="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F4CB-A68B-4E9C-9F92-C8CE55C6CA26}">
  <dimension ref="A1:V208"/>
  <sheetViews>
    <sheetView zoomScale="80" zoomScaleNormal="80" zoomScalePageLayoutView="39" workbookViewId="0">
      <pane xSplit="2" ySplit="3" topLeftCell="C38" activePane="bottomRight" state="frozen"/>
      <selection pane="topRight" activeCell="C1" sqref="C1"/>
      <selection pane="bottomLeft" activeCell="A4" sqref="A4"/>
      <selection pane="bottomRight" activeCell="C62" sqref="C62:D62"/>
    </sheetView>
  </sheetViews>
  <sheetFormatPr defaultColWidth="8.90625" defaultRowHeight="14.5" x14ac:dyDescent="0.35"/>
  <cols>
    <col min="4" max="5" width="11" bestFit="1" customWidth="1"/>
    <col min="6" max="6" width="9.90625" bestFit="1" customWidth="1"/>
  </cols>
  <sheetData>
    <row r="1" spans="1:22" ht="26" x14ac:dyDescent="0.6">
      <c r="A1" s="16" t="s">
        <v>86</v>
      </c>
      <c r="B1" s="65"/>
      <c r="C1" s="66"/>
      <c r="D1" s="66"/>
      <c r="E1" s="66"/>
      <c r="F1" s="66"/>
      <c r="G1" s="66"/>
      <c r="H1" s="66"/>
      <c r="I1" s="67"/>
      <c r="J1" s="65"/>
      <c r="K1" s="66"/>
      <c r="L1" s="66"/>
      <c r="M1" s="66"/>
      <c r="N1" s="66"/>
      <c r="O1" s="67"/>
      <c r="P1" s="65"/>
      <c r="Q1" s="66"/>
      <c r="R1" s="66"/>
      <c r="S1" s="66"/>
      <c r="T1" s="66"/>
      <c r="U1" s="66"/>
      <c r="V1" s="66"/>
    </row>
    <row r="2" spans="1:22" x14ac:dyDescent="0.35">
      <c r="A2" s="67"/>
      <c r="B2" s="65"/>
      <c r="C2" s="66" t="s">
        <v>87</v>
      </c>
      <c r="D2" s="66"/>
      <c r="E2" s="66"/>
      <c r="F2" s="66"/>
      <c r="G2" s="66"/>
      <c r="H2" s="66"/>
      <c r="I2" s="67"/>
      <c r="J2" s="65"/>
      <c r="K2" s="66" t="s">
        <v>88</v>
      </c>
      <c r="L2" s="66"/>
      <c r="M2" s="66"/>
      <c r="N2" s="66"/>
      <c r="O2" s="67"/>
      <c r="P2" s="65"/>
      <c r="Q2" s="66" t="s">
        <v>89</v>
      </c>
      <c r="R2" s="66"/>
      <c r="S2" s="66"/>
      <c r="T2" s="66"/>
      <c r="U2" s="66"/>
      <c r="V2" s="66"/>
    </row>
    <row r="3" spans="1:22" x14ac:dyDescent="0.35">
      <c r="A3" s="66"/>
      <c r="B3" s="65"/>
      <c r="C3" s="65" t="s">
        <v>90</v>
      </c>
      <c r="D3" s="65" t="s">
        <v>91</v>
      </c>
      <c r="E3" s="65" t="s">
        <v>92</v>
      </c>
      <c r="F3" s="65" t="s">
        <v>93</v>
      </c>
      <c r="G3" s="65"/>
      <c r="H3" s="66"/>
      <c r="I3" s="66"/>
      <c r="J3" s="65"/>
      <c r="K3" s="66" t="s">
        <v>90</v>
      </c>
      <c r="L3" s="66" t="s">
        <v>91</v>
      </c>
      <c r="M3" s="66" t="s">
        <v>94</v>
      </c>
      <c r="N3" s="66"/>
      <c r="O3" s="66"/>
      <c r="P3" s="65"/>
      <c r="Q3" s="66" t="s">
        <v>90</v>
      </c>
      <c r="R3" s="66" t="s">
        <v>91</v>
      </c>
      <c r="S3" s="66" t="s">
        <v>94</v>
      </c>
      <c r="T3" s="66"/>
      <c r="U3" s="66"/>
      <c r="V3" s="66"/>
    </row>
    <row r="4" spans="1:22" x14ac:dyDescent="0.35">
      <c r="A4" s="66">
        <v>2010</v>
      </c>
      <c r="B4" s="65" t="s">
        <v>7</v>
      </c>
      <c r="C4" s="68">
        <v>128.52685</v>
      </c>
      <c r="D4" s="68">
        <v>136.98899</v>
      </c>
      <c r="E4" s="54">
        <v>0.48756506651243497</v>
      </c>
      <c r="F4" s="69">
        <v>7.4</v>
      </c>
      <c r="G4" s="65"/>
      <c r="H4" s="66"/>
      <c r="I4" s="66">
        <v>2010</v>
      </c>
      <c r="J4" s="65" t="s">
        <v>7</v>
      </c>
      <c r="K4" s="70">
        <f t="shared" ref="K4:K36" si="0">C4/E4</f>
        <v>263.60963659549225</v>
      </c>
      <c r="L4" s="70">
        <f t="shared" ref="L4:L36" si="1">D4/E4</f>
        <v>280.96555600237247</v>
      </c>
      <c r="M4" s="71">
        <f t="shared" ref="M4:M61" si="2">K4-L4</f>
        <v>-17.355919406880219</v>
      </c>
      <c r="N4" s="66"/>
      <c r="O4" s="66">
        <v>2010</v>
      </c>
      <c r="P4" s="65" t="s">
        <v>7</v>
      </c>
      <c r="Q4" s="65">
        <f>C4/F4</f>
        <v>17.368493243243243</v>
      </c>
      <c r="R4" s="65">
        <f>D4/F4</f>
        <v>18.512025675675677</v>
      </c>
      <c r="S4" s="72">
        <f>Q4-R4</f>
        <v>-1.1435324324324334</v>
      </c>
      <c r="T4" s="66"/>
      <c r="U4" s="66"/>
      <c r="V4" s="66"/>
    </row>
    <row r="5" spans="1:22" x14ac:dyDescent="0.35">
      <c r="A5" s="66"/>
      <c r="B5" s="65" t="s">
        <v>6</v>
      </c>
      <c r="C5" s="68">
        <v>146.90540000000001</v>
      </c>
      <c r="D5" s="68">
        <v>143.46820000000002</v>
      </c>
      <c r="E5" s="54">
        <v>0.49248120300751891</v>
      </c>
      <c r="F5" s="69">
        <v>7.6</v>
      </c>
      <c r="G5" s="65"/>
      <c r="H5" s="66"/>
      <c r="I5" s="66"/>
      <c r="J5" s="65" t="s">
        <v>6</v>
      </c>
      <c r="K5" s="70">
        <f t="shared" si="0"/>
        <v>298.29646106870223</v>
      </c>
      <c r="L5" s="70">
        <f t="shared" si="1"/>
        <v>291.31710839694654</v>
      </c>
      <c r="M5" s="71">
        <f t="shared" si="2"/>
        <v>6.9793526717556915</v>
      </c>
      <c r="N5" s="66"/>
      <c r="O5" s="66"/>
      <c r="P5" s="65" t="s">
        <v>6</v>
      </c>
      <c r="Q5" s="65">
        <f t="shared" ref="Q5:Q61" si="3">C5/F5</f>
        <v>19.329657894736844</v>
      </c>
      <c r="R5" s="65">
        <f t="shared" ref="R5:R61" si="4">D5/F5</f>
        <v>18.87739473684211</v>
      </c>
      <c r="S5" s="72">
        <f t="shared" ref="S5:S61" si="5">Q5-R5</f>
        <v>0.45226315789473404</v>
      </c>
      <c r="T5" s="66"/>
      <c r="U5" s="66"/>
      <c r="V5" s="66"/>
    </row>
    <row r="6" spans="1:22" x14ac:dyDescent="0.35">
      <c r="A6" s="66"/>
      <c r="B6" s="65" t="s">
        <v>95</v>
      </c>
      <c r="C6" s="68">
        <v>157.69399999999999</v>
      </c>
      <c r="D6" s="68">
        <v>156.72220000000002</v>
      </c>
      <c r="E6" s="54">
        <v>0.49652978600347025</v>
      </c>
      <c r="F6" s="69">
        <v>7.1</v>
      </c>
      <c r="G6" s="65"/>
      <c r="H6" s="66"/>
      <c r="I6" s="66"/>
      <c r="J6" s="65" t="s">
        <v>95</v>
      </c>
      <c r="K6" s="70">
        <f t="shared" si="0"/>
        <v>317.59222597553867</v>
      </c>
      <c r="L6" s="70">
        <f t="shared" si="1"/>
        <v>315.63504228305186</v>
      </c>
      <c r="M6" s="71">
        <f t="shared" si="2"/>
        <v>1.957183692486808</v>
      </c>
      <c r="N6" s="66"/>
      <c r="O6" s="66"/>
      <c r="P6" s="65" t="s">
        <v>95</v>
      </c>
      <c r="Q6" s="65">
        <f t="shared" si="3"/>
        <v>22.210422535211269</v>
      </c>
      <c r="R6" s="65">
        <f t="shared" si="4"/>
        <v>22.073549295774651</v>
      </c>
      <c r="S6" s="72">
        <f t="shared" si="5"/>
        <v>0.13687323943661767</v>
      </c>
      <c r="T6" s="66"/>
      <c r="U6" s="66"/>
      <c r="V6" s="66"/>
    </row>
    <row r="7" spans="1:22" x14ac:dyDescent="0.35">
      <c r="A7" s="66"/>
      <c r="B7" s="65" t="s">
        <v>96</v>
      </c>
      <c r="C7" s="68">
        <v>163.9127</v>
      </c>
      <c r="D7" s="68">
        <v>148.39349999999999</v>
      </c>
      <c r="E7" s="54">
        <v>0.49884326200115681</v>
      </c>
      <c r="F7" s="69">
        <v>6.8</v>
      </c>
      <c r="G7" s="65"/>
      <c r="H7" s="66"/>
      <c r="I7" s="66"/>
      <c r="J7" s="65" t="s">
        <v>96</v>
      </c>
      <c r="K7" s="70">
        <f t="shared" si="0"/>
        <v>328.58557484057968</v>
      </c>
      <c r="L7" s="70">
        <f t="shared" si="1"/>
        <v>297.4752017391304</v>
      </c>
      <c r="M7" s="71">
        <f t="shared" si="2"/>
        <v>31.110373101449284</v>
      </c>
      <c r="N7" s="66"/>
      <c r="O7" s="66"/>
      <c r="P7" s="65" t="s">
        <v>96</v>
      </c>
      <c r="Q7" s="65">
        <f t="shared" si="3"/>
        <v>24.104808823529414</v>
      </c>
      <c r="R7" s="65">
        <f t="shared" si="4"/>
        <v>21.822573529411763</v>
      </c>
      <c r="S7" s="72">
        <f t="shared" si="5"/>
        <v>2.2822352941176511</v>
      </c>
      <c r="T7" s="66"/>
      <c r="U7" s="66"/>
      <c r="V7" s="66"/>
    </row>
    <row r="8" spans="1:22" x14ac:dyDescent="0.35">
      <c r="A8" s="66">
        <v>2011</v>
      </c>
      <c r="B8" s="65" t="s">
        <v>7</v>
      </c>
      <c r="C8" s="68">
        <v>157.23270000000002</v>
      </c>
      <c r="D8" s="68">
        <v>161.5386</v>
      </c>
      <c r="E8" s="54">
        <v>0.50607287449392724</v>
      </c>
      <c r="F8" s="69">
        <v>6.9</v>
      </c>
      <c r="G8" s="65"/>
      <c r="H8" s="66"/>
      <c r="I8" s="66">
        <v>2011</v>
      </c>
      <c r="J8" s="65" t="s">
        <v>7</v>
      </c>
      <c r="K8" s="70">
        <f t="shared" si="0"/>
        <v>310.69181519999995</v>
      </c>
      <c r="L8" s="70">
        <f t="shared" si="1"/>
        <v>319.20027359999995</v>
      </c>
      <c r="M8" s="71">
        <f t="shared" si="2"/>
        <v>-8.508458399999995</v>
      </c>
      <c r="N8" s="66"/>
      <c r="O8" s="66">
        <v>2011</v>
      </c>
      <c r="P8" s="65" t="s">
        <v>7</v>
      </c>
      <c r="Q8" s="65">
        <f t="shared" si="3"/>
        <v>22.787347826086958</v>
      </c>
      <c r="R8" s="65">
        <f t="shared" si="4"/>
        <v>23.411391304347827</v>
      </c>
      <c r="S8" s="72">
        <f t="shared" si="5"/>
        <v>-0.62404347826086948</v>
      </c>
      <c r="T8" s="66"/>
      <c r="U8" s="66"/>
      <c r="V8" s="66"/>
    </row>
    <row r="9" spans="1:22" x14ac:dyDescent="0.35">
      <c r="A9" s="66"/>
      <c r="B9" s="65" t="s">
        <v>6</v>
      </c>
      <c r="C9" s="68">
        <v>168.53639999999999</v>
      </c>
      <c r="D9" s="68">
        <v>167.143</v>
      </c>
      <c r="E9" s="54">
        <v>0.51532677848467323</v>
      </c>
      <c r="F9" s="69">
        <v>6.8</v>
      </c>
      <c r="G9" s="65"/>
      <c r="H9" s="66"/>
      <c r="I9" s="66"/>
      <c r="J9" s="65" t="s">
        <v>6</v>
      </c>
      <c r="K9" s="70">
        <f t="shared" si="0"/>
        <v>327.04762693602692</v>
      </c>
      <c r="L9" s="70">
        <f t="shared" si="1"/>
        <v>324.34371156004488</v>
      </c>
      <c r="M9" s="71">
        <f t="shared" si="2"/>
        <v>2.7039153759820351</v>
      </c>
      <c r="N9" s="66"/>
      <c r="O9" s="66"/>
      <c r="P9" s="65" t="s">
        <v>6</v>
      </c>
      <c r="Q9" s="65">
        <f t="shared" si="3"/>
        <v>24.784764705882353</v>
      </c>
      <c r="R9" s="65">
        <f t="shared" si="4"/>
        <v>24.579852941176473</v>
      </c>
      <c r="S9" s="72">
        <f t="shared" si="5"/>
        <v>0.20491176470588002</v>
      </c>
      <c r="T9" s="66"/>
      <c r="U9" s="66"/>
      <c r="V9" s="66"/>
    </row>
    <row r="10" spans="1:22" x14ac:dyDescent="0.35">
      <c r="A10" s="66"/>
      <c r="B10" s="65" t="s">
        <v>95</v>
      </c>
      <c r="C10" s="68">
        <v>185.27029999999999</v>
      </c>
      <c r="D10" s="68">
        <v>190.39609999999999</v>
      </c>
      <c r="E10" s="54">
        <v>0.52371312897628697</v>
      </c>
      <c r="F10" s="73">
        <v>7.5</v>
      </c>
      <c r="G10" s="65"/>
      <c r="H10" s="66"/>
      <c r="I10" s="66"/>
      <c r="J10" s="65" t="s">
        <v>95</v>
      </c>
      <c r="K10" s="70">
        <f t="shared" si="0"/>
        <v>353.76294721148531</v>
      </c>
      <c r="L10" s="70">
        <f t="shared" si="1"/>
        <v>363.55036653782435</v>
      </c>
      <c r="M10" s="71">
        <f t="shared" si="2"/>
        <v>-9.7874193263390339</v>
      </c>
      <c r="N10" s="66"/>
      <c r="O10" s="66"/>
      <c r="P10" s="65" t="s">
        <v>95</v>
      </c>
      <c r="Q10" s="65">
        <f t="shared" si="3"/>
        <v>24.702706666666664</v>
      </c>
      <c r="R10" s="65">
        <f t="shared" si="4"/>
        <v>25.386146666666665</v>
      </c>
      <c r="S10" s="72">
        <f t="shared" si="5"/>
        <v>-0.68344000000000094</v>
      </c>
      <c r="T10" s="66"/>
      <c r="U10" s="66"/>
      <c r="V10" s="66"/>
    </row>
    <row r="11" spans="1:22" x14ac:dyDescent="0.35">
      <c r="A11" s="66"/>
      <c r="B11" s="65" t="s">
        <v>96</v>
      </c>
      <c r="C11" s="68">
        <v>192.62980000000002</v>
      </c>
      <c r="D11" s="68">
        <v>205.52189999999999</v>
      </c>
      <c r="E11" s="54">
        <v>0.52891844997108162</v>
      </c>
      <c r="F11" s="73">
        <v>8.1999999999999993</v>
      </c>
      <c r="G11" s="65"/>
      <c r="H11" s="66"/>
      <c r="I11" s="66"/>
      <c r="J11" s="65" t="s">
        <v>96</v>
      </c>
      <c r="K11" s="70">
        <f t="shared" si="0"/>
        <v>364.19565248769817</v>
      </c>
      <c r="L11" s="70">
        <f t="shared" si="1"/>
        <v>388.57010945872054</v>
      </c>
      <c r="M11" s="71">
        <f t="shared" si="2"/>
        <v>-24.374456971022369</v>
      </c>
      <c r="N11" s="66"/>
      <c r="O11" s="66"/>
      <c r="P11" s="65" t="s">
        <v>96</v>
      </c>
      <c r="Q11" s="65">
        <f t="shared" si="3"/>
        <v>23.49143902439025</v>
      </c>
      <c r="R11" s="65">
        <f t="shared" si="4"/>
        <v>25.063646341463414</v>
      </c>
      <c r="S11" s="72">
        <f t="shared" si="5"/>
        <v>-1.5722073170731647</v>
      </c>
      <c r="T11" s="66"/>
      <c r="U11" s="66"/>
      <c r="V11" s="66"/>
    </row>
    <row r="12" spans="1:22" x14ac:dyDescent="0.35">
      <c r="A12" s="66">
        <v>2012</v>
      </c>
      <c r="B12" s="65" t="s">
        <v>7</v>
      </c>
      <c r="C12" s="68">
        <v>171.57160000000002</v>
      </c>
      <c r="D12" s="68">
        <v>198.06680000000003</v>
      </c>
      <c r="E12" s="54">
        <v>0.53730480046269535</v>
      </c>
      <c r="F12" s="73">
        <v>7.6</v>
      </c>
      <c r="G12" s="65"/>
      <c r="H12" s="66"/>
      <c r="I12" s="66">
        <v>2012</v>
      </c>
      <c r="J12" s="65" t="s">
        <v>7</v>
      </c>
      <c r="K12" s="70">
        <f t="shared" si="0"/>
        <v>319.31894122712589</v>
      </c>
      <c r="L12" s="70">
        <f t="shared" si="1"/>
        <v>368.6302445640473</v>
      </c>
      <c r="M12" s="71">
        <f t="shared" si="2"/>
        <v>-49.311303336921412</v>
      </c>
      <c r="N12" s="66"/>
      <c r="O12" s="66">
        <v>2012</v>
      </c>
      <c r="P12" s="65" t="s">
        <v>7</v>
      </c>
      <c r="Q12" s="65">
        <f t="shared" si="3"/>
        <v>22.575210526315793</v>
      </c>
      <c r="R12" s="65">
        <f t="shared" si="4"/>
        <v>26.061421052631584</v>
      </c>
      <c r="S12" s="72">
        <f t="shared" si="5"/>
        <v>-3.4862105263157908</v>
      </c>
      <c r="T12" s="66"/>
      <c r="U12" s="66"/>
      <c r="V12" s="66"/>
    </row>
    <row r="13" spans="1:22" x14ac:dyDescent="0.35">
      <c r="A13" s="66"/>
      <c r="B13" s="65" t="s">
        <v>6</v>
      </c>
      <c r="C13" s="68">
        <v>176.64229999999998</v>
      </c>
      <c r="D13" s="68">
        <v>201.17069999999998</v>
      </c>
      <c r="E13" s="54">
        <v>0.54540196645459815</v>
      </c>
      <c r="F13" s="73">
        <v>8.4</v>
      </c>
      <c r="G13" s="65"/>
      <c r="H13" s="66"/>
      <c r="I13" s="66"/>
      <c r="J13" s="65" t="s">
        <v>6</v>
      </c>
      <c r="K13" s="70">
        <f t="shared" si="0"/>
        <v>323.87543658536572</v>
      </c>
      <c r="L13" s="70">
        <f t="shared" si="1"/>
        <v>368.84850509013773</v>
      </c>
      <c r="M13" s="71">
        <f t="shared" si="2"/>
        <v>-44.973068504772016</v>
      </c>
      <c r="N13" s="66"/>
      <c r="O13" s="66"/>
      <c r="P13" s="65" t="s">
        <v>6</v>
      </c>
      <c r="Q13" s="65">
        <f t="shared" si="3"/>
        <v>21.028845238095233</v>
      </c>
      <c r="R13" s="65">
        <f t="shared" si="4"/>
        <v>23.948892857142855</v>
      </c>
      <c r="S13" s="72">
        <f t="shared" si="5"/>
        <v>-2.9200476190476223</v>
      </c>
      <c r="T13" s="66"/>
      <c r="U13" s="66"/>
      <c r="V13" s="66"/>
    </row>
    <row r="14" spans="1:22" x14ac:dyDescent="0.35">
      <c r="A14" s="66"/>
      <c r="B14" s="65" t="s">
        <v>95</v>
      </c>
      <c r="C14" s="68">
        <v>181.62620000000001</v>
      </c>
      <c r="D14" s="68">
        <v>214.29840000000002</v>
      </c>
      <c r="E14" s="54">
        <v>0.55031810294968198</v>
      </c>
      <c r="F14" s="73">
        <v>8.3000000000000007</v>
      </c>
      <c r="G14" s="65"/>
      <c r="H14" s="66"/>
      <c r="I14" s="66"/>
      <c r="J14" s="65" t="s">
        <v>95</v>
      </c>
      <c r="K14" s="70">
        <f t="shared" si="0"/>
        <v>330.03857046768258</v>
      </c>
      <c r="L14" s="70">
        <f t="shared" si="1"/>
        <v>389.40823289542823</v>
      </c>
      <c r="M14" s="71">
        <f t="shared" si="2"/>
        <v>-59.369662427745652</v>
      </c>
      <c r="N14" s="66"/>
      <c r="O14" s="66"/>
      <c r="P14" s="65" t="s">
        <v>95</v>
      </c>
      <c r="Q14" s="65">
        <f t="shared" si="3"/>
        <v>21.882674698795181</v>
      </c>
      <c r="R14" s="65">
        <f t="shared" si="4"/>
        <v>25.819084337349398</v>
      </c>
      <c r="S14" s="72">
        <f t="shared" si="5"/>
        <v>-3.9364096385542169</v>
      </c>
      <c r="T14" s="66"/>
      <c r="U14" s="66"/>
      <c r="V14" s="66"/>
    </row>
    <row r="15" spans="1:22" x14ac:dyDescent="0.35">
      <c r="A15" s="66"/>
      <c r="B15" s="65" t="s">
        <v>96</v>
      </c>
      <c r="C15" s="68">
        <v>186.66560000000001</v>
      </c>
      <c r="D15" s="68">
        <v>219.001</v>
      </c>
      <c r="E15" s="54">
        <v>0.55870445344129571</v>
      </c>
      <c r="F15" s="73">
        <v>8.6</v>
      </c>
      <c r="G15" s="65"/>
      <c r="H15" s="66"/>
      <c r="I15" s="66"/>
      <c r="J15" s="65" t="s">
        <v>96</v>
      </c>
      <c r="K15" s="70">
        <f t="shared" si="0"/>
        <v>334.1043710144927</v>
      </c>
      <c r="L15" s="70">
        <f t="shared" si="1"/>
        <v>391.98005072463758</v>
      </c>
      <c r="M15" s="71">
        <f t="shared" si="2"/>
        <v>-57.87567971014488</v>
      </c>
      <c r="N15" s="66"/>
      <c r="O15" s="66"/>
      <c r="P15" s="65" t="s">
        <v>96</v>
      </c>
      <c r="Q15" s="65">
        <f t="shared" si="3"/>
        <v>21.705302325581396</v>
      </c>
      <c r="R15" s="65">
        <f t="shared" si="4"/>
        <v>25.465232558139537</v>
      </c>
      <c r="S15" s="72">
        <f t="shared" si="5"/>
        <v>-3.7599302325581405</v>
      </c>
      <c r="T15" s="66"/>
      <c r="U15" s="66"/>
      <c r="V15" s="66"/>
    </row>
    <row r="16" spans="1:22" x14ac:dyDescent="0.35">
      <c r="A16" s="66">
        <v>2013</v>
      </c>
      <c r="B16" s="65" t="s">
        <v>7</v>
      </c>
      <c r="C16" s="68">
        <v>178.93490000000003</v>
      </c>
      <c r="D16" s="68">
        <v>221.49449999999999</v>
      </c>
      <c r="E16" s="54">
        <v>0.56795835743204159</v>
      </c>
      <c r="F16" s="73">
        <v>9.1999999999999993</v>
      </c>
      <c r="G16" s="65"/>
      <c r="H16" s="66"/>
      <c r="I16" s="66">
        <v>2013</v>
      </c>
      <c r="J16" s="65" t="s">
        <v>7</v>
      </c>
      <c r="K16" s="70">
        <f t="shared" si="0"/>
        <v>315.04933004073325</v>
      </c>
      <c r="L16" s="70">
        <f t="shared" si="1"/>
        <v>389.98369704684319</v>
      </c>
      <c r="M16" s="71">
        <f t="shared" si="2"/>
        <v>-74.934367006109937</v>
      </c>
      <c r="N16" s="66"/>
      <c r="O16" s="66">
        <v>2013</v>
      </c>
      <c r="P16" s="65" t="s">
        <v>7</v>
      </c>
      <c r="Q16" s="65">
        <f t="shared" si="3"/>
        <v>19.449445652173917</v>
      </c>
      <c r="R16" s="65">
        <f t="shared" si="4"/>
        <v>24.075489130434782</v>
      </c>
      <c r="S16" s="72">
        <f t="shared" si="5"/>
        <v>-4.6260434782608648</v>
      </c>
      <c r="T16" s="66"/>
      <c r="U16" s="66"/>
      <c r="V16" s="66"/>
    </row>
    <row r="17" spans="1:22" x14ac:dyDescent="0.35">
      <c r="A17" s="66"/>
      <c r="B17" s="65" t="s">
        <v>6</v>
      </c>
      <c r="C17" s="68">
        <v>200.6173</v>
      </c>
      <c r="D17" s="68">
        <v>235.74379999999999</v>
      </c>
      <c r="E17" s="54">
        <v>0.57547715442452296</v>
      </c>
      <c r="F17" s="73">
        <v>10</v>
      </c>
      <c r="G17" s="65"/>
      <c r="H17" s="66"/>
      <c r="I17" s="66"/>
      <c r="J17" s="65" t="s">
        <v>6</v>
      </c>
      <c r="K17" s="70">
        <f t="shared" si="0"/>
        <v>348.61036351758787</v>
      </c>
      <c r="L17" s="70">
        <f t="shared" si="1"/>
        <v>409.64927658291447</v>
      </c>
      <c r="M17" s="71">
        <f t="shared" si="2"/>
        <v>-61.038913065326597</v>
      </c>
      <c r="N17" s="66"/>
      <c r="O17" s="66"/>
      <c r="P17" s="65" t="s">
        <v>6</v>
      </c>
      <c r="Q17" s="65">
        <f t="shared" si="3"/>
        <v>20.061730000000001</v>
      </c>
      <c r="R17" s="65">
        <f t="shared" si="4"/>
        <v>23.574379999999998</v>
      </c>
      <c r="S17" s="72">
        <f t="shared" si="5"/>
        <v>-3.5126499999999972</v>
      </c>
      <c r="T17" s="66"/>
      <c r="U17" s="66"/>
      <c r="V17" s="66"/>
    </row>
    <row r="18" spans="1:22" x14ac:dyDescent="0.35">
      <c r="A18" s="66"/>
      <c r="B18" s="65" t="s">
        <v>95</v>
      </c>
      <c r="C18" s="68">
        <v>223.13239999999996</v>
      </c>
      <c r="D18" s="68">
        <v>267.51590000000004</v>
      </c>
      <c r="E18" s="54">
        <v>0.58444187391555813</v>
      </c>
      <c r="F18" s="73">
        <v>10</v>
      </c>
      <c r="G18" s="65"/>
      <c r="H18" s="66"/>
      <c r="I18" s="66"/>
      <c r="J18" s="65" t="s">
        <v>95</v>
      </c>
      <c r="K18" s="70">
        <f t="shared" si="0"/>
        <v>381.78715447798112</v>
      </c>
      <c r="L18" s="70">
        <f t="shared" si="1"/>
        <v>457.72883829787241</v>
      </c>
      <c r="M18" s="71">
        <f t="shared" si="2"/>
        <v>-75.941683819891296</v>
      </c>
      <c r="N18" s="66"/>
      <c r="O18" s="66"/>
      <c r="P18" s="65" t="s">
        <v>95</v>
      </c>
      <c r="Q18" s="65">
        <f t="shared" si="3"/>
        <v>22.313239999999997</v>
      </c>
      <c r="R18" s="65">
        <f t="shared" si="4"/>
        <v>26.751590000000004</v>
      </c>
      <c r="S18" s="72">
        <f t="shared" si="5"/>
        <v>-4.4383500000000069</v>
      </c>
      <c r="T18" s="66"/>
      <c r="U18" s="66"/>
      <c r="V18" s="66"/>
    </row>
    <row r="19" spans="1:22" x14ac:dyDescent="0.35">
      <c r="A19" s="66"/>
      <c r="B19" s="65" t="s">
        <v>96</v>
      </c>
      <c r="C19" s="68">
        <v>246.34179999999998</v>
      </c>
      <c r="D19" s="68">
        <v>254.8818</v>
      </c>
      <c r="E19" s="54">
        <v>0.58935801041064195</v>
      </c>
      <c r="F19" s="73">
        <v>10.4</v>
      </c>
      <c r="G19" s="65"/>
      <c r="H19" s="66"/>
      <c r="I19" s="66"/>
      <c r="J19" s="65" t="s">
        <v>96</v>
      </c>
      <c r="K19" s="70">
        <f t="shared" si="0"/>
        <v>417.98328969578017</v>
      </c>
      <c r="L19" s="70">
        <f t="shared" si="1"/>
        <v>432.4736331697743</v>
      </c>
      <c r="M19" s="71">
        <f t="shared" si="2"/>
        <v>-14.49034347399413</v>
      </c>
      <c r="N19" s="66"/>
      <c r="O19" s="66"/>
      <c r="P19" s="65" t="s">
        <v>96</v>
      </c>
      <c r="Q19" s="65">
        <f t="shared" si="3"/>
        <v>23.686711538461534</v>
      </c>
      <c r="R19" s="65">
        <f t="shared" si="4"/>
        <v>24.507865384615382</v>
      </c>
      <c r="S19" s="72">
        <f t="shared" si="5"/>
        <v>-0.82115384615384812</v>
      </c>
      <c r="T19" s="66"/>
      <c r="U19" s="66"/>
      <c r="V19" s="66"/>
    </row>
    <row r="20" spans="1:22" x14ac:dyDescent="0.35">
      <c r="A20" s="66">
        <v>2014</v>
      </c>
      <c r="B20" s="65" t="s">
        <v>7</v>
      </c>
      <c r="C20" s="68">
        <v>240.03999999999996</v>
      </c>
      <c r="D20" s="68">
        <v>268.20590000000004</v>
      </c>
      <c r="E20" s="54">
        <v>0.60150375939849632</v>
      </c>
      <c r="F20" s="73">
        <v>10.7</v>
      </c>
      <c r="G20" s="65"/>
      <c r="H20" s="66"/>
      <c r="I20" s="66">
        <v>2014</v>
      </c>
      <c r="J20" s="65" t="s">
        <v>7</v>
      </c>
      <c r="K20" s="70">
        <f t="shared" si="0"/>
        <v>399.06649999999991</v>
      </c>
      <c r="L20" s="70">
        <f t="shared" si="1"/>
        <v>445.89230875000004</v>
      </c>
      <c r="M20" s="71">
        <f t="shared" si="2"/>
        <v>-46.825808750000135</v>
      </c>
      <c r="N20" s="66"/>
      <c r="O20" s="66">
        <v>2014</v>
      </c>
      <c r="P20" s="65" t="s">
        <v>7</v>
      </c>
      <c r="Q20" s="65">
        <f t="shared" si="3"/>
        <v>22.433644859813082</v>
      </c>
      <c r="R20" s="65">
        <f t="shared" si="4"/>
        <v>25.065971962616828</v>
      </c>
      <c r="S20" s="72">
        <f t="shared" si="5"/>
        <v>-2.632327102803746</v>
      </c>
      <c r="T20" s="66"/>
      <c r="U20" s="66"/>
      <c r="V20" s="66"/>
    </row>
    <row r="21" spans="1:22" x14ac:dyDescent="0.35">
      <c r="A21" s="66"/>
      <c r="B21" s="65" t="s">
        <v>6</v>
      </c>
      <c r="C21" s="68">
        <v>235.26420000000002</v>
      </c>
      <c r="D21" s="68">
        <v>255.5685</v>
      </c>
      <c r="E21" s="54">
        <v>0.61278195488721809</v>
      </c>
      <c r="F21" s="73">
        <v>10.7</v>
      </c>
      <c r="G21" s="65"/>
      <c r="H21" s="66"/>
      <c r="I21" s="66"/>
      <c r="J21" s="65" t="s">
        <v>6</v>
      </c>
      <c r="K21" s="70">
        <f t="shared" si="0"/>
        <v>383.92808098159509</v>
      </c>
      <c r="L21" s="70">
        <f t="shared" si="1"/>
        <v>417.06270552147237</v>
      </c>
      <c r="M21" s="71">
        <f t="shared" si="2"/>
        <v>-33.134624539877279</v>
      </c>
      <c r="N21" s="66"/>
      <c r="O21" s="66"/>
      <c r="P21" s="65" t="s">
        <v>6</v>
      </c>
      <c r="Q21" s="65">
        <f t="shared" si="3"/>
        <v>21.987308411214958</v>
      </c>
      <c r="R21" s="65">
        <f t="shared" si="4"/>
        <v>23.884906542056076</v>
      </c>
      <c r="S21" s="72">
        <f t="shared" si="5"/>
        <v>-1.8975981308411178</v>
      </c>
      <c r="T21" s="66"/>
      <c r="U21" s="66"/>
      <c r="V21" s="66"/>
    </row>
    <row r="22" spans="1:22" x14ac:dyDescent="0.35">
      <c r="A22" s="66"/>
      <c r="B22" s="65" t="s">
        <v>95</v>
      </c>
      <c r="C22" s="68">
        <v>244.65470000000005</v>
      </c>
      <c r="D22" s="68">
        <v>279.45949999999999</v>
      </c>
      <c r="E22" s="54">
        <v>0.62116830537883183</v>
      </c>
      <c r="F22" s="73">
        <v>11</v>
      </c>
      <c r="G22" s="65"/>
      <c r="H22" s="66"/>
      <c r="I22" s="66"/>
      <c r="J22" s="65" t="s">
        <v>95</v>
      </c>
      <c r="K22" s="70">
        <f t="shared" si="0"/>
        <v>393.86217532588455</v>
      </c>
      <c r="L22" s="70">
        <f t="shared" si="1"/>
        <v>449.89336638733693</v>
      </c>
      <c r="M22" s="71">
        <f t="shared" si="2"/>
        <v>-56.031191061452375</v>
      </c>
      <c r="N22" s="66"/>
      <c r="O22" s="66"/>
      <c r="P22" s="65" t="s">
        <v>95</v>
      </c>
      <c r="Q22" s="65">
        <f t="shared" si="3"/>
        <v>22.241336363636368</v>
      </c>
      <c r="R22" s="65">
        <f t="shared" si="4"/>
        <v>25.405409090909089</v>
      </c>
      <c r="S22" s="72">
        <f t="shared" si="5"/>
        <v>-3.1640727272727212</v>
      </c>
      <c r="T22" s="66"/>
      <c r="U22" s="66"/>
      <c r="V22" s="66"/>
    </row>
    <row r="23" spans="1:22" x14ac:dyDescent="0.35">
      <c r="A23" s="66"/>
      <c r="B23" s="65" t="s">
        <v>96</v>
      </c>
      <c r="C23" s="68">
        <v>260.21949999999998</v>
      </c>
      <c r="D23" s="68">
        <v>280.45539999999994</v>
      </c>
      <c r="E23" s="54">
        <v>0.62261422787738585</v>
      </c>
      <c r="F23" s="73">
        <v>11.5</v>
      </c>
      <c r="G23" s="65"/>
      <c r="H23" s="66"/>
      <c r="I23" s="66"/>
      <c r="J23" s="65" t="s">
        <v>96</v>
      </c>
      <c r="K23" s="70">
        <f t="shared" si="0"/>
        <v>417.94660055736176</v>
      </c>
      <c r="L23" s="70">
        <f t="shared" si="1"/>
        <v>450.44810645610761</v>
      </c>
      <c r="M23" s="71">
        <f t="shared" si="2"/>
        <v>-32.501505898745847</v>
      </c>
      <c r="N23" s="66"/>
      <c r="O23" s="66"/>
      <c r="P23" s="65" t="s">
        <v>96</v>
      </c>
      <c r="Q23" s="65">
        <f t="shared" si="3"/>
        <v>22.62778260869565</v>
      </c>
      <c r="R23" s="65">
        <f t="shared" si="4"/>
        <v>24.387426086956516</v>
      </c>
      <c r="S23" s="72">
        <f t="shared" si="5"/>
        <v>-1.7596434782608661</v>
      </c>
      <c r="T23" s="66"/>
      <c r="U23" s="66"/>
      <c r="V23" s="66"/>
    </row>
    <row r="24" spans="1:22" x14ac:dyDescent="0.35">
      <c r="A24" s="66">
        <v>2015</v>
      </c>
      <c r="B24" s="65" t="s">
        <v>7</v>
      </c>
      <c r="C24" s="68">
        <v>234.50819999999999</v>
      </c>
      <c r="D24" s="68">
        <v>267.46060000000006</v>
      </c>
      <c r="E24" s="54">
        <v>0.62608444187391565</v>
      </c>
      <c r="F24" s="73">
        <v>12.1</v>
      </c>
      <c r="G24" s="65"/>
      <c r="H24" s="66"/>
      <c r="I24" s="66">
        <v>2015</v>
      </c>
      <c r="J24" s="65" t="s">
        <v>7</v>
      </c>
      <c r="K24" s="70">
        <f t="shared" si="0"/>
        <v>374.5632127482678</v>
      </c>
      <c r="L24" s="70">
        <f t="shared" si="1"/>
        <v>427.19572969976906</v>
      </c>
      <c r="M24" s="71">
        <f t="shared" si="2"/>
        <v>-52.632516951501259</v>
      </c>
      <c r="N24" s="66"/>
      <c r="O24" s="66">
        <v>2015</v>
      </c>
      <c r="P24" s="65" t="s">
        <v>7</v>
      </c>
      <c r="Q24" s="65">
        <f t="shared" si="3"/>
        <v>19.380842975206612</v>
      </c>
      <c r="R24" s="65">
        <f t="shared" si="4"/>
        <v>22.104181818181825</v>
      </c>
      <c r="S24" s="72">
        <f t="shared" si="5"/>
        <v>-2.7233388429752132</v>
      </c>
      <c r="T24" s="66"/>
      <c r="U24" s="66"/>
      <c r="V24" s="66"/>
    </row>
    <row r="25" spans="1:22" x14ac:dyDescent="0.35">
      <c r="A25" s="66"/>
      <c r="B25" s="65" t="s">
        <v>6</v>
      </c>
      <c r="C25" s="68">
        <v>263.77029999999996</v>
      </c>
      <c r="D25" s="68">
        <v>254.7902</v>
      </c>
      <c r="E25" s="54">
        <v>0.64141122035858888</v>
      </c>
      <c r="F25" s="73">
        <v>12.3</v>
      </c>
      <c r="G25" s="65"/>
      <c r="H25" s="66"/>
      <c r="I25" s="66"/>
      <c r="J25" s="65" t="s">
        <v>6</v>
      </c>
      <c r="K25" s="70">
        <f t="shared" si="0"/>
        <v>411.23430901713243</v>
      </c>
      <c r="L25" s="70">
        <f t="shared" si="1"/>
        <v>397.2337743913435</v>
      </c>
      <c r="M25" s="71">
        <f t="shared" si="2"/>
        <v>14.00053462578893</v>
      </c>
      <c r="N25" s="66"/>
      <c r="O25" s="66"/>
      <c r="P25" s="65" t="s">
        <v>6</v>
      </c>
      <c r="Q25" s="65">
        <f t="shared" si="3"/>
        <v>21.44473983739837</v>
      </c>
      <c r="R25" s="65">
        <f t="shared" si="4"/>
        <v>20.714650406504063</v>
      </c>
      <c r="S25" s="72">
        <f t="shared" si="5"/>
        <v>0.73008943089430645</v>
      </c>
      <c r="T25" s="66"/>
      <c r="U25" s="66"/>
      <c r="V25" s="66"/>
    </row>
    <row r="26" spans="1:22" x14ac:dyDescent="0.35">
      <c r="A26" s="66"/>
      <c r="B26" s="65" t="s">
        <v>95</v>
      </c>
      <c r="C26" s="68">
        <v>272.79109999999997</v>
      </c>
      <c r="D26" s="68">
        <v>284.92629999999997</v>
      </c>
      <c r="E26" s="54">
        <v>0.65066512434933499</v>
      </c>
      <c r="F26" s="73">
        <v>13.6</v>
      </c>
      <c r="G26" s="65"/>
      <c r="H26" s="66"/>
      <c r="I26" s="66"/>
      <c r="J26" s="65" t="s">
        <v>95</v>
      </c>
      <c r="K26" s="70">
        <f t="shared" si="0"/>
        <v>419.24961057777767</v>
      </c>
      <c r="L26" s="70">
        <f t="shared" si="1"/>
        <v>437.90006462222209</v>
      </c>
      <c r="M26" s="71">
        <f t="shared" si="2"/>
        <v>-18.650454044444416</v>
      </c>
      <c r="N26" s="66"/>
      <c r="O26" s="66"/>
      <c r="P26" s="65" t="s">
        <v>95</v>
      </c>
      <c r="Q26" s="65">
        <f t="shared" si="3"/>
        <v>20.058169117647058</v>
      </c>
      <c r="R26" s="65">
        <f t="shared" si="4"/>
        <v>20.950463235294116</v>
      </c>
      <c r="S26" s="72">
        <f t="shared" si="5"/>
        <v>-0.89229411764705802</v>
      </c>
      <c r="T26" s="66"/>
      <c r="U26" s="66"/>
      <c r="V26" s="66"/>
    </row>
    <row r="27" spans="1:22" x14ac:dyDescent="0.35">
      <c r="A27" s="66"/>
      <c r="B27" s="65" t="s">
        <v>96</v>
      </c>
      <c r="C27" s="68">
        <v>268.1377</v>
      </c>
      <c r="D27" s="68">
        <v>280.83350000000002</v>
      </c>
      <c r="E27" s="54">
        <v>0.65297860034702149</v>
      </c>
      <c r="F27" s="74">
        <v>15.1</v>
      </c>
      <c r="G27" s="65"/>
      <c r="H27" s="66"/>
      <c r="I27" s="66"/>
      <c r="J27" s="65" t="s">
        <v>96</v>
      </c>
      <c r="K27" s="70">
        <f t="shared" si="0"/>
        <v>410.63780628875105</v>
      </c>
      <c r="L27" s="70">
        <f t="shared" si="1"/>
        <v>430.08070992028343</v>
      </c>
      <c r="M27" s="71">
        <f t="shared" si="2"/>
        <v>-19.442903631532374</v>
      </c>
      <c r="N27" s="66"/>
      <c r="O27" s="66"/>
      <c r="P27" s="65" t="s">
        <v>96</v>
      </c>
      <c r="Q27" s="65">
        <f t="shared" si="3"/>
        <v>17.757463576158941</v>
      </c>
      <c r="R27" s="65">
        <f t="shared" si="4"/>
        <v>18.598245033112583</v>
      </c>
      <c r="S27" s="72">
        <f t="shared" si="5"/>
        <v>-0.8407814569536427</v>
      </c>
      <c r="T27" s="66"/>
      <c r="U27" s="66"/>
      <c r="V27" s="66"/>
    </row>
    <row r="28" spans="1:22" x14ac:dyDescent="0.35">
      <c r="A28" s="66">
        <v>2016</v>
      </c>
      <c r="B28" s="65" t="s">
        <v>7</v>
      </c>
      <c r="C28" s="68">
        <v>257.99959999999999</v>
      </c>
      <c r="D28" s="68">
        <v>274.31479999999999</v>
      </c>
      <c r="E28" s="54">
        <v>0.66685945633314059</v>
      </c>
      <c r="F28" s="73">
        <v>15.4</v>
      </c>
      <c r="G28" s="65"/>
      <c r="H28" s="66"/>
      <c r="I28" s="66">
        <v>2016</v>
      </c>
      <c r="J28" s="65" t="s">
        <v>7</v>
      </c>
      <c r="K28" s="70">
        <f t="shared" si="0"/>
        <v>386.88751812662616</v>
      </c>
      <c r="L28" s="70">
        <f t="shared" si="1"/>
        <v>411.35324301821333</v>
      </c>
      <c r="M28" s="71">
        <f t="shared" si="2"/>
        <v>-24.465724891587172</v>
      </c>
      <c r="N28" s="66"/>
      <c r="O28" s="66">
        <v>2016</v>
      </c>
      <c r="P28" s="65" t="s">
        <v>7</v>
      </c>
      <c r="Q28" s="65">
        <f t="shared" si="3"/>
        <v>16.753220779220779</v>
      </c>
      <c r="R28" s="65">
        <f t="shared" si="4"/>
        <v>17.812649350649348</v>
      </c>
      <c r="S28" s="72">
        <f t="shared" si="5"/>
        <v>-1.0594285714285689</v>
      </c>
      <c r="T28" s="66"/>
      <c r="U28" s="66"/>
      <c r="V28" s="66"/>
    </row>
    <row r="29" spans="1:22" x14ac:dyDescent="0.35">
      <c r="A29" s="66"/>
      <c r="B29" s="65" t="s">
        <v>6</v>
      </c>
      <c r="C29" s="68">
        <v>301.59190000000001</v>
      </c>
      <c r="D29" s="68">
        <v>270.82360000000006</v>
      </c>
      <c r="E29" s="54">
        <v>0.68102949681897063</v>
      </c>
      <c r="F29" s="73">
        <v>15.1</v>
      </c>
      <c r="G29" s="65"/>
      <c r="H29" s="66"/>
      <c r="I29" s="66"/>
      <c r="J29" s="65" t="s">
        <v>6</v>
      </c>
      <c r="K29" s="70">
        <f t="shared" si="0"/>
        <v>442.84704467091291</v>
      </c>
      <c r="L29" s="70">
        <f t="shared" si="1"/>
        <v>397.66794428874738</v>
      </c>
      <c r="M29" s="71">
        <f t="shared" si="2"/>
        <v>45.179100382165529</v>
      </c>
      <c r="N29" s="66"/>
      <c r="O29" s="66"/>
      <c r="P29" s="65" t="s">
        <v>6</v>
      </c>
      <c r="Q29" s="65">
        <f t="shared" si="3"/>
        <v>19.972973509933777</v>
      </c>
      <c r="R29" s="65">
        <f t="shared" si="4"/>
        <v>17.935337748344374</v>
      </c>
      <c r="S29" s="72">
        <f t="shared" si="5"/>
        <v>2.037635761589403</v>
      </c>
      <c r="T29" s="66"/>
      <c r="U29" s="66"/>
      <c r="V29" s="66"/>
    </row>
    <row r="30" spans="1:22" x14ac:dyDescent="0.35">
      <c r="A30" s="66"/>
      <c r="B30" s="65" t="s">
        <v>95</v>
      </c>
      <c r="C30" s="68">
        <v>284.87779999999998</v>
      </c>
      <c r="D30" s="68">
        <v>281.46580000000006</v>
      </c>
      <c r="E30" s="54">
        <v>0.68941584731058425</v>
      </c>
      <c r="F30" s="75">
        <v>14</v>
      </c>
      <c r="G30" s="65"/>
      <c r="H30" s="66"/>
      <c r="I30" s="66"/>
      <c r="J30" s="65" t="s">
        <v>95</v>
      </c>
      <c r="K30" s="70">
        <f t="shared" si="0"/>
        <v>413.21620486577172</v>
      </c>
      <c r="L30" s="70">
        <f t="shared" si="1"/>
        <v>408.26708741610742</v>
      </c>
      <c r="M30" s="71">
        <f t="shared" si="2"/>
        <v>4.9491174496642998</v>
      </c>
      <c r="N30" s="66"/>
      <c r="O30" s="66"/>
      <c r="P30" s="65" t="s">
        <v>95</v>
      </c>
      <c r="Q30" s="65">
        <f t="shared" si="3"/>
        <v>20.348414285714284</v>
      </c>
      <c r="R30" s="65">
        <f t="shared" si="4"/>
        <v>20.104700000000005</v>
      </c>
      <c r="S30" s="72">
        <f t="shared" si="5"/>
        <v>0.24371428571427955</v>
      </c>
      <c r="T30" s="66"/>
      <c r="U30" s="66"/>
      <c r="V30" s="66"/>
    </row>
    <row r="31" spans="1:22" x14ac:dyDescent="0.35">
      <c r="A31" s="66"/>
      <c r="B31" s="65" t="s">
        <v>96</v>
      </c>
      <c r="C31" s="68">
        <v>280.40889999999996</v>
      </c>
      <c r="D31" s="68">
        <v>273.96949999999998</v>
      </c>
      <c r="E31" s="54">
        <v>0.6957779063042222</v>
      </c>
      <c r="F31" s="74">
        <v>13.9</v>
      </c>
      <c r="G31" s="65"/>
      <c r="H31" s="66"/>
      <c r="I31" s="66"/>
      <c r="J31" s="65" t="s">
        <v>96</v>
      </c>
      <c r="K31" s="70">
        <f t="shared" si="0"/>
        <v>403.01495270157926</v>
      </c>
      <c r="L31" s="70">
        <f t="shared" si="1"/>
        <v>393.75998794679958</v>
      </c>
      <c r="M31" s="71">
        <f t="shared" si="2"/>
        <v>9.2549647547796781</v>
      </c>
      <c r="N31" s="66"/>
      <c r="O31" s="66"/>
      <c r="P31" s="65" t="s">
        <v>96</v>
      </c>
      <c r="Q31" s="65">
        <f t="shared" si="3"/>
        <v>20.173302158273376</v>
      </c>
      <c r="R31" s="65">
        <f t="shared" si="4"/>
        <v>19.710035971223022</v>
      </c>
      <c r="S31" s="72">
        <f t="shared" si="5"/>
        <v>0.46326618705035472</v>
      </c>
      <c r="T31" s="66"/>
      <c r="U31" s="66"/>
      <c r="V31" s="66"/>
    </row>
    <row r="32" spans="1:22" x14ac:dyDescent="0.35">
      <c r="A32" s="68">
        <v>2017</v>
      </c>
      <c r="B32" s="68" t="s">
        <v>7</v>
      </c>
      <c r="C32" s="68">
        <v>268.72060000000005</v>
      </c>
      <c r="D32" s="68">
        <v>263.7127999999999</v>
      </c>
      <c r="E32" s="54">
        <v>0.70936957779063048</v>
      </c>
      <c r="F32" s="76">
        <v>13.232200000000001</v>
      </c>
      <c r="G32" s="68"/>
      <c r="H32" s="68"/>
      <c r="I32" s="68">
        <v>2017</v>
      </c>
      <c r="J32" s="68" t="s">
        <v>7</v>
      </c>
      <c r="K32" s="70">
        <f t="shared" si="0"/>
        <v>378.81607615165109</v>
      </c>
      <c r="L32" s="70">
        <f t="shared" si="1"/>
        <v>371.75656844679969</v>
      </c>
      <c r="M32" s="71">
        <f t="shared" si="2"/>
        <v>7.0595077048513986</v>
      </c>
      <c r="N32" s="68"/>
      <c r="O32" s="68">
        <v>2017</v>
      </c>
      <c r="P32" s="68" t="s">
        <v>7</v>
      </c>
      <c r="Q32" s="65">
        <f t="shared" si="3"/>
        <v>20.308081800456463</v>
      </c>
      <c r="R32" s="65">
        <f t="shared" si="4"/>
        <v>19.929626214839551</v>
      </c>
      <c r="S32" s="72">
        <f t="shared" si="5"/>
        <v>0.37845558561691206</v>
      </c>
      <c r="T32" s="66"/>
      <c r="U32" s="66"/>
      <c r="V32" s="66"/>
    </row>
    <row r="33" spans="1:22" x14ac:dyDescent="0.35">
      <c r="A33" s="66"/>
      <c r="B33" s="66" t="s">
        <v>6</v>
      </c>
      <c r="C33" s="68">
        <v>298.06640000000004</v>
      </c>
      <c r="D33" s="68">
        <v>273.04000000000002</v>
      </c>
      <c r="E33" s="54">
        <v>0.71717755928282256</v>
      </c>
      <c r="F33" s="76">
        <v>13.210266669999999</v>
      </c>
      <c r="G33" s="66"/>
      <c r="H33" s="66"/>
      <c r="I33" s="66"/>
      <c r="J33" s="66" t="s">
        <v>6</v>
      </c>
      <c r="K33" s="70">
        <f t="shared" si="0"/>
        <v>415.6103270967742</v>
      </c>
      <c r="L33" s="70">
        <f t="shared" si="1"/>
        <v>380.71464516129026</v>
      </c>
      <c r="M33" s="71">
        <f t="shared" si="2"/>
        <v>34.895681935483935</v>
      </c>
      <c r="N33" s="66"/>
      <c r="O33" s="66"/>
      <c r="P33" s="66" t="s">
        <v>6</v>
      </c>
      <c r="Q33" s="65">
        <f t="shared" si="3"/>
        <v>22.563238687444304</v>
      </c>
      <c r="R33" s="65">
        <f t="shared" si="4"/>
        <v>20.668772767476618</v>
      </c>
      <c r="S33" s="72">
        <f t="shared" si="5"/>
        <v>1.8944659199676863</v>
      </c>
      <c r="T33" s="66"/>
      <c r="U33" s="66"/>
      <c r="V33" s="66"/>
    </row>
    <row r="34" spans="1:22" x14ac:dyDescent="0.35">
      <c r="B34" s="66" t="s">
        <v>95</v>
      </c>
      <c r="C34" s="68">
        <v>298.68549999999999</v>
      </c>
      <c r="D34" s="68">
        <v>278.89699999999999</v>
      </c>
      <c r="E34" s="54">
        <v>0.72267206477732804</v>
      </c>
      <c r="F34" s="76">
        <v>13.167766666666665</v>
      </c>
      <c r="G34" s="66"/>
      <c r="H34" s="66"/>
      <c r="I34" s="66"/>
      <c r="J34" s="66" t="s">
        <v>95</v>
      </c>
      <c r="K34" s="70">
        <f t="shared" si="0"/>
        <v>413.30710644257698</v>
      </c>
      <c r="L34" s="70">
        <f t="shared" si="1"/>
        <v>385.92470028011201</v>
      </c>
      <c r="M34" s="71">
        <f t="shared" si="2"/>
        <v>27.382406162464974</v>
      </c>
      <c r="N34" s="66"/>
      <c r="O34" s="66"/>
      <c r="P34" s="66" t="s">
        <v>95</v>
      </c>
      <c r="Q34" s="65">
        <f t="shared" si="3"/>
        <v>22.683079641447677</v>
      </c>
      <c r="R34" s="65">
        <f t="shared" si="4"/>
        <v>21.18028114106923</v>
      </c>
      <c r="S34" s="72">
        <f t="shared" si="5"/>
        <v>1.5027985003784465</v>
      </c>
      <c r="T34" s="66"/>
      <c r="U34" s="66"/>
      <c r="V34" s="66"/>
    </row>
    <row r="35" spans="1:22" x14ac:dyDescent="0.35">
      <c r="B35" s="66" t="s">
        <v>96</v>
      </c>
      <c r="C35" s="68">
        <v>324.68040000000002</v>
      </c>
      <c r="D35" s="68">
        <v>291.56420000000003</v>
      </c>
      <c r="E35" s="54">
        <v>0.72874493927125517</v>
      </c>
      <c r="F35" s="76">
        <v>13.641366666666665</v>
      </c>
      <c r="G35" s="66"/>
      <c r="H35" s="66"/>
      <c r="I35" s="66"/>
      <c r="J35" s="66" t="s">
        <v>96</v>
      </c>
      <c r="K35" s="70">
        <f t="shared" si="0"/>
        <v>445.53365999999994</v>
      </c>
      <c r="L35" s="70">
        <f t="shared" si="1"/>
        <v>400.09087444444441</v>
      </c>
      <c r="M35" s="71">
        <f t="shared" si="2"/>
        <v>45.442785555555531</v>
      </c>
      <c r="N35" s="66"/>
      <c r="O35" s="66"/>
      <c r="P35" s="66" t="s">
        <v>96</v>
      </c>
      <c r="Q35" s="65">
        <f t="shared" si="3"/>
        <v>23.801163617526107</v>
      </c>
      <c r="R35" s="65">
        <f t="shared" si="4"/>
        <v>21.373532954909216</v>
      </c>
      <c r="S35" s="72">
        <f t="shared" si="5"/>
        <v>2.4276306626168918</v>
      </c>
      <c r="T35" s="66"/>
      <c r="U35" s="66"/>
      <c r="V35" s="66"/>
    </row>
    <row r="36" spans="1:22" x14ac:dyDescent="0.35">
      <c r="A36">
        <v>2018</v>
      </c>
      <c r="B36" s="66" t="s">
        <v>7</v>
      </c>
      <c r="C36" s="68">
        <v>269.1558</v>
      </c>
      <c r="D36" s="68">
        <v>287.40730000000002</v>
      </c>
      <c r="E36" s="54">
        <v>0.73799884326200127</v>
      </c>
      <c r="F36" s="76">
        <v>11.953899999999999</v>
      </c>
      <c r="G36" s="66"/>
      <c r="H36" s="66"/>
      <c r="I36" s="66">
        <v>2018</v>
      </c>
      <c r="J36" s="66" t="s">
        <v>7</v>
      </c>
      <c r="K36" s="70">
        <f t="shared" si="0"/>
        <v>364.71032774294667</v>
      </c>
      <c r="L36" s="70">
        <f t="shared" si="1"/>
        <v>389.44139631661437</v>
      </c>
      <c r="M36" s="71">
        <f t="shared" si="2"/>
        <v>-24.731068573667699</v>
      </c>
      <c r="N36" s="66"/>
      <c r="O36" s="66">
        <v>2018</v>
      </c>
      <c r="P36" s="66" t="s">
        <v>7</v>
      </c>
      <c r="Q36" s="65">
        <f t="shared" si="3"/>
        <v>22.516149541153936</v>
      </c>
      <c r="R36" s="65">
        <f t="shared" si="4"/>
        <v>24.042973422899642</v>
      </c>
      <c r="S36" s="72">
        <f t="shared" si="5"/>
        <v>-1.526823881745706</v>
      </c>
      <c r="T36" s="66"/>
      <c r="U36" s="66"/>
      <c r="V36" s="66"/>
    </row>
    <row r="37" spans="1:22" x14ac:dyDescent="0.35">
      <c r="B37" s="66" t="s">
        <v>6</v>
      </c>
      <c r="C37" s="68">
        <v>301.4821</v>
      </c>
      <c r="D37" s="68">
        <v>284.47190000000001</v>
      </c>
      <c r="E37" s="54">
        <v>0.74927703875072316</v>
      </c>
      <c r="F37" s="76">
        <v>12.63</v>
      </c>
      <c r="G37" s="66"/>
      <c r="H37" s="66"/>
      <c r="I37" s="66"/>
      <c r="J37" s="66" t="s">
        <v>6</v>
      </c>
      <c r="K37" s="70">
        <f>C37/E37</f>
        <v>402.36399143187947</v>
      </c>
      <c r="L37" s="70">
        <f>D37/E37</f>
        <v>379.6618410652257</v>
      </c>
      <c r="M37" s="71">
        <f t="shared" si="2"/>
        <v>22.702150366653768</v>
      </c>
      <c r="N37" s="66"/>
      <c r="O37" s="66"/>
      <c r="P37" s="66" t="s">
        <v>6</v>
      </c>
      <c r="Q37" s="65">
        <f t="shared" si="3"/>
        <v>23.870316706254947</v>
      </c>
      <c r="R37" s="65">
        <f t="shared" si="4"/>
        <v>22.523507521773553</v>
      </c>
      <c r="S37" s="72">
        <f t="shared" si="5"/>
        <v>1.3468091844813941</v>
      </c>
      <c r="T37" s="66"/>
      <c r="U37" s="66"/>
      <c r="V37" s="66"/>
    </row>
    <row r="38" spans="1:22" x14ac:dyDescent="0.35">
      <c r="B38" s="66" t="s">
        <v>95</v>
      </c>
      <c r="C38" s="68">
        <v>337.30500000000001</v>
      </c>
      <c r="D38" s="68">
        <v>336.78199999999998</v>
      </c>
      <c r="E38" s="54">
        <v>0.75882012724117986</v>
      </c>
      <c r="F38" s="76">
        <v>14.0944</v>
      </c>
      <c r="G38" s="66"/>
      <c r="H38" s="66"/>
      <c r="I38" s="66"/>
      <c r="J38" s="66" t="s">
        <v>95</v>
      </c>
      <c r="K38" s="70">
        <f>C38/E38</f>
        <v>444.5124580792683</v>
      </c>
      <c r="L38" s="70">
        <f>D38/E38</f>
        <v>443.82323018292681</v>
      </c>
      <c r="M38" s="71">
        <f t="shared" si="2"/>
        <v>0.6892278963414924</v>
      </c>
      <c r="N38" s="66"/>
      <c r="O38" s="66"/>
      <c r="P38" s="66" t="s">
        <v>95</v>
      </c>
      <c r="Q38" s="65">
        <f t="shared" si="3"/>
        <v>23.931845271881031</v>
      </c>
      <c r="R38" s="65">
        <f t="shared" si="4"/>
        <v>23.894738335792937</v>
      </c>
      <c r="S38" s="72">
        <f t="shared" si="5"/>
        <v>3.7106936088093789E-2</v>
      </c>
      <c r="T38" s="66"/>
      <c r="U38" s="66"/>
      <c r="V38" s="66"/>
    </row>
    <row r="39" spans="1:22" x14ac:dyDescent="0.35">
      <c r="B39" s="66" t="s">
        <v>96</v>
      </c>
      <c r="C39" s="68">
        <v>343.05200000000002</v>
      </c>
      <c r="D39" s="68">
        <v>326.88400000000001</v>
      </c>
      <c r="E39" s="54">
        <v>0.76460381723539617</v>
      </c>
      <c r="F39" s="76">
        <v>14.26</v>
      </c>
      <c r="G39" s="66"/>
      <c r="H39" s="66"/>
      <c r="I39" s="66"/>
      <c r="J39" s="66" t="s">
        <v>96</v>
      </c>
      <c r="K39" s="70">
        <f>C39/E39</f>
        <v>448.66634493192134</v>
      </c>
      <c r="L39" s="70">
        <f>D39/E39</f>
        <v>427.52075340393344</v>
      </c>
      <c r="M39" s="71">
        <f t="shared" si="2"/>
        <v>21.145591527987904</v>
      </c>
      <c r="N39" s="66"/>
      <c r="O39" s="66"/>
      <c r="P39" s="66" t="s">
        <v>96</v>
      </c>
      <c r="Q39" s="65">
        <f t="shared" si="3"/>
        <v>24.05694249649369</v>
      </c>
      <c r="R39" s="65">
        <f t="shared" si="4"/>
        <v>22.923141654978963</v>
      </c>
      <c r="S39" s="72">
        <f t="shared" si="5"/>
        <v>1.1338008415147272</v>
      </c>
      <c r="T39" s="66"/>
      <c r="U39" s="66"/>
      <c r="V39" s="66"/>
    </row>
    <row r="40" spans="1:22" x14ac:dyDescent="0.35">
      <c r="A40" s="66">
        <v>2019</v>
      </c>
      <c r="B40" s="66" t="s">
        <v>7</v>
      </c>
      <c r="C40" s="68">
        <v>292.12299999999999</v>
      </c>
      <c r="D40" s="68">
        <v>296.31799999999998</v>
      </c>
      <c r="E40" s="54">
        <v>0.76894158473105845</v>
      </c>
      <c r="F40" s="76">
        <v>14.01</v>
      </c>
      <c r="G40" s="66"/>
      <c r="H40" s="66"/>
      <c r="I40" s="66">
        <v>2019</v>
      </c>
      <c r="J40" s="66" t="s">
        <v>7</v>
      </c>
      <c r="K40" s="70">
        <f t="shared" ref="K40:K61" si="6">+C40/E40</f>
        <v>379.90272057164344</v>
      </c>
      <c r="L40" s="70">
        <f t="shared" ref="L40:L61" si="7">+D40/E40</f>
        <v>385.3582715306506</v>
      </c>
      <c r="M40" s="71">
        <f t="shared" si="2"/>
        <v>-5.4555509590071551</v>
      </c>
      <c r="N40" s="66"/>
      <c r="O40" s="66">
        <v>2019</v>
      </c>
      <c r="P40" s="66" t="s">
        <v>7</v>
      </c>
      <c r="Q40" s="65">
        <f t="shared" si="3"/>
        <v>20.851034975017843</v>
      </c>
      <c r="R40" s="65">
        <f t="shared" si="4"/>
        <v>21.150463954318344</v>
      </c>
      <c r="S40" s="72">
        <f t="shared" si="5"/>
        <v>-0.29942897930050094</v>
      </c>
      <c r="T40" s="66"/>
      <c r="U40" s="66"/>
      <c r="V40" s="66"/>
    </row>
    <row r="41" spans="1:22" x14ac:dyDescent="0.35">
      <c r="A41" s="66"/>
      <c r="B41" s="66" t="s">
        <v>6</v>
      </c>
      <c r="C41" s="68">
        <f>+(103640+111785+109196)/1000</f>
        <v>324.62099999999998</v>
      </c>
      <c r="D41" s="68">
        <f>+(107165+110089+103655)/1000</f>
        <v>320.90899999999999</v>
      </c>
      <c r="E41" s="54">
        <v>0.78253325621746683</v>
      </c>
      <c r="F41" s="76">
        <v>14.386666666666665</v>
      </c>
      <c r="G41" s="20"/>
      <c r="H41" s="66"/>
      <c r="I41" s="66"/>
      <c r="J41" s="66" t="s">
        <v>6</v>
      </c>
      <c r="K41" s="70">
        <f t="shared" si="6"/>
        <v>414.83348780487796</v>
      </c>
      <c r="L41" s="70">
        <f t="shared" si="7"/>
        <v>410.08991943828522</v>
      </c>
      <c r="M41" s="71">
        <f t="shared" si="2"/>
        <v>4.7435683665927399</v>
      </c>
      <c r="N41" s="66"/>
      <c r="O41" s="66"/>
      <c r="P41" s="66" t="s">
        <v>6</v>
      </c>
      <c r="Q41" s="65">
        <f t="shared" si="3"/>
        <v>22.564017608897128</v>
      </c>
      <c r="R41" s="65">
        <f t="shared" si="4"/>
        <v>22.306000926784062</v>
      </c>
      <c r="S41" s="72">
        <f t="shared" si="5"/>
        <v>0.25801668211306605</v>
      </c>
      <c r="T41" s="66"/>
      <c r="U41" s="66"/>
      <c r="V41" s="66"/>
    </row>
    <row r="42" spans="1:22" x14ac:dyDescent="0.35">
      <c r="B42" s="66" t="s">
        <v>95</v>
      </c>
      <c r="C42" s="68">
        <f>+(112561+119746+110439)/1000</f>
        <v>342.74599999999998</v>
      </c>
      <c r="D42" s="68">
        <f>+(116286+115204+105275)/1000</f>
        <v>336.76499999999999</v>
      </c>
      <c r="E42" s="54">
        <v>0.79005205320994798</v>
      </c>
      <c r="F42" s="76">
        <v>14.68</v>
      </c>
      <c r="G42" s="20"/>
      <c r="I42" s="34"/>
      <c r="J42" s="66" t="s">
        <v>95</v>
      </c>
      <c r="K42" s="70">
        <f t="shared" si="6"/>
        <v>433.82711127379207</v>
      </c>
      <c r="L42" s="70">
        <f t="shared" si="7"/>
        <v>426.256724011713</v>
      </c>
      <c r="M42" s="71">
        <f t="shared" si="2"/>
        <v>7.5703872620790662</v>
      </c>
      <c r="P42" s="66" t="s">
        <v>95</v>
      </c>
      <c r="Q42" s="65">
        <f t="shared" si="3"/>
        <v>23.347820163487736</v>
      </c>
      <c r="R42" s="65">
        <f t="shared" si="4"/>
        <v>22.940395095367847</v>
      </c>
      <c r="S42" s="72">
        <f t="shared" si="5"/>
        <v>0.40742506811988832</v>
      </c>
    </row>
    <row r="43" spans="1:22" x14ac:dyDescent="0.35">
      <c r="B43" s="66" t="s">
        <v>96</v>
      </c>
      <c r="C43" s="68">
        <f>+(122843+116330+103313)/1000</f>
        <v>342.48599999999999</v>
      </c>
      <c r="D43" s="68">
        <f>+(120091+110686+88467)/1000</f>
        <v>319.24400000000003</v>
      </c>
      <c r="E43" s="54">
        <v>0.79323308270676696</v>
      </c>
      <c r="F43" s="76">
        <v>14.72</v>
      </c>
      <c r="G43" s="20"/>
      <c r="I43" s="34"/>
      <c r="J43" s="66" t="s">
        <v>96</v>
      </c>
      <c r="K43" s="70">
        <f t="shared" si="6"/>
        <v>431.75960189573459</v>
      </c>
      <c r="L43" s="70">
        <f t="shared" si="7"/>
        <v>402.45926066350711</v>
      </c>
      <c r="M43" s="71">
        <f t="shared" si="2"/>
        <v>29.300341232227481</v>
      </c>
      <c r="P43" s="66" t="s">
        <v>96</v>
      </c>
      <c r="Q43" s="65">
        <f t="shared" si="3"/>
        <v>23.266711956521739</v>
      </c>
      <c r="R43" s="65">
        <f t="shared" si="4"/>
        <v>21.687771739130437</v>
      </c>
      <c r="S43" s="72">
        <f t="shared" si="5"/>
        <v>1.5789402173913025</v>
      </c>
    </row>
    <row r="44" spans="1:22" x14ac:dyDescent="0.35">
      <c r="A44">
        <v>2020</v>
      </c>
      <c r="B44" s="66" t="s">
        <v>7</v>
      </c>
      <c r="C44" s="68">
        <v>328.13400000000001</v>
      </c>
      <c r="D44" s="68">
        <v>293.20499999999998</v>
      </c>
      <c r="E44" s="54">
        <v>0.80335454019664543</v>
      </c>
      <c r="F44" s="76">
        <v>15.34</v>
      </c>
      <c r="G44" s="20"/>
      <c r="I44">
        <v>2020</v>
      </c>
      <c r="J44" s="66" t="s">
        <v>7</v>
      </c>
      <c r="K44" s="70">
        <f t="shared" si="6"/>
        <v>408.45477753779699</v>
      </c>
      <c r="L44" s="70">
        <f t="shared" si="7"/>
        <v>364.97584233261341</v>
      </c>
      <c r="M44" s="71">
        <f t="shared" si="2"/>
        <v>43.478935205183575</v>
      </c>
      <c r="O44">
        <v>2020</v>
      </c>
      <c r="P44" s="66" t="s">
        <v>7</v>
      </c>
      <c r="Q44" s="65">
        <f t="shared" si="3"/>
        <v>21.390743155149934</v>
      </c>
      <c r="R44" s="65">
        <f t="shared" si="4"/>
        <v>19.113754889178619</v>
      </c>
      <c r="S44" s="72">
        <f t="shared" si="5"/>
        <v>2.2769882659713154</v>
      </c>
    </row>
    <row r="45" spans="1:22" x14ac:dyDescent="0.35">
      <c r="B45" s="66" t="s">
        <v>6</v>
      </c>
      <c r="C45" s="68">
        <v>272.976</v>
      </c>
      <c r="D45" s="68">
        <v>243.499</v>
      </c>
      <c r="E45" s="54">
        <v>0.80133024869866998</v>
      </c>
      <c r="F45" s="76">
        <v>17.95</v>
      </c>
      <c r="G45" s="20"/>
      <c r="J45" s="66" t="s">
        <v>6</v>
      </c>
      <c r="K45" s="70">
        <f t="shared" si="6"/>
        <v>340.65355756044738</v>
      </c>
      <c r="L45" s="70">
        <f t="shared" si="7"/>
        <v>303.86847419704071</v>
      </c>
      <c r="M45" s="71">
        <f t="shared" si="2"/>
        <v>36.78508336340667</v>
      </c>
      <c r="P45" s="66" t="s">
        <v>6</v>
      </c>
      <c r="Q45" s="65">
        <f t="shared" si="3"/>
        <v>15.20757660167131</v>
      </c>
      <c r="R45" s="65">
        <f t="shared" si="4"/>
        <v>13.565403899721449</v>
      </c>
      <c r="S45" s="72">
        <f t="shared" si="5"/>
        <v>1.6421727019498604</v>
      </c>
    </row>
    <row r="46" spans="1:22" x14ac:dyDescent="0.35">
      <c r="B46" s="66" t="s">
        <v>95</v>
      </c>
      <c r="C46" s="68">
        <v>387.74200000000002</v>
      </c>
      <c r="D46" s="68">
        <v>278.5</v>
      </c>
      <c r="E46" s="54">
        <v>0.8143435511856566</v>
      </c>
      <c r="F46" s="76">
        <v>16.91</v>
      </c>
      <c r="J46" s="66" t="s">
        <v>95</v>
      </c>
      <c r="K46" s="70">
        <f t="shared" si="6"/>
        <v>476.14056676136357</v>
      </c>
      <c r="L46" s="70">
        <f t="shared" si="7"/>
        <v>341.99325284090901</v>
      </c>
      <c r="M46" s="71">
        <f t="shared" si="2"/>
        <v>134.14731392045456</v>
      </c>
      <c r="P46" s="66" t="s">
        <v>95</v>
      </c>
      <c r="Q46" s="65">
        <f t="shared" si="3"/>
        <v>22.929745712596098</v>
      </c>
      <c r="R46" s="65">
        <f t="shared" si="4"/>
        <v>16.469544648137198</v>
      </c>
      <c r="S46" s="72">
        <f t="shared" si="5"/>
        <v>6.4602010644589001</v>
      </c>
    </row>
    <row r="47" spans="1:22" x14ac:dyDescent="0.35">
      <c r="B47" s="66" t="s">
        <v>96</v>
      </c>
      <c r="C47" s="68">
        <v>412.05200000000002</v>
      </c>
      <c r="D47" s="68">
        <v>308.78199999999998</v>
      </c>
      <c r="E47" s="54">
        <v>0.81839213418160794</v>
      </c>
      <c r="F47" s="76">
        <v>15.66</v>
      </c>
      <c r="J47" s="66" t="s">
        <v>96</v>
      </c>
      <c r="K47" s="70">
        <f t="shared" si="6"/>
        <v>503.48968763250883</v>
      </c>
      <c r="L47" s="70">
        <f t="shared" si="7"/>
        <v>377.30323533568901</v>
      </c>
      <c r="M47" s="71">
        <f t="shared" si="2"/>
        <v>126.18645229681982</v>
      </c>
      <c r="P47" s="66" t="s">
        <v>96</v>
      </c>
      <c r="Q47" s="65">
        <f t="shared" si="3"/>
        <v>26.312388250319287</v>
      </c>
      <c r="R47" s="65">
        <f t="shared" si="4"/>
        <v>19.71787994891443</v>
      </c>
      <c r="S47" s="72">
        <f t="shared" si="5"/>
        <v>6.5945083014048578</v>
      </c>
    </row>
    <row r="48" spans="1:22" x14ac:dyDescent="0.35">
      <c r="A48">
        <v>2021</v>
      </c>
      <c r="B48" s="66" t="s">
        <v>7</v>
      </c>
      <c r="C48" s="68">
        <v>408.71699999999998</v>
      </c>
      <c r="D48" s="68">
        <v>312.49900000000002</v>
      </c>
      <c r="E48" s="54">
        <v>0.82793522267206476</v>
      </c>
      <c r="F48" s="76">
        <v>14.96</v>
      </c>
      <c r="I48">
        <v>2021</v>
      </c>
      <c r="J48" s="66" t="s">
        <v>7</v>
      </c>
      <c r="K48" s="70">
        <f t="shared" si="6"/>
        <v>493.65818581907092</v>
      </c>
      <c r="L48" s="70">
        <f t="shared" si="7"/>
        <v>377.44377995110028</v>
      </c>
      <c r="M48" s="71">
        <f t="shared" si="2"/>
        <v>116.21440586797064</v>
      </c>
      <c r="O48">
        <v>2021</v>
      </c>
      <c r="P48" s="66" t="s">
        <v>7</v>
      </c>
      <c r="Q48" s="65">
        <f t="shared" si="3"/>
        <v>27.3206550802139</v>
      </c>
      <c r="R48" s="65">
        <f t="shared" si="4"/>
        <v>20.888970588235296</v>
      </c>
      <c r="S48" s="72">
        <f t="shared" si="5"/>
        <v>6.4316844919786043</v>
      </c>
    </row>
    <row r="49" spans="1:19" x14ac:dyDescent="0.35">
      <c r="B49" s="66" t="s">
        <v>6</v>
      </c>
      <c r="C49" s="68">
        <v>487.71699999999998</v>
      </c>
      <c r="D49" s="68">
        <v>327.60599999999999</v>
      </c>
      <c r="E49" s="54">
        <v>0.84008097165991913</v>
      </c>
      <c r="F49" s="76">
        <v>14.14</v>
      </c>
      <c r="J49" s="66" t="s">
        <v>6</v>
      </c>
      <c r="K49" s="1">
        <f t="shared" si="6"/>
        <v>580.55951325301191</v>
      </c>
      <c r="L49" s="1">
        <f t="shared" si="7"/>
        <v>389.96955180722887</v>
      </c>
      <c r="M49" s="77">
        <f t="shared" si="2"/>
        <v>190.58996144578305</v>
      </c>
      <c r="P49" s="66" t="s">
        <v>6</v>
      </c>
      <c r="Q49" s="65">
        <f t="shared" si="3"/>
        <v>34.492008486562938</v>
      </c>
      <c r="R49" s="65">
        <f t="shared" si="4"/>
        <v>23.168741159830269</v>
      </c>
      <c r="S49" s="72">
        <f t="shared" si="5"/>
        <v>11.323267326732669</v>
      </c>
    </row>
    <row r="50" spans="1:19" x14ac:dyDescent="0.35">
      <c r="B50" s="66" t="s">
        <v>95</v>
      </c>
      <c r="C50" s="68">
        <v>460.47699999999998</v>
      </c>
      <c r="D50" s="68">
        <v>358.96</v>
      </c>
      <c r="E50" s="54">
        <v>0.85396182764603834</v>
      </c>
      <c r="F50" s="76">
        <v>14.632199999999999</v>
      </c>
      <c r="J50" s="66" t="s">
        <v>95</v>
      </c>
      <c r="K50" s="1">
        <f t="shared" si="6"/>
        <v>539.22433660684032</v>
      </c>
      <c r="L50" s="1">
        <f t="shared" si="7"/>
        <v>420.34665763630198</v>
      </c>
      <c r="M50" s="71">
        <f t="shared" si="2"/>
        <v>118.87767897053834</v>
      </c>
      <c r="P50" s="66" t="s">
        <v>95</v>
      </c>
      <c r="Q50" s="65">
        <f t="shared" si="3"/>
        <v>31.470113858476509</v>
      </c>
      <c r="R50" s="65">
        <f t="shared" si="4"/>
        <v>24.532196115416685</v>
      </c>
      <c r="S50" s="72">
        <f t="shared" si="5"/>
        <v>6.937917743059824</v>
      </c>
    </row>
    <row r="51" spans="1:19" x14ac:dyDescent="0.35">
      <c r="B51" s="66" t="s">
        <v>96</v>
      </c>
      <c r="C51" s="68">
        <v>474.92204128499998</v>
      </c>
      <c r="D51" s="68">
        <v>381.26128601200003</v>
      </c>
      <c r="E51" s="54">
        <v>0.86292654713707351</v>
      </c>
      <c r="F51" s="76">
        <v>15.41</v>
      </c>
      <c r="J51" s="66" t="s">
        <v>96</v>
      </c>
      <c r="K51" s="1">
        <f t="shared" si="6"/>
        <v>550.36207063120969</v>
      </c>
      <c r="L51" s="1">
        <f t="shared" si="7"/>
        <v>441.82356803937535</v>
      </c>
      <c r="M51" s="71">
        <f t="shared" si="2"/>
        <v>108.53850259183434</v>
      </c>
      <c r="P51" s="66" t="s">
        <v>96</v>
      </c>
      <c r="Q51" s="65">
        <f t="shared" si="3"/>
        <v>30.819081199545749</v>
      </c>
      <c r="R51" s="65">
        <f t="shared" si="4"/>
        <v>24.741160675665153</v>
      </c>
      <c r="S51" s="72">
        <f t="shared" si="5"/>
        <v>6.0779205238805964</v>
      </c>
    </row>
    <row r="52" spans="1:19" x14ac:dyDescent="0.35">
      <c r="A52">
        <v>2022</v>
      </c>
      <c r="B52" s="66" t="s">
        <v>7</v>
      </c>
      <c r="C52" s="68">
        <v>458.402445962</v>
      </c>
      <c r="D52" s="68">
        <v>396.97819123400001</v>
      </c>
      <c r="E52" s="54">
        <v>0.87565066512434953</v>
      </c>
      <c r="F52" s="76">
        <v>15.2317</v>
      </c>
      <c r="I52">
        <v>2022</v>
      </c>
      <c r="J52" s="66" t="s">
        <v>7</v>
      </c>
      <c r="K52" s="1">
        <f t="shared" si="6"/>
        <v>523.49922659729054</v>
      </c>
      <c r="L52" s="1">
        <f t="shared" si="7"/>
        <v>453.352240847811</v>
      </c>
      <c r="M52" s="71">
        <f t="shared" si="2"/>
        <v>70.146985749479541</v>
      </c>
      <c r="O52">
        <v>2022</v>
      </c>
      <c r="P52" s="66" t="s">
        <v>7</v>
      </c>
      <c r="Q52" s="65">
        <f t="shared" si="3"/>
        <v>30.095291133753946</v>
      </c>
      <c r="R52" s="65">
        <f t="shared" si="4"/>
        <v>26.062631960582209</v>
      </c>
      <c r="S52" s="72">
        <f t="shared" si="5"/>
        <v>4.0326591731717372</v>
      </c>
    </row>
    <row r="53" spans="1:19" x14ac:dyDescent="0.35">
      <c r="B53" s="66" t="s">
        <v>6</v>
      </c>
      <c r="C53" s="68">
        <v>518.66164887100001</v>
      </c>
      <c r="D53" s="68">
        <v>447.57358449600002</v>
      </c>
      <c r="E53" s="54">
        <v>0.89560439560439575</v>
      </c>
      <c r="F53" s="76">
        <v>15.554905291005291</v>
      </c>
      <c r="J53" s="66" t="s">
        <v>6</v>
      </c>
      <c r="K53" s="1">
        <f t="shared" si="6"/>
        <v>579.119141684184</v>
      </c>
      <c r="L53" s="1">
        <f t="shared" si="7"/>
        <v>499.74473851700606</v>
      </c>
      <c r="M53" s="71">
        <f t="shared" si="2"/>
        <v>79.374403167177945</v>
      </c>
      <c r="P53" s="66" t="s">
        <v>6</v>
      </c>
      <c r="Q53" s="65">
        <f t="shared" si="3"/>
        <v>33.343928437219027</v>
      </c>
      <c r="R53" s="65">
        <f t="shared" si="4"/>
        <v>28.773790397477502</v>
      </c>
      <c r="S53" s="72">
        <f t="shared" si="5"/>
        <v>4.5701380397415257</v>
      </c>
    </row>
    <row r="54" spans="1:19" x14ac:dyDescent="0.35">
      <c r="B54" s="66" t="s">
        <v>95</v>
      </c>
      <c r="C54" s="68">
        <v>542.95641304699996</v>
      </c>
      <c r="D54" s="68">
        <v>492.24173810399998</v>
      </c>
      <c r="E54" s="54">
        <v>0.9193175245806825</v>
      </c>
      <c r="F54" s="76">
        <v>17.030725829725831</v>
      </c>
      <c r="J54" s="66" t="s">
        <v>95</v>
      </c>
      <c r="K54" s="1">
        <f t="shared" si="6"/>
        <v>590.60813976612951</v>
      </c>
      <c r="L54" s="1">
        <f t="shared" si="7"/>
        <v>535.44257010494869</v>
      </c>
      <c r="M54" s="71">
        <f t="shared" si="2"/>
        <v>55.165569661180825</v>
      </c>
      <c r="P54" s="66" t="s">
        <v>95</v>
      </c>
      <c r="Q54" s="65">
        <f t="shared" si="3"/>
        <v>31.880990773705662</v>
      </c>
      <c r="R54" s="65">
        <f t="shared" si="4"/>
        <v>28.903156743022052</v>
      </c>
      <c r="S54" s="72">
        <f t="shared" si="5"/>
        <v>2.97783403068361</v>
      </c>
    </row>
    <row r="55" spans="1:19" x14ac:dyDescent="0.35">
      <c r="B55" s="66" t="s">
        <v>96</v>
      </c>
      <c r="C55" s="68">
        <v>494.80158773400001</v>
      </c>
      <c r="D55" s="68">
        <v>487.38166213099998</v>
      </c>
      <c r="E55" s="54">
        <v>0.92683632157316376</v>
      </c>
      <c r="F55" s="76">
        <v>17.63</v>
      </c>
      <c r="J55" s="66" t="s">
        <v>96</v>
      </c>
      <c r="K55" s="1">
        <f t="shared" si="6"/>
        <v>533.86080823219095</v>
      </c>
      <c r="L55" s="1">
        <f t="shared" si="7"/>
        <v>525.8551599528854</v>
      </c>
      <c r="M55" s="71">
        <f t="shared" si="2"/>
        <v>8.0056482793055466</v>
      </c>
      <c r="P55" s="66" t="s">
        <v>96</v>
      </c>
      <c r="Q55" s="65">
        <f t="shared" si="3"/>
        <v>28.065886995689169</v>
      </c>
      <c r="R55" s="65">
        <f t="shared" si="4"/>
        <v>27.645017704537722</v>
      </c>
      <c r="S55" s="72">
        <f t="shared" si="5"/>
        <v>0.42086929115144756</v>
      </c>
    </row>
    <row r="56" spans="1:19" x14ac:dyDescent="0.35">
      <c r="A56">
        <v>2023</v>
      </c>
      <c r="B56" s="66" t="s">
        <v>7</v>
      </c>
      <c r="C56" s="68">
        <v>483.00147962900002</v>
      </c>
      <c r="D56" s="68">
        <v>488.11064542999998</v>
      </c>
      <c r="E56" s="54">
        <v>0.93695777906304234</v>
      </c>
      <c r="F56" s="76">
        <v>17.751849083694083</v>
      </c>
      <c r="I56">
        <v>2023</v>
      </c>
      <c r="J56" s="66" t="s">
        <v>7</v>
      </c>
      <c r="K56" s="1">
        <f t="shared" si="6"/>
        <v>515.49972733243271</v>
      </c>
      <c r="L56" s="1">
        <f t="shared" si="7"/>
        <v>520.95265799288268</v>
      </c>
      <c r="M56" s="71">
        <f t="shared" si="2"/>
        <v>-5.4529306604499652</v>
      </c>
      <c r="O56">
        <v>2023</v>
      </c>
      <c r="P56" s="66" t="s">
        <v>7</v>
      </c>
      <c r="Q56" s="65">
        <f t="shared" si="3"/>
        <v>27.208516552377624</v>
      </c>
      <c r="R56" s="65">
        <f t="shared" si="4"/>
        <v>27.496326896917619</v>
      </c>
      <c r="S56" s="72">
        <f t="shared" si="5"/>
        <v>-0.2878103445399951</v>
      </c>
    </row>
    <row r="57" spans="1:19" x14ac:dyDescent="0.35">
      <c r="B57" s="66" t="s">
        <v>6</v>
      </c>
      <c r="C57" s="68">
        <v>513.74900000000002</v>
      </c>
      <c r="D57" s="68">
        <v>504.95400000000001</v>
      </c>
      <c r="E57" s="54">
        <v>0.95083863504916155</v>
      </c>
      <c r="F57" s="76">
        <v>18.670020359052714</v>
      </c>
      <c r="J57" s="66" t="s">
        <v>6</v>
      </c>
      <c r="K57" s="1">
        <f t="shared" si="6"/>
        <v>540.31144829683694</v>
      </c>
      <c r="L57" s="1">
        <f t="shared" si="7"/>
        <v>531.06171897810214</v>
      </c>
      <c r="M57" s="71">
        <f t="shared" si="2"/>
        <v>9.2497293187348077</v>
      </c>
      <c r="P57" s="66" t="s">
        <v>6</v>
      </c>
      <c r="Q57" s="65">
        <f t="shared" si="3"/>
        <v>27.517324037137087</v>
      </c>
      <c r="R57" s="65">
        <f t="shared" si="4"/>
        <v>27.046247957365406</v>
      </c>
      <c r="S57" s="72">
        <f t="shared" si="5"/>
        <v>0.47107607977168087</v>
      </c>
    </row>
    <row r="58" spans="1:19" x14ac:dyDescent="0.35">
      <c r="B58" s="66" t="s">
        <v>95</v>
      </c>
      <c r="C58" s="68">
        <v>528.60599999999999</v>
      </c>
      <c r="D58" s="68">
        <v>487.44200000000001</v>
      </c>
      <c r="E58" s="54">
        <v>0.96500867553499148</v>
      </c>
      <c r="F58" s="76">
        <v>18.643814797979797</v>
      </c>
      <c r="J58" s="66" t="s">
        <v>95</v>
      </c>
      <c r="K58" s="1">
        <f t="shared" si="6"/>
        <v>547.7733137548696</v>
      </c>
      <c r="L58" s="1">
        <f t="shared" si="7"/>
        <v>505.11670242732987</v>
      </c>
      <c r="M58" s="71">
        <f t="shared" si="2"/>
        <v>42.656611327539736</v>
      </c>
      <c r="P58" s="66" t="s">
        <v>95</v>
      </c>
      <c r="Q58" s="65">
        <f t="shared" si="3"/>
        <v>28.35288838297614</v>
      </c>
      <c r="R58" s="65">
        <f t="shared" si="4"/>
        <v>26.144971148974196</v>
      </c>
      <c r="S58" s="72">
        <f t="shared" si="5"/>
        <v>2.2079172340019433</v>
      </c>
    </row>
    <row r="59" spans="1:19" x14ac:dyDescent="0.35">
      <c r="B59" s="66" t="s">
        <v>96</v>
      </c>
      <c r="C59" s="68">
        <v>519.45100000000002</v>
      </c>
      <c r="D59" s="68">
        <v>497.70499999999998</v>
      </c>
      <c r="E59" s="54">
        <v>0.97802197802197821</v>
      </c>
      <c r="F59" s="76">
        <v>18.755894949494948</v>
      </c>
      <c r="J59" s="66" t="s">
        <v>96</v>
      </c>
      <c r="K59" s="1">
        <f t="shared" si="6"/>
        <v>531.12405617977515</v>
      </c>
      <c r="L59" s="1">
        <f t="shared" si="7"/>
        <v>508.88938202247181</v>
      </c>
      <c r="M59" s="71">
        <f t="shared" si="2"/>
        <v>22.234674157303346</v>
      </c>
      <c r="P59" s="66" t="s">
        <v>96</v>
      </c>
      <c r="Q59" s="65">
        <f t="shared" si="3"/>
        <v>27.695345991153978</v>
      </c>
      <c r="R59" s="65">
        <f t="shared" si="4"/>
        <v>26.535923843687449</v>
      </c>
      <c r="S59" s="72">
        <f t="shared" si="5"/>
        <v>1.1594221474665289</v>
      </c>
    </row>
    <row r="60" spans="1:19" x14ac:dyDescent="0.35">
      <c r="A60">
        <v>2024</v>
      </c>
      <c r="B60" s="66" t="s">
        <v>7</v>
      </c>
      <c r="C60" s="68">
        <v>469.29595259299998</v>
      </c>
      <c r="D60" s="68">
        <v>458.37652736299998</v>
      </c>
      <c r="E60" s="54">
        <v>0.98756506651243503</v>
      </c>
      <c r="F60" s="76">
        <v>18.886521113389534</v>
      </c>
      <c r="I60">
        <v>2024</v>
      </c>
      <c r="J60" s="66" t="s">
        <v>7</v>
      </c>
      <c r="K60" s="1">
        <f t="shared" si="6"/>
        <v>475.20509635917824</v>
      </c>
      <c r="L60" s="1">
        <f t="shared" si="7"/>
        <v>464.14817909846374</v>
      </c>
      <c r="M60" s="71">
        <f t="shared" si="2"/>
        <v>11.056917260714499</v>
      </c>
      <c r="O60">
        <v>2024</v>
      </c>
      <c r="P60" s="66" t="s">
        <v>7</v>
      </c>
      <c r="Q60" s="65">
        <f t="shared" si="3"/>
        <v>24.848194634441928</v>
      </c>
      <c r="R60" s="65">
        <f t="shared" si="4"/>
        <v>24.270034942434979</v>
      </c>
      <c r="S60" s="72">
        <f t="shared" si="5"/>
        <v>0.57815969200694894</v>
      </c>
    </row>
    <row r="61" spans="1:19" x14ac:dyDescent="0.35">
      <c r="B61" s="66" t="s">
        <v>6</v>
      </c>
      <c r="C61" s="68">
        <v>518.739023546</v>
      </c>
      <c r="D61" s="68">
        <v>464.86020924000002</v>
      </c>
      <c r="E61" s="54">
        <v>1</v>
      </c>
      <c r="F61" s="76">
        <v>18.573814118629912</v>
      </c>
      <c r="J61" s="66" t="s">
        <v>6</v>
      </c>
      <c r="K61" s="1">
        <f t="shared" si="6"/>
        <v>518.739023546</v>
      </c>
      <c r="L61" s="1">
        <f t="shared" si="7"/>
        <v>464.86020924000002</v>
      </c>
      <c r="M61" s="71">
        <f t="shared" si="2"/>
        <v>53.878814305999981</v>
      </c>
      <c r="P61" s="66" t="s">
        <v>6</v>
      </c>
      <c r="Q61" s="65">
        <f t="shared" si="3"/>
        <v>27.928513779283183</v>
      </c>
      <c r="R61" s="65">
        <f t="shared" si="4"/>
        <v>25.027719469515731</v>
      </c>
      <c r="S61" s="72">
        <f t="shared" si="5"/>
        <v>2.900794309767452</v>
      </c>
    </row>
    <row r="62" spans="1:19" x14ac:dyDescent="0.35">
      <c r="B62" s="66" t="s">
        <v>95</v>
      </c>
      <c r="C62" s="180"/>
      <c r="D62" s="180"/>
      <c r="E62" s="54"/>
      <c r="F62" s="76"/>
      <c r="J62" s="66" t="s">
        <v>95</v>
      </c>
      <c r="K62" s="1"/>
      <c r="L62" s="1"/>
      <c r="M62" s="78"/>
      <c r="P62" s="66" t="s">
        <v>95</v>
      </c>
      <c r="Q62" s="65"/>
      <c r="R62" s="65"/>
      <c r="S62" s="72"/>
    </row>
    <row r="63" spans="1:19" x14ac:dyDescent="0.35">
      <c r="B63" s="66" t="s">
        <v>96</v>
      </c>
      <c r="C63" s="68"/>
      <c r="D63" s="68"/>
      <c r="E63" s="54"/>
      <c r="F63" s="76"/>
      <c r="J63" s="66" t="s">
        <v>96</v>
      </c>
      <c r="K63" s="1"/>
      <c r="L63" s="1"/>
      <c r="M63" s="71"/>
      <c r="P63" s="66" t="s">
        <v>96</v>
      </c>
      <c r="Q63" s="65"/>
      <c r="R63" s="65"/>
      <c r="S63" s="72"/>
    </row>
    <row r="64" spans="1:19" x14ac:dyDescent="0.35">
      <c r="B64" s="66"/>
      <c r="C64" s="68"/>
      <c r="D64" s="68"/>
      <c r="E64" s="54"/>
      <c r="F64" s="76"/>
      <c r="J64" s="66"/>
      <c r="K64" s="1"/>
      <c r="L64" s="1"/>
      <c r="M64" s="71"/>
      <c r="P64" s="66"/>
      <c r="Q64" s="65"/>
      <c r="R64" s="65"/>
      <c r="S64" s="72"/>
    </row>
    <row r="65" spans="1:19" x14ac:dyDescent="0.35">
      <c r="B65" s="66"/>
      <c r="C65" s="68"/>
      <c r="D65" s="68"/>
      <c r="E65" s="54"/>
      <c r="F65" s="76"/>
      <c r="J65" s="66"/>
      <c r="K65" s="1"/>
      <c r="L65" s="1"/>
      <c r="M65" s="71"/>
      <c r="P65" s="66"/>
      <c r="Q65" s="65"/>
      <c r="R65" s="65"/>
      <c r="S65" s="72"/>
    </row>
    <row r="66" spans="1:19" x14ac:dyDescent="0.35">
      <c r="B66" s="66"/>
      <c r="E66" s="54"/>
    </row>
    <row r="67" spans="1:19" x14ac:dyDescent="0.35">
      <c r="B67" s="66"/>
      <c r="E67" s="54"/>
    </row>
    <row r="69" spans="1:19" x14ac:dyDescent="0.35">
      <c r="A69" s="66" t="s">
        <v>97</v>
      </c>
    </row>
    <row r="95" spans="3:3" x14ac:dyDescent="0.35">
      <c r="C95" s="54"/>
    </row>
    <row r="96" spans="3:3" x14ac:dyDescent="0.35">
      <c r="C96" s="54"/>
    </row>
    <row r="97" spans="3:5" x14ac:dyDescent="0.35">
      <c r="C97" s="54"/>
    </row>
    <row r="98" spans="3:5" x14ac:dyDescent="0.35">
      <c r="C98" s="54"/>
    </row>
    <row r="99" spans="3:5" x14ac:dyDescent="0.35">
      <c r="C99" s="54"/>
    </row>
    <row r="100" spans="3:5" x14ac:dyDescent="0.35">
      <c r="C100" s="54"/>
    </row>
    <row r="101" spans="3:5" x14ac:dyDescent="0.35">
      <c r="C101" s="54"/>
    </row>
    <row r="102" spans="3:5" x14ac:dyDescent="0.35">
      <c r="C102" s="54"/>
    </row>
    <row r="103" spans="3:5" x14ac:dyDescent="0.35">
      <c r="C103" s="54"/>
    </row>
    <row r="104" spans="3:5" x14ac:dyDescent="0.35">
      <c r="C104" s="54"/>
    </row>
    <row r="105" spans="3:5" x14ac:dyDescent="0.35">
      <c r="C105" s="54"/>
    </row>
    <row r="106" spans="3:5" x14ac:dyDescent="0.35">
      <c r="C106" s="54"/>
    </row>
    <row r="107" spans="3:5" x14ac:dyDescent="0.35">
      <c r="C107" s="54"/>
    </row>
    <row r="108" spans="3:5" x14ac:dyDescent="0.35">
      <c r="C108" s="54"/>
    </row>
    <row r="109" spans="3:5" x14ac:dyDescent="0.35">
      <c r="C109" s="54"/>
    </row>
    <row r="110" spans="3:5" x14ac:dyDescent="0.35">
      <c r="C110" s="54"/>
    </row>
    <row r="111" spans="3:5" x14ac:dyDescent="0.35">
      <c r="C111" s="79"/>
      <c r="D111" s="79"/>
      <c r="E111" s="79"/>
    </row>
    <row r="112" spans="3:5" x14ac:dyDescent="0.35">
      <c r="C112" s="79"/>
      <c r="D112" s="79"/>
      <c r="E112" s="79"/>
    </row>
    <row r="113" spans="3:5" x14ac:dyDescent="0.35">
      <c r="C113" s="79"/>
      <c r="D113" s="79"/>
      <c r="E113" s="79"/>
    </row>
    <row r="114" spans="3:5" x14ac:dyDescent="0.35">
      <c r="C114" s="79"/>
      <c r="D114" s="79"/>
      <c r="E114" s="79"/>
    </row>
    <row r="115" spans="3:5" x14ac:dyDescent="0.35">
      <c r="C115" s="79"/>
      <c r="D115" s="79"/>
      <c r="E115" s="79"/>
    </row>
    <row r="116" spans="3:5" x14ac:dyDescent="0.35">
      <c r="C116" s="79"/>
      <c r="D116" s="79"/>
      <c r="E116" s="79"/>
    </row>
    <row r="117" spans="3:5" x14ac:dyDescent="0.35">
      <c r="C117" s="79"/>
      <c r="D117" s="79"/>
      <c r="E117" s="79"/>
    </row>
    <row r="118" spans="3:5" x14ac:dyDescent="0.35">
      <c r="C118" s="79"/>
      <c r="D118" s="79"/>
      <c r="E118" s="79"/>
    </row>
    <row r="119" spans="3:5" x14ac:dyDescent="0.35">
      <c r="C119" s="79"/>
      <c r="D119" s="79"/>
      <c r="E119" s="79"/>
    </row>
    <row r="120" spans="3:5" x14ac:dyDescent="0.35">
      <c r="C120" s="79"/>
      <c r="D120" s="79"/>
      <c r="E120" s="79"/>
    </row>
    <row r="121" spans="3:5" x14ac:dyDescent="0.35">
      <c r="C121" s="79"/>
      <c r="D121" s="79"/>
      <c r="E121" s="79"/>
    </row>
    <row r="122" spans="3:5" x14ac:dyDescent="0.35">
      <c r="C122" s="79"/>
      <c r="D122" s="79"/>
      <c r="E122" s="79"/>
    </row>
    <row r="123" spans="3:5" x14ac:dyDescent="0.35">
      <c r="C123" s="79"/>
      <c r="D123" s="79"/>
      <c r="E123" s="79"/>
    </row>
    <row r="124" spans="3:5" x14ac:dyDescent="0.35">
      <c r="C124" s="79"/>
      <c r="D124" s="79"/>
      <c r="E124" s="79"/>
    </row>
    <row r="125" spans="3:5" x14ac:dyDescent="0.35">
      <c r="C125" s="79"/>
      <c r="D125" s="79"/>
      <c r="E125" s="79"/>
    </row>
    <row r="126" spans="3:5" x14ac:dyDescent="0.35">
      <c r="C126" s="79"/>
      <c r="D126" s="79"/>
      <c r="E126" s="79"/>
    </row>
    <row r="127" spans="3:5" x14ac:dyDescent="0.35">
      <c r="C127" s="79"/>
      <c r="D127" s="79"/>
      <c r="E127" s="79"/>
    </row>
    <row r="128" spans="3:5" x14ac:dyDescent="0.35">
      <c r="C128" s="79"/>
      <c r="D128" s="79"/>
      <c r="E128" s="79"/>
    </row>
    <row r="129" spans="3:5" x14ac:dyDescent="0.35">
      <c r="C129" s="79"/>
      <c r="D129" s="79"/>
      <c r="E129" s="79"/>
    </row>
    <row r="130" spans="3:5" x14ac:dyDescent="0.35">
      <c r="C130" s="79"/>
      <c r="D130" s="79"/>
      <c r="E130" s="79"/>
    </row>
    <row r="131" spans="3:5" x14ac:dyDescent="0.35">
      <c r="C131" s="79"/>
      <c r="D131" s="79"/>
      <c r="E131" s="79"/>
    </row>
    <row r="132" spans="3:5" x14ac:dyDescent="0.35">
      <c r="C132" s="79"/>
      <c r="D132" s="79"/>
      <c r="E132" s="79"/>
    </row>
    <row r="133" spans="3:5" x14ac:dyDescent="0.35">
      <c r="C133" s="79"/>
      <c r="D133" s="79"/>
      <c r="E133" s="79"/>
    </row>
    <row r="134" spans="3:5" x14ac:dyDescent="0.35">
      <c r="C134" s="79"/>
      <c r="D134" s="79"/>
      <c r="E134" s="79"/>
    </row>
    <row r="135" spans="3:5" x14ac:dyDescent="0.35">
      <c r="C135" s="79"/>
      <c r="D135" s="79"/>
      <c r="E135" s="79"/>
    </row>
    <row r="136" spans="3:5" x14ac:dyDescent="0.35">
      <c r="C136" s="79"/>
      <c r="D136" s="79"/>
      <c r="E136" s="79"/>
    </row>
    <row r="137" spans="3:5" x14ac:dyDescent="0.35">
      <c r="C137" s="79"/>
      <c r="D137" s="79"/>
      <c r="E137" s="79"/>
    </row>
    <row r="138" spans="3:5" x14ac:dyDescent="0.35">
      <c r="C138" s="79"/>
      <c r="D138" s="79"/>
      <c r="E138" s="79"/>
    </row>
    <row r="139" spans="3:5" x14ac:dyDescent="0.35">
      <c r="C139" s="79"/>
      <c r="D139" s="79"/>
      <c r="E139" s="79"/>
    </row>
    <row r="140" spans="3:5" x14ac:dyDescent="0.35">
      <c r="C140" s="79"/>
      <c r="D140" s="79"/>
      <c r="E140" s="79"/>
    </row>
    <row r="141" spans="3:5" x14ac:dyDescent="0.35">
      <c r="C141" s="79"/>
      <c r="D141" s="79"/>
      <c r="E141" s="79"/>
    </row>
    <row r="142" spans="3:5" x14ac:dyDescent="0.35">
      <c r="C142" s="79"/>
      <c r="D142" s="79"/>
      <c r="E142" s="79"/>
    </row>
    <row r="143" spans="3:5" x14ac:dyDescent="0.35">
      <c r="C143" s="79"/>
      <c r="D143" s="79"/>
      <c r="E143" s="79"/>
    </row>
    <row r="144" spans="3:5" x14ac:dyDescent="0.35">
      <c r="C144" s="79"/>
      <c r="D144" s="79"/>
      <c r="E144" s="79"/>
    </row>
    <row r="145" spans="3:5" x14ac:dyDescent="0.35">
      <c r="C145" s="79"/>
      <c r="D145" s="79"/>
      <c r="E145" s="79"/>
    </row>
    <row r="146" spans="3:5" x14ac:dyDescent="0.35">
      <c r="C146" s="79"/>
      <c r="D146" s="79"/>
      <c r="E146" s="79"/>
    </row>
    <row r="147" spans="3:5" x14ac:dyDescent="0.35">
      <c r="C147" s="79"/>
      <c r="D147" s="79"/>
      <c r="E147" s="79"/>
    </row>
    <row r="148" spans="3:5" x14ac:dyDescent="0.35">
      <c r="C148" s="79"/>
      <c r="D148" s="79"/>
      <c r="E148" s="79"/>
    </row>
    <row r="149" spans="3:5" x14ac:dyDescent="0.35">
      <c r="C149" s="79"/>
      <c r="D149" s="79"/>
      <c r="E149" s="79"/>
    </row>
    <row r="150" spans="3:5" x14ac:dyDescent="0.35">
      <c r="C150" s="79"/>
      <c r="D150" s="79"/>
      <c r="E150" s="79"/>
    </row>
    <row r="151" spans="3:5" x14ac:dyDescent="0.35">
      <c r="C151" s="79"/>
      <c r="D151" s="79"/>
      <c r="E151" s="79"/>
    </row>
    <row r="152" spans="3:5" x14ac:dyDescent="0.35">
      <c r="C152" s="79"/>
      <c r="D152" s="79"/>
      <c r="E152" s="79"/>
    </row>
    <row r="153" spans="3:5" x14ac:dyDescent="0.35">
      <c r="C153" s="79"/>
      <c r="D153" s="79"/>
      <c r="E153" s="79"/>
    </row>
    <row r="154" spans="3:5" x14ac:dyDescent="0.35">
      <c r="C154" s="79"/>
      <c r="D154" s="79"/>
      <c r="E154" s="79"/>
    </row>
    <row r="155" spans="3:5" x14ac:dyDescent="0.35">
      <c r="C155" s="79"/>
      <c r="D155" s="79"/>
      <c r="E155" s="79"/>
    </row>
    <row r="156" spans="3:5" x14ac:dyDescent="0.35">
      <c r="C156" s="79"/>
      <c r="D156" s="79"/>
      <c r="E156" s="79"/>
    </row>
    <row r="157" spans="3:5" x14ac:dyDescent="0.35">
      <c r="C157" s="79"/>
      <c r="D157" s="79"/>
      <c r="E157" s="79"/>
    </row>
    <row r="158" spans="3:5" x14ac:dyDescent="0.35">
      <c r="C158" s="79"/>
      <c r="D158" s="79"/>
      <c r="E158" s="79"/>
    </row>
    <row r="159" spans="3:5" x14ac:dyDescent="0.35">
      <c r="C159" s="79"/>
      <c r="D159" s="79"/>
      <c r="E159" s="79"/>
    </row>
    <row r="160" spans="3:5" x14ac:dyDescent="0.35">
      <c r="C160" s="79"/>
      <c r="D160" s="79"/>
      <c r="E160" s="79"/>
    </row>
    <row r="161" spans="3:5" x14ac:dyDescent="0.35">
      <c r="C161" s="79"/>
      <c r="D161" s="79"/>
      <c r="E161" s="79"/>
    </row>
    <row r="162" spans="3:5" x14ac:dyDescent="0.35">
      <c r="C162" s="79"/>
      <c r="D162" s="79"/>
      <c r="E162" s="79"/>
    </row>
    <row r="163" spans="3:5" x14ac:dyDescent="0.35">
      <c r="C163" s="79"/>
      <c r="D163" s="79"/>
      <c r="E163" s="79"/>
    </row>
    <row r="164" spans="3:5" x14ac:dyDescent="0.35">
      <c r="C164" s="79"/>
      <c r="D164" s="79"/>
      <c r="E164" s="79"/>
    </row>
    <row r="165" spans="3:5" x14ac:dyDescent="0.35">
      <c r="C165" s="79"/>
      <c r="D165" s="79"/>
      <c r="E165" s="79"/>
    </row>
    <row r="166" spans="3:5" x14ac:dyDescent="0.35">
      <c r="C166" s="79"/>
      <c r="D166" s="79"/>
      <c r="E166" s="79"/>
    </row>
    <row r="167" spans="3:5" x14ac:dyDescent="0.35">
      <c r="C167" s="79"/>
      <c r="D167" s="79"/>
      <c r="E167" s="79"/>
    </row>
    <row r="168" spans="3:5" x14ac:dyDescent="0.35">
      <c r="C168" s="79"/>
      <c r="D168" s="79"/>
      <c r="E168" s="79"/>
    </row>
    <row r="169" spans="3:5" x14ac:dyDescent="0.35">
      <c r="C169" s="79"/>
      <c r="D169" s="79"/>
      <c r="E169" s="79"/>
    </row>
    <row r="170" spans="3:5" x14ac:dyDescent="0.35">
      <c r="C170" s="79"/>
      <c r="D170" s="79"/>
      <c r="E170" s="79"/>
    </row>
    <row r="171" spans="3:5" x14ac:dyDescent="0.35">
      <c r="C171" s="79"/>
      <c r="D171" s="79"/>
      <c r="E171" s="79"/>
    </row>
    <row r="172" spans="3:5" x14ac:dyDescent="0.35">
      <c r="C172" s="79"/>
      <c r="D172" s="79"/>
      <c r="E172" s="79"/>
    </row>
    <row r="173" spans="3:5" x14ac:dyDescent="0.35">
      <c r="C173" s="79"/>
      <c r="D173" s="79"/>
      <c r="E173" s="79"/>
    </row>
    <row r="174" spans="3:5" x14ac:dyDescent="0.35">
      <c r="C174" s="79"/>
      <c r="D174" s="79"/>
      <c r="E174" s="79"/>
    </row>
    <row r="175" spans="3:5" x14ac:dyDescent="0.35">
      <c r="C175" s="79"/>
      <c r="D175" s="79"/>
      <c r="E175" s="79"/>
    </row>
    <row r="176" spans="3:5" x14ac:dyDescent="0.35">
      <c r="C176" s="79"/>
      <c r="D176" s="79"/>
      <c r="E176" s="79"/>
    </row>
    <row r="177" spans="3:5" x14ac:dyDescent="0.35">
      <c r="C177" s="79"/>
      <c r="D177" s="79"/>
      <c r="E177" s="79"/>
    </row>
    <row r="178" spans="3:5" x14ac:dyDescent="0.35">
      <c r="C178" s="79"/>
      <c r="D178" s="79"/>
      <c r="E178" s="79"/>
    </row>
    <row r="179" spans="3:5" x14ac:dyDescent="0.35">
      <c r="C179" s="79"/>
      <c r="D179" s="79"/>
      <c r="E179" s="79"/>
    </row>
    <row r="180" spans="3:5" x14ac:dyDescent="0.35">
      <c r="C180" s="79"/>
      <c r="D180" s="79"/>
      <c r="E180" s="79"/>
    </row>
    <row r="181" spans="3:5" x14ac:dyDescent="0.35">
      <c r="C181" s="79"/>
      <c r="D181" s="79"/>
      <c r="E181" s="79"/>
    </row>
    <row r="182" spans="3:5" x14ac:dyDescent="0.35">
      <c r="C182" s="79"/>
      <c r="D182" s="79"/>
      <c r="E182" s="79"/>
    </row>
    <row r="183" spans="3:5" x14ac:dyDescent="0.35">
      <c r="C183" s="79"/>
      <c r="D183" s="79"/>
      <c r="E183" s="79"/>
    </row>
    <row r="184" spans="3:5" x14ac:dyDescent="0.35">
      <c r="C184" s="79"/>
      <c r="D184" s="79"/>
      <c r="E184" s="79"/>
    </row>
    <row r="185" spans="3:5" x14ac:dyDescent="0.35">
      <c r="C185" s="79"/>
      <c r="D185" s="79"/>
      <c r="E185" s="79"/>
    </row>
    <row r="186" spans="3:5" x14ac:dyDescent="0.35">
      <c r="C186" s="79"/>
      <c r="D186" s="79"/>
      <c r="E186" s="79"/>
    </row>
    <row r="187" spans="3:5" x14ac:dyDescent="0.35">
      <c r="C187" s="79"/>
      <c r="D187" s="79"/>
      <c r="E187" s="79"/>
    </row>
    <row r="188" spans="3:5" x14ac:dyDescent="0.35">
      <c r="C188" s="79"/>
      <c r="D188" s="79"/>
      <c r="E188" s="79"/>
    </row>
    <row r="189" spans="3:5" x14ac:dyDescent="0.35">
      <c r="C189" s="79"/>
      <c r="D189" s="79"/>
      <c r="E189" s="79"/>
    </row>
    <row r="190" spans="3:5" x14ac:dyDescent="0.35">
      <c r="C190" s="79"/>
      <c r="D190" s="79"/>
      <c r="E190" s="79"/>
    </row>
    <row r="191" spans="3:5" x14ac:dyDescent="0.35">
      <c r="C191" s="79"/>
      <c r="D191" s="79"/>
      <c r="E191" s="79"/>
    </row>
    <row r="192" spans="3:5" x14ac:dyDescent="0.35">
      <c r="C192" s="79"/>
      <c r="D192" s="79"/>
      <c r="E192" s="79"/>
    </row>
    <row r="193" spans="3:5" x14ac:dyDescent="0.35">
      <c r="C193" s="79"/>
      <c r="D193" s="79"/>
      <c r="E193" s="79"/>
    </row>
    <row r="194" spans="3:5" x14ac:dyDescent="0.35">
      <c r="C194" s="79"/>
      <c r="D194" s="79"/>
      <c r="E194" s="79"/>
    </row>
    <row r="195" spans="3:5" x14ac:dyDescent="0.35">
      <c r="C195" s="79"/>
      <c r="D195" s="79"/>
      <c r="E195" s="79"/>
    </row>
    <row r="196" spans="3:5" x14ac:dyDescent="0.35">
      <c r="C196" s="79"/>
      <c r="D196" s="79"/>
      <c r="E196" s="79"/>
    </row>
    <row r="197" spans="3:5" x14ac:dyDescent="0.35">
      <c r="C197" s="79"/>
      <c r="D197" s="79"/>
      <c r="E197" s="79"/>
    </row>
    <row r="198" spans="3:5" x14ac:dyDescent="0.35">
      <c r="C198" s="79"/>
      <c r="D198" s="79"/>
      <c r="E198" s="79"/>
    </row>
    <row r="199" spans="3:5" x14ac:dyDescent="0.35">
      <c r="C199" s="79"/>
      <c r="D199" s="79"/>
      <c r="E199" s="79"/>
    </row>
    <row r="200" spans="3:5" x14ac:dyDescent="0.35">
      <c r="C200" s="79"/>
      <c r="D200" s="79"/>
      <c r="E200" s="79"/>
    </row>
    <row r="201" spans="3:5" x14ac:dyDescent="0.35">
      <c r="C201" s="79"/>
      <c r="D201" s="79"/>
      <c r="E201" s="79"/>
    </row>
    <row r="202" spans="3:5" x14ac:dyDescent="0.35">
      <c r="C202" s="79"/>
      <c r="D202" s="79"/>
      <c r="E202" s="79"/>
    </row>
    <row r="203" spans="3:5" x14ac:dyDescent="0.35">
      <c r="C203" s="79"/>
      <c r="D203" s="79"/>
      <c r="E203" s="79"/>
    </row>
    <row r="204" spans="3:5" x14ac:dyDescent="0.35">
      <c r="C204" s="79"/>
      <c r="D204" s="79"/>
      <c r="E204" s="79"/>
    </row>
    <row r="205" spans="3:5" x14ac:dyDescent="0.35">
      <c r="C205" s="79"/>
      <c r="D205" s="79"/>
      <c r="E205" s="79"/>
    </row>
    <row r="206" spans="3:5" x14ac:dyDescent="0.35">
      <c r="C206" s="79"/>
      <c r="D206" s="79"/>
      <c r="E206" s="79"/>
    </row>
    <row r="207" spans="3:5" x14ac:dyDescent="0.35">
      <c r="C207" s="79"/>
      <c r="D207" s="79"/>
      <c r="E207" s="79"/>
    </row>
    <row r="208" spans="3:5" x14ac:dyDescent="0.35">
      <c r="C208" s="79"/>
      <c r="D208" s="79"/>
      <c r="E208" s="79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65C0-9E47-4E26-ACC3-205B8CFB2738}">
  <dimension ref="A1:AY38"/>
  <sheetViews>
    <sheetView topLeftCell="A12" zoomScale="50" zoomScaleNormal="50" workbookViewId="0">
      <selection activeCell="T11" sqref="T11"/>
    </sheetView>
  </sheetViews>
  <sheetFormatPr defaultColWidth="8.90625" defaultRowHeight="14.5" x14ac:dyDescent="0.35"/>
  <cols>
    <col min="2" max="2" width="19.54296875" bestFit="1" customWidth="1"/>
  </cols>
  <sheetData>
    <row r="1" spans="1:51" ht="14.4" customHeight="1" x14ac:dyDescent="0.5">
      <c r="A1" s="80" t="s">
        <v>98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</row>
    <row r="2" spans="1:51" x14ac:dyDescent="0.35">
      <c r="A2" s="81" t="s">
        <v>90</v>
      </c>
      <c r="B2" s="81"/>
      <c r="C2" s="34" t="s"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  <c r="Q2" s="34"/>
      <c r="R2" s="34"/>
      <c r="S2" s="34"/>
      <c r="T2" s="34" t="s">
        <v>99</v>
      </c>
      <c r="U2" s="34"/>
      <c r="V2" s="34"/>
      <c r="W2" s="34"/>
      <c r="X2" s="34"/>
      <c r="Y2" s="34"/>
      <c r="Z2" s="34"/>
      <c r="AA2" s="34"/>
      <c r="AB2" s="34"/>
      <c r="AC2" s="34"/>
      <c r="AD2" s="34"/>
      <c r="AG2" s="54"/>
      <c r="AJ2" s="34"/>
      <c r="AK2" s="34" t="s">
        <v>49</v>
      </c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54"/>
    </row>
    <row r="3" spans="1:51" x14ac:dyDescent="0.35">
      <c r="A3" s="81"/>
      <c r="B3" s="81"/>
      <c r="C3" s="34">
        <v>2010</v>
      </c>
      <c r="D3" s="34">
        <v>2011</v>
      </c>
      <c r="E3" s="34">
        <v>2012</v>
      </c>
      <c r="F3" s="34">
        <v>2013</v>
      </c>
      <c r="G3" s="34">
        <v>2014</v>
      </c>
      <c r="H3" s="34">
        <v>2015</v>
      </c>
      <c r="I3" s="34">
        <v>2016</v>
      </c>
      <c r="J3" s="34">
        <v>2017</v>
      </c>
      <c r="K3" s="34">
        <v>2018</v>
      </c>
      <c r="L3" s="34">
        <v>2019</v>
      </c>
      <c r="M3" s="34">
        <v>2020</v>
      </c>
      <c r="N3" s="34">
        <v>2021</v>
      </c>
      <c r="O3" s="34">
        <v>2022</v>
      </c>
      <c r="P3" s="34">
        <v>2023</v>
      </c>
      <c r="Q3" s="34">
        <v>2024</v>
      </c>
      <c r="R3" s="34"/>
      <c r="S3" s="34"/>
      <c r="T3" s="34">
        <v>2010</v>
      </c>
      <c r="U3" s="34">
        <v>2011</v>
      </c>
      <c r="V3" s="34">
        <v>2012</v>
      </c>
      <c r="W3" s="34">
        <v>2013</v>
      </c>
      <c r="X3" s="34">
        <v>2014</v>
      </c>
      <c r="Y3" s="34">
        <v>2015</v>
      </c>
      <c r="Z3" s="34">
        <v>2016</v>
      </c>
      <c r="AA3" s="34">
        <v>2017</v>
      </c>
      <c r="AB3" s="34">
        <v>2018</v>
      </c>
      <c r="AC3" s="34">
        <v>2019</v>
      </c>
      <c r="AD3" s="34">
        <v>2020</v>
      </c>
      <c r="AE3" s="34">
        <v>2021</v>
      </c>
      <c r="AF3" s="34">
        <v>2022</v>
      </c>
      <c r="AG3" s="34">
        <v>2023</v>
      </c>
      <c r="AH3" s="34">
        <v>2024</v>
      </c>
      <c r="AI3" s="34"/>
      <c r="AJ3" s="34"/>
      <c r="AK3" s="34">
        <v>2010</v>
      </c>
      <c r="AL3" s="34">
        <v>2011</v>
      </c>
      <c r="AM3" s="34">
        <v>2012</v>
      </c>
      <c r="AN3" s="34">
        <v>2013</v>
      </c>
      <c r="AO3" s="34">
        <v>2014</v>
      </c>
      <c r="AP3" s="34">
        <v>2015</v>
      </c>
      <c r="AQ3" s="34">
        <v>2016</v>
      </c>
      <c r="AR3" s="34">
        <v>2017</v>
      </c>
      <c r="AS3" s="34">
        <v>2018</v>
      </c>
      <c r="AT3" s="34">
        <v>2019</v>
      </c>
      <c r="AU3" s="34">
        <v>2020</v>
      </c>
      <c r="AV3" s="34">
        <v>2021</v>
      </c>
      <c r="AW3" s="34">
        <v>2022</v>
      </c>
      <c r="AX3">
        <v>2023</v>
      </c>
      <c r="AY3" s="34">
        <v>2024</v>
      </c>
    </row>
    <row r="4" spans="1:51" x14ac:dyDescent="0.35">
      <c r="A4" s="81"/>
      <c r="B4" s="81" t="s">
        <v>100</v>
      </c>
      <c r="C4" s="30">
        <v>13.859615267175569</v>
      </c>
      <c r="D4" s="30">
        <v>16.473236700336699</v>
      </c>
      <c r="E4" s="30">
        <v>16.500123860021205</v>
      </c>
      <c r="F4" s="30">
        <v>21.477134070351756</v>
      </c>
      <c r="G4" s="30">
        <v>25.4472245398773</v>
      </c>
      <c r="H4" s="30">
        <v>26.051929666366089</v>
      </c>
      <c r="I4" s="30">
        <v>31.057979278131633</v>
      </c>
      <c r="J4" s="30">
        <v>29.140203467741934</v>
      </c>
      <c r="K4" s="30">
        <v>29.129279120030873</v>
      </c>
      <c r="L4" s="30">
        <v>26.304185587583145</v>
      </c>
      <c r="M4" s="30">
        <v>36.285164633706231</v>
      </c>
      <c r="N4" s="30">
        <v>35.504315662650598</v>
      </c>
      <c r="O4" s="30">
        <v>37.727706748466247</v>
      </c>
      <c r="P4" s="30">
        <v>42.542129136253031</v>
      </c>
      <c r="Q4" s="30">
        <v>38.912699999999994</v>
      </c>
      <c r="R4" s="30"/>
      <c r="S4" s="34"/>
      <c r="T4" s="30">
        <v>96.886134351145031</v>
      </c>
      <c r="U4" s="30">
        <v>162.7254850729517</v>
      </c>
      <c r="V4" s="30">
        <v>157.99374644750793</v>
      </c>
      <c r="W4" s="30">
        <v>164.35422201005022</v>
      </c>
      <c r="X4" s="30">
        <v>150.0675717791411</v>
      </c>
      <c r="Y4" s="30">
        <v>164.60298268710548</v>
      </c>
      <c r="Z4" s="30">
        <v>172.33967184713373</v>
      </c>
      <c r="AA4" s="30">
        <v>170.02539806451611</v>
      </c>
      <c r="AB4" s="30">
        <v>167.34784801235043</v>
      </c>
      <c r="AC4" s="30">
        <v>171.91512172949001</v>
      </c>
      <c r="AD4" s="30">
        <v>162.68411208949831</v>
      </c>
      <c r="AE4" s="1">
        <v>312.44107277108435</v>
      </c>
      <c r="AF4" s="1">
        <v>298.80838159509193</v>
      </c>
      <c r="AG4" s="1">
        <v>239.49026849148413</v>
      </c>
      <c r="AH4" s="1">
        <v>232.95050000000001</v>
      </c>
      <c r="AI4" s="1"/>
      <c r="AJ4" s="34"/>
      <c r="AK4" s="30">
        <v>187.55071145038161</v>
      </c>
      <c r="AL4" s="30">
        <v>147.8489051627385</v>
      </c>
      <c r="AM4" s="30">
        <v>149.38156627783664</v>
      </c>
      <c r="AN4" s="30">
        <v>162.77900743718587</v>
      </c>
      <c r="AO4" s="30">
        <v>208.41328466257664</v>
      </c>
      <c r="AP4" s="30">
        <v>220.57939666366093</v>
      </c>
      <c r="AQ4" s="30">
        <v>239.44939354564752</v>
      </c>
      <c r="AR4" s="30">
        <v>216.44472556451606</v>
      </c>
      <c r="AS4" s="30">
        <v>205.8868642994982</v>
      </c>
      <c r="AT4" s="30">
        <v>216.6139249076127</v>
      </c>
      <c r="AU4" s="30">
        <v>141.683032912306</v>
      </c>
      <c r="AV4" s="30">
        <v>232.61400578313251</v>
      </c>
      <c r="AW4" s="30">
        <v>242.73965276073619</v>
      </c>
      <c r="AX4" s="1">
        <v>258.27936618004861</v>
      </c>
      <c r="AY4" s="1">
        <v>246.8759</v>
      </c>
    </row>
    <row r="5" spans="1:51" x14ac:dyDescent="0.35">
      <c r="A5" s="81"/>
      <c r="B5" s="81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</row>
    <row r="6" spans="1:51" x14ac:dyDescent="0.35">
      <c r="A6" s="81"/>
      <c r="B6" s="81"/>
      <c r="C6" s="34" t="s"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 t="s">
        <v>99</v>
      </c>
      <c r="U6" s="34"/>
      <c r="V6" s="34"/>
      <c r="W6" s="34"/>
      <c r="X6" s="34"/>
      <c r="Y6" s="34"/>
      <c r="Z6" s="34"/>
      <c r="AA6" s="34"/>
      <c r="AB6" s="34"/>
      <c r="AC6" s="34"/>
      <c r="AD6" s="34"/>
      <c r="AJ6" s="34"/>
      <c r="AK6" s="34" t="s">
        <v>49</v>
      </c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</row>
    <row r="7" spans="1:51" x14ac:dyDescent="0.35">
      <c r="A7" s="81"/>
      <c r="C7" s="34">
        <v>2010</v>
      </c>
      <c r="D7" s="34">
        <v>2011</v>
      </c>
      <c r="E7" s="34">
        <v>2012</v>
      </c>
      <c r="F7" s="34">
        <v>2013</v>
      </c>
      <c r="G7" s="34">
        <v>2014</v>
      </c>
      <c r="H7" s="34">
        <v>2015</v>
      </c>
      <c r="I7" s="34">
        <v>2016</v>
      </c>
      <c r="J7" s="34">
        <v>2017</v>
      </c>
      <c r="K7" s="34">
        <v>2018</v>
      </c>
      <c r="L7" s="34">
        <v>2019</v>
      </c>
      <c r="M7" s="34">
        <v>2020</v>
      </c>
      <c r="N7" s="34">
        <v>2021</v>
      </c>
      <c r="O7" s="34">
        <v>2022</v>
      </c>
      <c r="P7" s="34">
        <v>2023</v>
      </c>
      <c r="Q7" s="34">
        <v>2024</v>
      </c>
      <c r="R7" s="34"/>
      <c r="S7" s="34"/>
      <c r="T7" s="34">
        <v>2010</v>
      </c>
      <c r="U7" s="34">
        <v>2011</v>
      </c>
      <c r="V7" s="34">
        <v>2012</v>
      </c>
      <c r="W7" s="34">
        <v>2013</v>
      </c>
      <c r="X7" s="34">
        <v>2014</v>
      </c>
      <c r="Y7" s="34">
        <v>2015</v>
      </c>
      <c r="Z7" s="34">
        <v>2016</v>
      </c>
      <c r="AA7" s="34">
        <v>2017</v>
      </c>
      <c r="AB7" s="34">
        <v>2018</v>
      </c>
      <c r="AC7" s="34">
        <v>2019</v>
      </c>
      <c r="AD7" s="34">
        <v>2020</v>
      </c>
      <c r="AE7" s="34">
        <v>2021</v>
      </c>
      <c r="AF7" s="34">
        <v>2022</v>
      </c>
      <c r="AG7" s="34">
        <v>2023</v>
      </c>
      <c r="AH7" s="34">
        <v>2024</v>
      </c>
      <c r="AI7" s="34"/>
      <c r="AJ7" s="34"/>
      <c r="AK7" s="34">
        <v>2010</v>
      </c>
      <c r="AL7" s="34">
        <v>2011</v>
      </c>
      <c r="AM7" s="34">
        <v>2012</v>
      </c>
      <c r="AN7" s="34">
        <v>2013</v>
      </c>
      <c r="AO7" s="34">
        <v>2014</v>
      </c>
      <c r="AP7" s="34">
        <v>2015</v>
      </c>
      <c r="AQ7" s="34">
        <v>2016</v>
      </c>
      <c r="AR7" s="34">
        <v>2017</v>
      </c>
      <c r="AS7" s="34">
        <v>2018</v>
      </c>
      <c r="AT7" s="34">
        <v>2019</v>
      </c>
      <c r="AU7" s="34">
        <v>2020</v>
      </c>
      <c r="AV7" s="34">
        <v>2021</v>
      </c>
      <c r="AW7" s="34">
        <v>2022</v>
      </c>
      <c r="AX7" s="34">
        <v>2023</v>
      </c>
      <c r="AY7" s="34">
        <v>2024</v>
      </c>
    </row>
    <row r="8" spans="1:51" x14ac:dyDescent="0.35">
      <c r="A8" s="81"/>
      <c r="B8" s="81" t="s">
        <v>101</v>
      </c>
      <c r="C8" s="30">
        <v>0.90354105351990333</v>
      </c>
      <c r="D8" s="30">
        <v>1.2487618428709257</v>
      </c>
      <c r="E8" s="30">
        <v>1.101171099132177</v>
      </c>
      <c r="F8" s="30">
        <v>1.2973242087841892</v>
      </c>
      <c r="G8" s="30">
        <v>1.4780341050674624</v>
      </c>
      <c r="H8" s="30">
        <v>1.3797497280139122</v>
      </c>
      <c r="I8" s="30">
        <v>1.4063351658282017</v>
      </c>
      <c r="J8" s="30">
        <v>1.5886008523462478</v>
      </c>
      <c r="K8" s="30">
        <v>1.7201934789260553</v>
      </c>
      <c r="L8" s="30">
        <v>1.4285836357762784</v>
      </c>
      <c r="M8" s="30">
        <v>1.6313324658658372</v>
      </c>
      <c r="N8" s="30">
        <v>2.113856452339455</v>
      </c>
      <c r="O8" s="30">
        <v>2.1667279635196941</v>
      </c>
      <c r="P8" s="30">
        <v>2.163189189447412</v>
      </c>
      <c r="Q8" s="30">
        <v>2.0976248920597054</v>
      </c>
      <c r="R8" s="30"/>
      <c r="S8" s="34"/>
      <c r="T8" s="30">
        <v>6.2459154184835137</v>
      </c>
      <c r="U8" s="30">
        <v>12.342592803254115</v>
      </c>
      <c r="V8" s="30">
        <v>10.592103454791868</v>
      </c>
      <c r="W8" s="30">
        <v>9.9662067176305431</v>
      </c>
      <c r="X8" s="30">
        <v>8.7284744447915319</v>
      </c>
      <c r="Y8" s="30">
        <v>8.7331689809575099</v>
      </c>
      <c r="Z8" s="30">
        <v>7.8020444241754303</v>
      </c>
      <c r="AA8" s="30">
        <v>9.2308525649787043</v>
      </c>
      <c r="AB8" s="30">
        <v>9.9113302903913745</v>
      </c>
      <c r="AC8" s="30">
        <v>9.3468248932152136</v>
      </c>
      <c r="AD8" s="30">
        <v>7.3273178267763592</v>
      </c>
      <c r="AE8" s="1">
        <v>18.559692703286483</v>
      </c>
      <c r="AF8" s="1">
        <v>17.178848828927986</v>
      </c>
      <c r="AG8" s="1">
        <v>12.197238586545964</v>
      </c>
      <c r="AH8" s="1">
        <v>12.545762094844777</v>
      </c>
      <c r="AI8" s="1"/>
      <c r="AJ8" s="34"/>
      <c r="AK8" s="30">
        <v>12.311052175199114</v>
      </c>
      <c r="AL8" s="30">
        <v>11.212468839910469</v>
      </c>
      <c r="AM8" s="30">
        <v>10.020034775699509</v>
      </c>
      <c r="AN8" s="30">
        <v>9.8781682606739825</v>
      </c>
      <c r="AO8" s="30">
        <v>12.113700126082366</v>
      </c>
      <c r="AP8" s="30">
        <v>11.696731399239289</v>
      </c>
      <c r="AQ8" s="30">
        <v>10.860965859647079</v>
      </c>
      <c r="AR8" s="30">
        <v>11.766044113157278</v>
      </c>
      <c r="AS8" s="30">
        <v>12.190284115320354</v>
      </c>
      <c r="AT8" s="30">
        <v>11.784880475852944</v>
      </c>
      <c r="AU8" s="30">
        <v>6.3954745893322</v>
      </c>
      <c r="AV8" s="30">
        <v>13.824008639203266</v>
      </c>
      <c r="AW8" s="30">
        <v>13.956850909038238</v>
      </c>
      <c r="AX8" s="1">
        <v>13.145014194614335</v>
      </c>
      <c r="AY8" s="1">
        <v>13.294211335873673</v>
      </c>
    </row>
    <row r="9" spans="1:51" x14ac:dyDescent="0.35">
      <c r="A9" s="81"/>
      <c r="B9" s="81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</row>
    <row r="10" spans="1:51" x14ac:dyDescent="0.35">
      <c r="A10" s="81" t="s">
        <v>91</v>
      </c>
      <c r="B10" s="81"/>
      <c r="C10" s="34" t="s">
        <v>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 t="s">
        <v>162</v>
      </c>
      <c r="U10" s="34"/>
      <c r="V10" s="34"/>
      <c r="W10" s="34"/>
      <c r="X10" s="34"/>
      <c r="Y10" s="34"/>
      <c r="Z10" s="34"/>
      <c r="AA10" s="34"/>
      <c r="AB10" s="34"/>
      <c r="AC10" s="34"/>
      <c r="AD10" s="34"/>
      <c r="AJ10" s="34"/>
      <c r="AK10" s="34" t="s">
        <v>49</v>
      </c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82"/>
    </row>
    <row r="11" spans="1:51" x14ac:dyDescent="0.35">
      <c r="A11" s="81"/>
      <c r="C11" s="34">
        <v>2010</v>
      </c>
      <c r="D11" s="34">
        <v>2011</v>
      </c>
      <c r="E11" s="34">
        <v>2012</v>
      </c>
      <c r="F11" s="34">
        <v>2013</v>
      </c>
      <c r="G11" s="34">
        <v>2014</v>
      </c>
      <c r="H11" s="34">
        <v>2015</v>
      </c>
      <c r="I11" s="34">
        <v>2016</v>
      </c>
      <c r="J11" s="34">
        <v>2017</v>
      </c>
      <c r="K11" s="34">
        <v>2018</v>
      </c>
      <c r="L11" s="34">
        <v>2019</v>
      </c>
      <c r="M11" s="34">
        <v>2020</v>
      </c>
      <c r="N11" s="34">
        <v>2021</v>
      </c>
      <c r="O11" s="34">
        <v>2022</v>
      </c>
      <c r="P11" s="34">
        <v>2023</v>
      </c>
      <c r="Q11" s="34">
        <v>2024</v>
      </c>
      <c r="R11" s="34"/>
      <c r="S11" s="34"/>
      <c r="T11" s="34">
        <v>2010</v>
      </c>
      <c r="U11" s="34">
        <v>2011</v>
      </c>
      <c r="V11" s="34">
        <v>2012</v>
      </c>
      <c r="W11" s="34">
        <v>2013</v>
      </c>
      <c r="X11" s="34">
        <v>2014</v>
      </c>
      <c r="Y11" s="34">
        <v>2015</v>
      </c>
      <c r="Z11" s="34">
        <v>2016</v>
      </c>
      <c r="AA11" s="34">
        <v>2017</v>
      </c>
      <c r="AB11" s="34">
        <v>2018</v>
      </c>
      <c r="AC11" s="34">
        <v>2019</v>
      </c>
      <c r="AD11" s="34">
        <v>2020</v>
      </c>
      <c r="AE11" s="34">
        <v>2021</v>
      </c>
      <c r="AF11" s="34">
        <v>2022</v>
      </c>
      <c r="AG11" s="34">
        <v>2023</v>
      </c>
      <c r="AH11" s="34">
        <v>2024</v>
      </c>
      <c r="AI11" s="34"/>
      <c r="AJ11" s="34"/>
      <c r="AK11" s="34">
        <v>2010</v>
      </c>
      <c r="AL11" s="34">
        <v>2011</v>
      </c>
      <c r="AM11" s="34">
        <v>2012</v>
      </c>
      <c r="AN11" s="34">
        <v>2013</v>
      </c>
      <c r="AO11" s="34">
        <v>2014</v>
      </c>
      <c r="AP11" s="34">
        <v>2015</v>
      </c>
      <c r="AQ11" s="34">
        <v>2016</v>
      </c>
      <c r="AR11" s="34">
        <v>2017</v>
      </c>
      <c r="AS11" s="34">
        <v>2018</v>
      </c>
      <c r="AT11" s="34">
        <v>2019</v>
      </c>
      <c r="AU11" s="34">
        <v>2020</v>
      </c>
      <c r="AV11" s="34">
        <v>2021</v>
      </c>
      <c r="AW11" s="34">
        <v>2022</v>
      </c>
      <c r="AX11" s="34">
        <v>2023</v>
      </c>
      <c r="AY11" s="34">
        <v>2024</v>
      </c>
    </row>
    <row r="12" spans="1:51" x14ac:dyDescent="0.35">
      <c r="A12" s="81"/>
      <c r="B12" s="81" t="s">
        <v>100</v>
      </c>
      <c r="C12" s="30">
        <v>6.5762916030534333</v>
      </c>
      <c r="D12" s="30">
        <v>8.6482988776655443</v>
      </c>
      <c r="E12" s="30">
        <v>9.5474536585365826</v>
      </c>
      <c r="F12" s="30">
        <v>10.113868040201003</v>
      </c>
      <c r="G12" s="30">
        <v>12.118176687116563</v>
      </c>
      <c r="H12" s="30">
        <v>14.07989089269612</v>
      </c>
      <c r="I12" s="30">
        <v>18.699630573248402</v>
      </c>
      <c r="J12" s="30">
        <v>14.063462903225803</v>
      </c>
      <c r="K12" s="30">
        <v>14.214902431493627</v>
      </c>
      <c r="L12" s="30">
        <v>14.415489578713968</v>
      </c>
      <c r="M12" s="30">
        <v>15.378054204258385</v>
      </c>
      <c r="N12" s="30">
        <v>13.980438072289157</v>
      </c>
      <c r="O12" s="30">
        <v>16.104320245398767</v>
      </c>
      <c r="P12" s="30">
        <v>17.053787469586371</v>
      </c>
      <c r="Q12" s="30">
        <v>18.252399999999998</v>
      </c>
      <c r="R12" s="30"/>
      <c r="S12" s="34"/>
      <c r="T12" s="30">
        <v>60.838464122137395</v>
      </c>
      <c r="U12" s="30">
        <v>79.928118855218855</v>
      </c>
      <c r="V12" s="30">
        <v>92.498749734888648</v>
      </c>
      <c r="W12" s="30">
        <v>96.647277085427106</v>
      </c>
      <c r="X12" s="30">
        <v>105.34889202453988</v>
      </c>
      <c r="Y12" s="30">
        <v>68.5237467087466</v>
      </c>
      <c r="Z12" s="30">
        <v>57.915259447983004</v>
      </c>
      <c r="AA12" s="30">
        <v>64.945283629032247</v>
      </c>
      <c r="AB12" s="30">
        <v>75.573115245079094</v>
      </c>
      <c r="AC12" s="30">
        <v>83.445399260901695</v>
      </c>
      <c r="AD12" s="30">
        <v>43.714061782749901</v>
      </c>
      <c r="AE12" s="1">
        <v>71.510487710843364</v>
      </c>
      <c r="AF12" s="1">
        <v>128.39798527607363</v>
      </c>
      <c r="AG12" s="1">
        <v>107.13994598540145</v>
      </c>
      <c r="AH12" s="1">
        <v>102.97189999999999</v>
      </c>
      <c r="AI12" s="1"/>
      <c r="AJ12" s="34"/>
      <c r="AK12" s="30">
        <v>223.90235267175569</v>
      </c>
      <c r="AL12" s="30">
        <v>235.76729382716053</v>
      </c>
      <c r="AM12" s="30">
        <v>266.80230169671256</v>
      </c>
      <c r="AN12" s="30">
        <v>302.88813145728636</v>
      </c>
      <c r="AO12" s="30">
        <v>299.59563680981586</v>
      </c>
      <c r="AP12" s="30">
        <v>314.6301367899008</v>
      </c>
      <c r="AQ12" s="30">
        <v>321.0530542675159</v>
      </c>
      <c r="AR12" s="30">
        <v>301.70589862903222</v>
      </c>
      <c r="AS12" s="30">
        <v>289.87382338865291</v>
      </c>
      <c r="AT12" s="30">
        <v>312.22941396895783</v>
      </c>
      <c r="AU12" s="30">
        <v>244.77648300252611</v>
      </c>
      <c r="AV12" s="30">
        <v>304.47945927710839</v>
      </c>
      <c r="AW12" s="30">
        <v>355.3954196319018</v>
      </c>
      <c r="AX12" s="1">
        <v>406.86809069343059</v>
      </c>
      <c r="AY12" s="1">
        <v>343.63559999999995</v>
      </c>
    </row>
    <row r="13" spans="1:51" x14ac:dyDescent="0.35">
      <c r="A13" s="81"/>
      <c r="B13" s="81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</row>
    <row r="14" spans="1:51" ht="14.4" customHeight="1" x14ac:dyDescent="0.35">
      <c r="A14" s="81"/>
      <c r="B14" s="81"/>
      <c r="C14" s="34" t="s"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 t="s">
        <v>99</v>
      </c>
      <c r="U14" s="34"/>
      <c r="V14" s="34"/>
      <c r="W14" s="34"/>
      <c r="X14" s="34"/>
      <c r="Y14" s="34"/>
      <c r="Z14" s="34"/>
      <c r="AA14" s="34"/>
      <c r="AB14" s="34"/>
      <c r="AC14" s="34"/>
      <c r="AD14" s="34"/>
      <c r="AJ14" s="34"/>
      <c r="AK14" s="34" t="s">
        <v>49</v>
      </c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</row>
    <row r="15" spans="1:51" x14ac:dyDescent="0.35">
      <c r="A15" s="81"/>
      <c r="C15" s="34">
        <v>2010</v>
      </c>
      <c r="D15" s="34">
        <v>2011</v>
      </c>
      <c r="E15" s="34">
        <v>2012</v>
      </c>
      <c r="F15" s="34">
        <v>2013</v>
      </c>
      <c r="G15" s="34">
        <v>2014</v>
      </c>
      <c r="H15" s="34">
        <v>2015</v>
      </c>
      <c r="I15" s="34">
        <v>2016</v>
      </c>
      <c r="J15" s="34">
        <v>2017</v>
      </c>
      <c r="K15" s="34">
        <v>2018</v>
      </c>
      <c r="L15" s="34">
        <v>2019</v>
      </c>
      <c r="M15" s="34">
        <v>2020</v>
      </c>
      <c r="N15" s="34">
        <v>2021</v>
      </c>
      <c r="O15" s="34">
        <v>2022</v>
      </c>
      <c r="P15" s="34">
        <v>2023</v>
      </c>
      <c r="Q15" s="34">
        <v>2024</v>
      </c>
      <c r="R15" s="34"/>
      <c r="S15" s="34"/>
      <c r="T15" s="34">
        <v>2010</v>
      </c>
      <c r="U15" s="34">
        <v>2011</v>
      </c>
      <c r="V15" s="34">
        <v>2012</v>
      </c>
      <c r="W15" s="34">
        <v>2013</v>
      </c>
      <c r="X15" s="34">
        <v>2014</v>
      </c>
      <c r="Y15" s="34">
        <v>2015</v>
      </c>
      <c r="Z15" s="34">
        <v>2016</v>
      </c>
      <c r="AA15" s="34">
        <v>2017</v>
      </c>
      <c r="AB15" s="34">
        <v>2018</v>
      </c>
      <c r="AC15" s="34">
        <v>2019</v>
      </c>
      <c r="AD15" s="34">
        <v>2020</v>
      </c>
      <c r="AE15" s="34">
        <v>2021</v>
      </c>
      <c r="AF15" s="34">
        <v>2022</v>
      </c>
      <c r="AG15" s="34">
        <v>2023</v>
      </c>
      <c r="AH15" s="34">
        <v>2024</v>
      </c>
      <c r="AI15" s="34"/>
      <c r="AJ15" s="34"/>
      <c r="AK15" s="34">
        <v>2010</v>
      </c>
      <c r="AL15" s="34">
        <v>2011</v>
      </c>
      <c r="AM15" s="34">
        <v>2012</v>
      </c>
      <c r="AN15" s="34">
        <v>2013</v>
      </c>
      <c r="AO15" s="34">
        <v>2014</v>
      </c>
      <c r="AP15" s="34">
        <v>2015</v>
      </c>
      <c r="AQ15" s="34">
        <v>2016</v>
      </c>
      <c r="AR15" s="34">
        <v>2017</v>
      </c>
      <c r="AS15" s="34">
        <v>2018</v>
      </c>
      <c r="AT15" s="34">
        <v>2019</v>
      </c>
      <c r="AU15" s="34">
        <v>2020</v>
      </c>
      <c r="AV15" s="34">
        <v>2021</v>
      </c>
      <c r="AW15" s="34">
        <v>2022</v>
      </c>
      <c r="AX15" s="34">
        <v>2023</v>
      </c>
      <c r="AY15" s="34">
        <v>2024</v>
      </c>
    </row>
    <row r="16" spans="1:51" x14ac:dyDescent="0.35">
      <c r="B16" s="81" t="s">
        <v>101</v>
      </c>
      <c r="C16" s="30">
        <v>0.42923895469009432</v>
      </c>
      <c r="D16" s="30">
        <v>0.65565760982757026</v>
      </c>
      <c r="E16" s="30">
        <v>0.64157358766792827</v>
      </c>
      <c r="F16" s="30">
        <v>0.61405344497375136</v>
      </c>
      <c r="G16" s="30">
        <v>0.70416072615155734</v>
      </c>
      <c r="H16" s="30">
        <v>0.74743380685966276</v>
      </c>
      <c r="I16" s="30">
        <v>0.84785740698060674</v>
      </c>
      <c r="J16" s="30">
        <v>0.76460042671476214</v>
      </c>
      <c r="K16" s="30">
        <v>0.84506721439646537</v>
      </c>
      <c r="L16" s="30">
        <v>0.78528651678067507</v>
      </c>
      <c r="M16" s="30">
        <v>0.68266908666126369</v>
      </c>
      <c r="N16" s="30">
        <v>0.83058926791941146</v>
      </c>
      <c r="O16" s="30">
        <v>0.92809887234558275</v>
      </c>
      <c r="P16" s="30">
        <v>0.86846416497087076</v>
      </c>
      <c r="Q16" s="30">
        <v>0.9822455370540758</v>
      </c>
      <c r="R16" s="30"/>
      <c r="S16" s="34"/>
      <c r="T16" s="30">
        <v>3.9720256569159464</v>
      </c>
      <c r="U16" s="30">
        <v>6.0657105402582889</v>
      </c>
      <c r="V16" s="30">
        <v>6.1951820232651773</v>
      </c>
      <c r="W16" s="30">
        <v>5.8816880151847739</v>
      </c>
      <c r="X16" s="30">
        <v>6.1322399167480972</v>
      </c>
      <c r="Y16" s="30">
        <v>3.6372034086249609</v>
      </c>
      <c r="Z16" s="30">
        <v>2.6303328033509583</v>
      </c>
      <c r="AA16" s="30">
        <v>3.5216038443144635</v>
      </c>
      <c r="AB16" s="30">
        <v>4.4794437239533185</v>
      </c>
      <c r="AC16" s="30">
        <v>4.538821275512114</v>
      </c>
      <c r="AD16" s="30">
        <v>1.9439887638626356</v>
      </c>
      <c r="AE16" s="1">
        <v>4.2486036916061005</v>
      </c>
      <c r="AF16" s="1">
        <v>7.3837505496910154</v>
      </c>
      <c r="AG16" s="1">
        <v>5.4550844535331082</v>
      </c>
      <c r="AH16" s="1">
        <v>5.5432050734448817</v>
      </c>
      <c r="AI16" s="1"/>
      <c r="AJ16" s="34"/>
      <c r="AK16" s="30">
        <v>14.620076910979224</v>
      </c>
      <c r="AL16" s="30">
        <v>17.878490591435021</v>
      </c>
      <c r="AM16" s="30">
        <v>17.915161739694142</v>
      </c>
      <c r="AN16" s="30">
        <v>18.390561644493754</v>
      </c>
      <c r="AO16" s="30">
        <v>17.418547228623677</v>
      </c>
      <c r="AP16" s="30">
        <v>16.686690778713206</v>
      </c>
      <c r="AQ16" s="30">
        <v>14.572018840710776</v>
      </c>
      <c r="AR16" s="30">
        <v>16.395673472775616</v>
      </c>
      <c r="AS16" s="30">
        <v>17.190746557061086</v>
      </c>
      <c r="AT16" s="30">
        <v>16.987578987478869</v>
      </c>
      <c r="AU16" s="30">
        <v>10.908057589697345</v>
      </c>
      <c r="AV16" s="30">
        <v>18.089611062301813</v>
      </c>
      <c r="AW16" s="30">
        <v>20.446486070477</v>
      </c>
      <c r="AX16" s="1">
        <v>20.714397518178771</v>
      </c>
      <c r="AY16" s="1">
        <v>18.500153625233345</v>
      </c>
    </row>
    <row r="17" spans="16:51" x14ac:dyDescent="0.35"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</row>
    <row r="18" spans="16:51" x14ac:dyDescent="0.35"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Y18" s="83">
        <f>(AY12-AX12)/AX12</f>
        <v>-0.15541275450149625</v>
      </c>
    </row>
    <row r="19" spans="16:51" x14ac:dyDescent="0.35">
      <c r="P19" s="83"/>
      <c r="AH19" s="83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Y19" s="25">
        <f>(AY12-AX12)</f>
        <v>-63.232490693430634</v>
      </c>
    </row>
    <row r="20" spans="16:51" x14ac:dyDescent="0.35">
      <c r="P20" s="25"/>
      <c r="AH20" s="83">
        <f>(AH12-AG12)/AG12</f>
        <v>-3.8902819551256705E-2</v>
      </c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83"/>
    </row>
    <row r="38" ht="14.4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47B4-4B25-4098-A3CB-AD76542E5410}">
  <dimension ref="A1:O25"/>
  <sheetViews>
    <sheetView zoomScale="90" zoomScaleNormal="90" workbookViewId="0">
      <selection activeCell="K9" sqref="K9"/>
    </sheetView>
  </sheetViews>
  <sheetFormatPr defaultColWidth="8.90625" defaultRowHeight="14.5" x14ac:dyDescent="0.35"/>
  <cols>
    <col min="1" max="1" width="41.453125" customWidth="1"/>
    <col min="2" max="4" width="10.6328125" customWidth="1"/>
    <col min="5" max="5" width="13.6328125" customWidth="1"/>
    <col min="6" max="7" width="10.6328125" customWidth="1"/>
  </cols>
  <sheetData>
    <row r="1" spans="1:15" ht="23.5" x14ac:dyDescent="0.55000000000000004">
      <c r="A1" s="84" t="s">
        <v>102</v>
      </c>
    </row>
    <row r="2" spans="1:15" ht="15" thickBot="1" x14ac:dyDescent="0.4"/>
    <row r="3" spans="1:15" ht="15.5" thickTop="1" thickBot="1" x14ac:dyDescent="0.4">
      <c r="A3" s="85" t="s">
        <v>103</v>
      </c>
      <c r="B3" s="86" t="s">
        <v>104</v>
      </c>
      <c r="C3" s="86"/>
      <c r="D3" s="86" t="s">
        <v>105</v>
      </c>
      <c r="E3" s="87"/>
      <c r="F3" s="189" t="s">
        <v>106</v>
      </c>
      <c r="G3" s="190"/>
    </row>
    <row r="4" spans="1:15" x14ac:dyDescent="0.35">
      <c r="A4" s="88"/>
      <c r="B4" s="89" t="s">
        <v>101</v>
      </c>
      <c r="C4" s="89" t="s">
        <v>107</v>
      </c>
      <c r="D4" s="89" t="s">
        <v>101</v>
      </c>
      <c r="E4" s="90" t="s">
        <v>108</v>
      </c>
      <c r="F4" s="91" t="s">
        <v>101</v>
      </c>
      <c r="G4" s="92" t="s">
        <v>109</v>
      </c>
    </row>
    <row r="5" spans="1:15" x14ac:dyDescent="0.35">
      <c r="A5" s="93" t="s">
        <v>110</v>
      </c>
      <c r="B5" s="94"/>
      <c r="C5" s="94"/>
      <c r="D5" s="94"/>
      <c r="E5" s="95"/>
      <c r="F5" s="96"/>
      <c r="G5" s="97"/>
    </row>
    <row r="6" spans="1:15" ht="14.4" customHeight="1" x14ac:dyDescent="0.35">
      <c r="A6" s="98" t="s">
        <v>111</v>
      </c>
      <c r="B6" s="99">
        <v>1.310891611233487</v>
      </c>
      <c r="C6" s="100">
        <v>24.3386</v>
      </c>
      <c r="D6" s="101">
        <v>7.29898777397395E-2</v>
      </c>
      <c r="E6" s="102">
        <v>1.3452268370236789E-2</v>
      </c>
      <c r="F6" s="103">
        <f t="shared" ref="F6:F13" si="0">B6-I6</f>
        <v>8.9173085803508911E-2</v>
      </c>
      <c r="G6" s="104">
        <f t="shared" ref="G6:G13" si="1">C6-H6</f>
        <v>0.32306344282238442</v>
      </c>
      <c r="H6" s="105">
        <f t="shared" ref="H6:H13" si="2">C6/(1+E6)</f>
        <v>24.015536557177615</v>
      </c>
      <c r="I6" s="105">
        <f t="shared" ref="I6:I13" si="3">B6/(1+D6)</f>
        <v>1.2217185254299781</v>
      </c>
      <c r="J6" s="106"/>
      <c r="K6" s="106"/>
      <c r="L6" s="106"/>
      <c r="M6" s="106"/>
      <c r="N6" s="106"/>
      <c r="O6" s="106"/>
    </row>
    <row r="7" spans="1:15" x14ac:dyDescent="0.35">
      <c r="A7" s="98" t="s">
        <v>112</v>
      </c>
      <c r="B7" s="99">
        <v>0.43598687087694632</v>
      </c>
      <c r="C7" s="100">
        <v>8.1000999999999994</v>
      </c>
      <c r="D7" s="101">
        <v>-1.3768318031029737E-3</v>
      </c>
      <c r="E7" s="102">
        <v>-5.5319208163756302E-2</v>
      </c>
      <c r="F7" s="107">
        <f t="shared" si="0"/>
        <v>-6.0110821446551777E-4</v>
      </c>
      <c r="G7" s="104">
        <f t="shared" si="1"/>
        <v>-0.47433071776155877</v>
      </c>
      <c r="H7" s="105">
        <f t="shared" si="2"/>
        <v>8.5744307177615582</v>
      </c>
      <c r="I7" s="105">
        <f t="shared" si="3"/>
        <v>0.43658797909141184</v>
      </c>
    </row>
    <row r="8" spans="1:15" x14ac:dyDescent="0.35">
      <c r="A8" s="98" t="s">
        <v>113</v>
      </c>
      <c r="B8" s="99">
        <v>0.14905518155131592</v>
      </c>
      <c r="C8" s="100">
        <v>2.7724000000000002</v>
      </c>
      <c r="D8" s="101">
        <v>3.1921228568843121E-2</v>
      </c>
      <c r="E8" s="102">
        <v>-2.257877945484035E-2</v>
      </c>
      <c r="F8" s="108">
        <f>B8-I8</f>
        <v>4.6108408160851488E-3</v>
      </c>
      <c r="G8" s="104">
        <f t="shared" si="1"/>
        <v>-6.404343065693352E-2</v>
      </c>
      <c r="H8" s="105">
        <f t="shared" si="2"/>
        <v>2.8364434306569337</v>
      </c>
      <c r="I8" s="105">
        <f t="shared" si="3"/>
        <v>0.14444434073523077</v>
      </c>
    </row>
    <row r="9" spans="1:15" x14ac:dyDescent="0.35">
      <c r="A9" s="98" t="s">
        <v>114</v>
      </c>
      <c r="B9" s="99">
        <v>0.43381054201801067</v>
      </c>
      <c r="C9" s="100">
        <v>8.0571000000000002</v>
      </c>
      <c r="D9" s="101">
        <v>5.9483614775824433E-3</v>
      </c>
      <c r="E9" s="102">
        <v>-4.9668548086610316E-2</v>
      </c>
      <c r="F9" s="103">
        <f>B9-I9</f>
        <v>2.5652031610437498E-3</v>
      </c>
      <c r="G9" s="104">
        <f t="shared" si="1"/>
        <v>-0.42109987834549756</v>
      </c>
      <c r="H9" s="105">
        <f t="shared" si="2"/>
        <v>8.4781998783454977</v>
      </c>
      <c r="I9" s="105">
        <f>B9/(1+D9)</f>
        <v>0.43124533885696692</v>
      </c>
    </row>
    <row r="10" spans="1:15" x14ac:dyDescent="0.35">
      <c r="A10" s="98" t="s">
        <v>115</v>
      </c>
      <c r="B10" s="99">
        <v>2.153977899594127</v>
      </c>
      <c r="C10" s="100">
        <v>39.988099999999996</v>
      </c>
      <c r="D10" s="101">
        <v>2.0595288200551475E-2</v>
      </c>
      <c r="E10" s="102">
        <v>-3.573724437353544E-2</v>
      </c>
      <c r="F10" s="103">
        <f t="shared" si="0"/>
        <v>4.3466588698421127E-2</v>
      </c>
      <c r="G10" s="104">
        <f t="shared" si="1"/>
        <v>-1.4820281021897728</v>
      </c>
      <c r="H10" s="105">
        <f t="shared" si="2"/>
        <v>41.470128102189769</v>
      </c>
      <c r="I10" s="105">
        <f t="shared" si="3"/>
        <v>2.1105113108957059</v>
      </c>
    </row>
    <row r="11" spans="1:15" x14ac:dyDescent="0.35">
      <c r="A11" s="98" t="s">
        <v>116</v>
      </c>
      <c r="B11" s="99">
        <v>9.7081564034049841E-2</v>
      </c>
      <c r="C11" s="100">
        <v>1.8012999999999999</v>
      </c>
      <c r="D11" s="101">
        <v>-0.12968302100297849</v>
      </c>
      <c r="E11" s="102">
        <v>-0.17775053609502889</v>
      </c>
      <c r="F11" s="107">
        <f t="shared" si="0"/>
        <v>-1.446579902662426E-2</v>
      </c>
      <c r="G11" s="104">
        <f t="shared" si="1"/>
        <v>-0.38939768856447632</v>
      </c>
      <c r="H11" s="105">
        <f t="shared" si="2"/>
        <v>2.1906976885644762</v>
      </c>
      <c r="I11" s="105">
        <f t="shared" si="3"/>
        <v>0.1115473630606741</v>
      </c>
    </row>
    <row r="12" spans="1:15" x14ac:dyDescent="0.35">
      <c r="A12" s="98" t="s">
        <v>117</v>
      </c>
      <c r="B12" s="99">
        <v>2.9115535015055976</v>
      </c>
      <c r="C12" s="100">
        <v>54.069199999999995</v>
      </c>
      <c r="D12" s="101">
        <v>-8.3531992714822631E-2</v>
      </c>
      <c r="E12" s="102">
        <v>-0.13339641555976389</v>
      </c>
      <c r="F12" s="108">
        <f t="shared" si="0"/>
        <v>-0.26537518379613534</v>
      </c>
      <c r="G12" s="104">
        <f t="shared" si="1"/>
        <v>-8.322879805352791</v>
      </c>
      <c r="H12" s="105">
        <f t="shared" si="2"/>
        <v>62.392079805352786</v>
      </c>
      <c r="I12" s="105">
        <f t="shared" si="3"/>
        <v>3.1769286853017329</v>
      </c>
    </row>
    <row r="13" spans="1:15" x14ac:dyDescent="0.35">
      <c r="A13" s="98" t="s">
        <v>118</v>
      </c>
      <c r="B13" s="99">
        <v>2.1275959822908614</v>
      </c>
      <c r="C13" s="100">
        <v>39.5169</v>
      </c>
      <c r="D13" s="101">
        <v>-5.2043583976632328E-2</v>
      </c>
      <c r="E13" s="102">
        <v>-0.10457255066156489</v>
      </c>
      <c r="F13" s="103">
        <f t="shared" si="0"/>
        <v>-0.11680676273830981</v>
      </c>
      <c r="G13" s="104">
        <f t="shared" si="1"/>
        <v>-4.614983637469571</v>
      </c>
      <c r="H13" s="105">
        <f t="shared" si="2"/>
        <v>44.131883637469571</v>
      </c>
      <c r="I13" s="105">
        <f t="shared" si="3"/>
        <v>2.2444027450291713</v>
      </c>
    </row>
    <row r="14" spans="1:15" x14ac:dyDescent="0.35">
      <c r="A14" s="98" t="s">
        <v>119</v>
      </c>
      <c r="B14" s="99">
        <v>3.4005691848570678</v>
      </c>
      <c r="C14" s="100">
        <v>63.1556</v>
      </c>
      <c r="D14" s="101">
        <v>0.11239710176086661</v>
      </c>
      <c r="E14" s="109">
        <v>5.1671961438220636E-2</v>
      </c>
      <c r="F14" s="103">
        <f>B14-I14</f>
        <v>0.34359503464205554</v>
      </c>
      <c r="G14" s="110">
        <f>C14-H14</f>
        <v>3.1030338807786038</v>
      </c>
      <c r="H14" s="105">
        <f>C14/(1+E14)</f>
        <v>60.052566119221396</v>
      </c>
      <c r="I14" s="105">
        <f>B14/(1+D14)</f>
        <v>3.0569741502150123</v>
      </c>
      <c r="J14" s="106"/>
    </row>
    <row r="15" spans="1:15" x14ac:dyDescent="0.35">
      <c r="A15" s="93" t="s">
        <v>120</v>
      </c>
      <c r="B15" s="99"/>
      <c r="C15" s="94"/>
      <c r="D15" s="101"/>
      <c r="E15" s="102"/>
      <c r="F15" s="107"/>
      <c r="G15" s="111"/>
    </row>
    <row r="16" spans="1:15" x14ac:dyDescent="0.35">
      <c r="A16" s="98" t="s">
        <v>111</v>
      </c>
      <c r="B16" s="112">
        <v>0.92520545768917173</v>
      </c>
      <c r="C16" s="94">
        <v>17.176299999999998</v>
      </c>
      <c r="D16" s="101">
        <v>-1.7530655859868478E-2</v>
      </c>
      <c r="E16" s="102">
        <v>-7.1751098526516385E-2</v>
      </c>
      <c r="F16" s="113">
        <f t="shared" ref="F16:F23" si="4">B16-I16</f>
        <v>-1.650886979340449E-2</v>
      </c>
      <c r="G16" s="110">
        <f t="shared" ref="G16:G23" si="5">C16-H16</f>
        <v>-1.3276809610705556</v>
      </c>
      <c r="H16" s="114">
        <f t="shared" ref="H16:H23" si="6">C16/(1+E16)</f>
        <v>18.503980961070553</v>
      </c>
      <c r="I16" s="114">
        <f>B16/(1+D16)</f>
        <v>0.94171432748257622</v>
      </c>
    </row>
    <row r="17" spans="1:9" x14ac:dyDescent="0.35">
      <c r="A17" s="98" t="s">
        <v>112</v>
      </c>
      <c r="B17" s="112">
        <v>1.0951450604423842</v>
      </c>
      <c r="C17" s="94">
        <v>20.345100000000002</v>
      </c>
      <c r="D17" s="101">
        <v>8.3179305014448326E-2</v>
      </c>
      <c r="E17" s="102">
        <v>2.4456106991897441E-2</v>
      </c>
      <c r="F17" s="113">
        <f t="shared" si="4"/>
        <v>8.4098177093946846E-2</v>
      </c>
      <c r="G17" s="115">
        <f t="shared" si="5"/>
        <v>0.4856840024330964</v>
      </c>
      <c r="H17" s="114">
        <f t="shared" si="6"/>
        <v>19.859415997566906</v>
      </c>
      <c r="I17" s="114">
        <f t="shared" ref="I17:I23" si="7">B17/(1+D17)</f>
        <v>1.0110468833484374</v>
      </c>
    </row>
    <row r="18" spans="1:9" x14ac:dyDescent="0.35">
      <c r="A18" s="98" t="s">
        <v>113</v>
      </c>
      <c r="B18" s="112">
        <v>9.4402118428260906E-2</v>
      </c>
      <c r="C18" s="94">
        <v>1.7529999999999999</v>
      </c>
      <c r="D18" s="101">
        <v>5.2353090390439047E-2</v>
      </c>
      <c r="E18" s="102">
        <v>-4.6458096015882097E-3</v>
      </c>
      <c r="F18" s="113">
        <f t="shared" si="4"/>
        <v>4.6963729989998176E-3</v>
      </c>
      <c r="G18" s="115">
        <f t="shared" si="5"/>
        <v>-8.1821167883207035E-3</v>
      </c>
      <c r="H18" s="114">
        <f t="shared" si="6"/>
        <v>1.7611821167883206</v>
      </c>
      <c r="I18" s="114">
        <f t="shared" si="7"/>
        <v>8.9705745429261088E-2</v>
      </c>
    </row>
    <row r="19" spans="1:9" x14ac:dyDescent="0.35">
      <c r="A19" s="98" t="s">
        <v>114</v>
      </c>
      <c r="B19" s="112">
        <v>0.31799420260595912</v>
      </c>
      <c r="C19" s="94">
        <v>5.9085000000000001</v>
      </c>
      <c r="D19" s="101">
        <v>-0.57434605001764649</v>
      </c>
      <c r="E19" s="102">
        <v>-0.59808917570892228</v>
      </c>
      <c r="F19" s="113">
        <f t="shared" si="4"/>
        <v>-0.42907792633620701</v>
      </c>
      <c r="G19" s="116">
        <f t="shared" si="5"/>
        <v>-8.7925223236009682</v>
      </c>
      <c r="H19" s="114">
        <f t="shared" si="6"/>
        <v>14.701022323600968</v>
      </c>
      <c r="I19" s="114">
        <f t="shared" si="7"/>
        <v>0.74707212894216612</v>
      </c>
    </row>
    <row r="20" spans="1:9" x14ac:dyDescent="0.35">
      <c r="A20" s="98" t="s">
        <v>115</v>
      </c>
      <c r="B20" s="112">
        <v>3.645224250730283</v>
      </c>
      <c r="C20" s="94">
        <v>67.7209</v>
      </c>
      <c r="D20" s="101">
        <v>3.5121517603967735E-2</v>
      </c>
      <c r="E20" s="102">
        <v>-2.0781467249700151E-2</v>
      </c>
      <c r="F20" s="113">
        <f t="shared" si="4"/>
        <v>0.12368191126852368</v>
      </c>
      <c r="G20" s="115">
        <f t="shared" si="5"/>
        <v>-1.437206934306559</v>
      </c>
      <c r="H20" s="114">
        <f t="shared" si="6"/>
        <v>69.158106934306559</v>
      </c>
      <c r="I20" s="114">
        <f t="shared" si="7"/>
        <v>3.5215423394617593</v>
      </c>
    </row>
    <row r="21" spans="1:9" x14ac:dyDescent="0.35">
      <c r="A21" s="98" t="s">
        <v>116</v>
      </c>
      <c r="B21" s="112">
        <v>0.21971075641458049</v>
      </c>
      <c r="C21" s="94">
        <v>4.0846999999999998</v>
      </c>
      <c r="D21" s="101">
        <v>-8.5993915488741926E-2</v>
      </c>
      <c r="E21" s="102">
        <v>-0.13526059300322604</v>
      </c>
      <c r="F21" s="113">
        <f t="shared" si="4"/>
        <v>-2.0671403111267E-2</v>
      </c>
      <c r="G21" s="115">
        <f t="shared" si="5"/>
        <v>-0.63891958637469415</v>
      </c>
      <c r="H21" s="114">
        <f t="shared" si="6"/>
        <v>4.7236195863746939</v>
      </c>
      <c r="I21" s="114">
        <f t="shared" si="7"/>
        <v>0.24038215952584749</v>
      </c>
    </row>
    <row r="22" spans="1:9" x14ac:dyDescent="0.35">
      <c r="A22" s="98" t="s">
        <v>117</v>
      </c>
      <c r="B22" s="112">
        <v>1.3702467122700266</v>
      </c>
      <c r="C22" s="94">
        <v>25.448799999999999</v>
      </c>
      <c r="D22" s="101">
        <v>-5.3377687004072492E-2</v>
      </c>
      <c r="E22" s="102">
        <v>-0.10455490836953944</v>
      </c>
      <c r="F22" s="113">
        <f t="shared" si="4"/>
        <v>-7.7264817363568383E-2</v>
      </c>
      <c r="G22" s="115">
        <f t="shared" si="5"/>
        <v>-2.9714797445255456</v>
      </c>
      <c r="H22" s="114">
        <f t="shared" si="6"/>
        <v>28.420279744525544</v>
      </c>
      <c r="I22" s="114">
        <f t="shared" si="7"/>
        <v>1.447511529633595</v>
      </c>
    </row>
    <row r="23" spans="1:9" x14ac:dyDescent="0.35">
      <c r="A23" s="98" t="s">
        <v>118</v>
      </c>
      <c r="B23" s="112">
        <v>6.0046881301049169</v>
      </c>
      <c r="C23" s="94">
        <v>111.54310000000001</v>
      </c>
      <c r="D23" s="101">
        <v>-0.23838002097026006</v>
      </c>
      <c r="E23" s="102">
        <v>-0.27962028108153836</v>
      </c>
      <c r="F23" s="113">
        <f t="shared" si="4"/>
        <v>-1.8794119400567721</v>
      </c>
      <c r="G23" s="115">
        <f t="shared" si="5"/>
        <v>-43.296211922141083</v>
      </c>
      <c r="H23" s="114">
        <f t="shared" si="6"/>
        <v>154.83931192214109</v>
      </c>
      <c r="I23" s="114">
        <f t="shared" si="7"/>
        <v>7.884100070161689</v>
      </c>
    </row>
    <row r="24" spans="1:9" ht="15" thickBot="1" x14ac:dyDescent="0.4">
      <c r="A24" s="117" t="s">
        <v>119</v>
      </c>
      <c r="B24" s="118">
        <v>4.4838714376022413</v>
      </c>
      <c r="C24" s="119">
        <v>83.27470000000001</v>
      </c>
      <c r="D24" s="120">
        <v>-4.3728951162927271E-3</v>
      </c>
      <c r="E24" s="121">
        <v>-5.8595229985204632E-2</v>
      </c>
      <c r="F24" s="113">
        <f>B24-I24</f>
        <v>-1.9693617635957672E-2</v>
      </c>
      <c r="G24" s="122">
        <f>C24-H24</f>
        <v>-5.1832116788320803</v>
      </c>
      <c r="H24" s="114">
        <f>C24/(1+E24)</f>
        <v>88.45791167883209</v>
      </c>
      <c r="I24" s="114">
        <f>B24/(1+D24)</f>
        <v>4.5035650552381989</v>
      </c>
    </row>
    <row r="25" spans="1:9" ht="15" thickTop="1" x14ac:dyDescent="0.35">
      <c r="F25" s="123"/>
    </row>
  </sheetData>
  <mergeCells count="1">
    <mergeCell ref="F3:G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B2D5B-C7AE-40D9-85C2-47E5FD80FEE2}">
  <dimension ref="A1:FI58"/>
  <sheetViews>
    <sheetView zoomScale="63" zoomScaleNormal="63" workbookViewId="0">
      <pane xSplit="3" ySplit="7" topLeftCell="D8" activePane="bottomRight" state="frozen"/>
      <selection activeCell="G65" sqref="G65"/>
      <selection pane="topRight" activeCell="G65" sqref="G65"/>
      <selection pane="bottomLeft" activeCell="G65" sqref="G65"/>
      <selection pane="bottomRight" activeCell="A35" sqref="A35"/>
    </sheetView>
  </sheetViews>
  <sheetFormatPr defaultRowHeight="14.5" x14ac:dyDescent="0.35"/>
  <cols>
    <col min="3" max="3" width="13.6328125" customWidth="1"/>
    <col min="6" max="6" width="11.1796875" bestFit="1" customWidth="1"/>
    <col min="7" max="7" width="9.1796875" bestFit="1" customWidth="1"/>
    <col min="8" max="8" width="9.1796875" customWidth="1"/>
    <col min="11" max="11" width="8.7265625" style="26" customWidth="1"/>
    <col min="12" max="13" width="11.1796875" style="26" bestFit="1" customWidth="1"/>
    <col min="16" max="16" width="10.90625" customWidth="1"/>
    <col min="33" max="33" width="16.26953125" customWidth="1"/>
  </cols>
  <sheetData>
    <row r="1" spans="1:165" ht="21" x14ac:dyDescent="0.5">
      <c r="A1" s="80" t="s">
        <v>208</v>
      </c>
      <c r="B1" s="80"/>
    </row>
    <row r="2" spans="1:165" x14ac:dyDescent="0.35">
      <c r="A2" t="s">
        <v>209</v>
      </c>
    </row>
    <row r="3" spans="1:165" x14ac:dyDescent="0.35">
      <c r="A3" t="s">
        <v>204</v>
      </c>
    </row>
    <row r="5" spans="1:165" s="147" customFormat="1" ht="18" customHeight="1" x14ac:dyDescent="0.35">
      <c r="C5" s="181"/>
      <c r="D5" s="181"/>
      <c r="E5" s="181"/>
      <c r="F5" s="182"/>
      <c r="G5" s="182"/>
      <c r="H5" s="182"/>
      <c r="I5" s="181"/>
      <c r="J5" s="181"/>
      <c r="K5" s="175"/>
      <c r="L5" s="175"/>
      <c r="M5" s="175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</row>
    <row r="7" spans="1:165" x14ac:dyDescent="0.35">
      <c r="C7" s="147"/>
      <c r="D7" s="147" t="s">
        <v>168</v>
      </c>
      <c r="E7" s="147" t="s">
        <v>169</v>
      </c>
      <c r="F7" s="147" t="s">
        <v>170</v>
      </c>
      <c r="G7" s="147" t="s">
        <v>205</v>
      </c>
      <c r="H7" s="147" t="s">
        <v>63</v>
      </c>
      <c r="K7" s="175"/>
      <c r="L7" s="175"/>
      <c r="M7" s="175"/>
      <c r="P7" s="147"/>
      <c r="Q7" s="147"/>
      <c r="R7" s="147"/>
      <c r="T7" s="147"/>
      <c r="U7" s="147"/>
      <c r="V7" s="147"/>
      <c r="X7" s="147"/>
      <c r="Y7" s="147"/>
      <c r="Z7" s="147"/>
      <c r="AB7" s="147"/>
      <c r="AC7" s="147"/>
      <c r="AD7" s="147"/>
      <c r="AE7" s="147"/>
      <c r="AF7" s="147"/>
      <c r="AG7" s="147"/>
    </row>
    <row r="8" spans="1:165" x14ac:dyDescent="0.35">
      <c r="A8" t="s">
        <v>206</v>
      </c>
      <c r="C8" s="183">
        <v>2000</v>
      </c>
      <c r="D8" s="184">
        <v>122.15719945655462</v>
      </c>
      <c r="E8" s="184">
        <v>53.844779563427494</v>
      </c>
      <c r="F8" s="184">
        <v>439.77223234902385</v>
      </c>
      <c r="G8" s="4">
        <v>0.1438705500025067</v>
      </c>
      <c r="H8" s="26">
        <v>615.77421136900603</v>
      </c>
      <c r="P8" s="54"/>
      <c r="Q8" s="54"/>
      <c r="R8" s="54"/>
      <c r="T8" s="54"/>
      <c r="U8" s="54"/>
      <c r="V8" s="54"/>
      <c r="X8" s="157"/>
      <c r="Y8" s="157"/>
      <c r="Z8" s="157"/>
      <c r="AB8" s="157"/>
      <c r="AC8" s="157"/>
      <c r="AD8" s="157"/>
      <c r="AE8" s="159"/>
      <c r="AF8" s="157"/>
      <c r="AG8" s="159"/>
    </row>
    <row r="9" spans="1:165" x14ac:dyDescent="0.35">
      <c r="C9" s="183">
        <v>2005</v>
      </c>
      <c r="D9" s="184">
        <v>146.19958878926843</v>
      </c>
      <c r="E9" s="184">
        <v>83.946029197533079</v>
      </c>
      <c r="F9" s="184">
        <v>674.02185665035711</v>
      </c>
      <c r="G9" s="4">
        <v>0.15878304904007937</v>
      </c>
      <c r="H9" s="26">
        <v>904.16747463715865</v>
      </c>
      <c r="P9" s="54"/>
      <c r="Q9" s="54"/>
      <c r="R9" s="54"/>
      <c r="T9" s="54"/>
      <c r="U9" s="54"/>
      <c r="V9" s="54"/>
      <c r="X9" s="157"/>
      <c r="Y9" s="157"/>
      <c r="Z9" s="157"/>
      <c r="AB9" s="157"/>
      <c r="AC9" s="157"/>
      <c r="AD9" s="157"/>
      <c r="AE9" s="159"/>
      <c r="AG9" s="159"/>
    </row>
    <row r="10" spans="1:165" x14ac:dyDescent="0.35">
      <c r="C10" s="183">
        <v>2010</v>
      </c>
      <c r="D10" s="184">
        <v>201.81749491613667</v>
      </c>
      <c r="E10" s="184">
        <v>185.04169199293233</v>
      </c>
      <c r="F10" s="184">
        <v>751.89415441314134</v>
      </c>
      <c r="G10" s="4">
        <v>0.17561635722797844</v>
      </c>
      <c r="H10" s="26">
        <v>1138.7533413222104</v>
      </c>
      <c r="P10" s="54"/>
      <c r="Q10" s="54"/>
      <c r="R10" s="54"/>
      <c r="T10" s="54"/>
      <c r="U10" s="54"/>
      <c r="V10" s="54"/>
      <c r="X10" s="157"/>
      <c r="Y10" s="157"/>
      <c r="Z10" s="157"/>
      <c r="AB10" s="157"/>
      <c r="AC10" s="157"/>
      <c r="AD10" s="157"/>
      <c r="AE10" s="159"/>
      <c r="AG10" s="159"/>
    </row>
    <row r="11" spans="1:165" x14ac:dyDescent="0.35">
      <c r="C11" s="183">
        <v>2015</v>
      </c>
      <c r="D11" s="184">
        <v>250.4836194629284</v>
      </c>
      <c r="E11" s="184">
        <v>219.53703148951567</v>
      </c>
      <c r="F11" s="184">
        <v>833.79411513937123</v>
      </c>
      <c r="G11" s="4">
        <v>0.18008953284878657</v>
      </c>
      <c r="H11" s="26">
        <v>1303.8147660918153</v>
      </c>
      <c r="P11" s="54"/>
      <c r="Q11" s="54"/>
      <c r="R11" s="54"/>
      <c r="T11" s="54"/>
      <c r="U11" s="54"/>
      <c r="V11" s="54"/>
      <c r="X11" s="157"/>
      <c r="Y11" s="157"/>
      <c r="Z11" s="157"/>
      <c r="AB11" s="157"/>
      <c r="AC11" s="157"/>
      <c r="AD11" s="157"/>
      <c r="AE11" s="159"/>
      <c r="AG11" s="159"/>
    </row>
    <row r="12" spans="1:165" x14ac:dyDescent="0.35">
      <c r="A12" t="s">
        <v>172</v>
      </c>
      <c r="B12">
        <v>2019</v>
      </c>
      <c r="C12" s="154" t="s">
        <v>7</v>
      </c>
      <c r="D12" s="184">
        <v>213.01438471237648</v>
      </c>
      <c r="E12" s="184">
        <v>143.83082945113208</v>
      </c>
      <c r="F12" s="184">
        <v>870.24029374605777</v>
      </c>
      <c r="G12" s="4">
        <v>0.15833280702265462</v>
      </c>
      <c r="H12" s="26">
        <v>1227.0855079095663</v>
      </c>
      <c r="P12" s="54"/>
      <c r="Q12" s="54"/>
      <c r="R12" s="54"/>
      <c r="T12" s="54"/>
      <c r="U12" s="54"/>
      <c r="V12" s="54"/>
      <c r="X12" s="157"/>
      <c r="Y12" s="157"/>
      <c r="Z12" s="157"/>
      <c r="AB12" s="157"/>
      <c r="AC12" s="157"/>
      <c r="AD12" s="157"/>
      <c r="AE12" s="159"/>
      <c r="AG12" s="148"/>
    </row>
    <row r="13" spans="1:165" x14ac:dyDescent="0.35">
      <c r="C13" s="154" t="s">
        <v>6</v>
      </c>
      <c r="D13" s="184">
        <v>207.01161175181062</v>
      </c>
      <c r="E13" s="184">
        <v>140.09462948738349</v>
      </c>
      <c r="F13" s="184">
        <v>867.81771144104073</v>
      </c>
      <c r="G13" s="4">
        <v>0.15451784675450017</v>
      </c>
      <c r="H13" s="26">
        <v>1214.9239526802348</v>
      </c>
      <c r="P13" s="54"/>
      <c r="Q13" s="54"/>
      <c r="R13" s="54"/>
      <c r="T13" s="54"/>
      <c r="U13" s="54"/>
      <c r="V13" s="54"/>
      <c r="X13" s="157"/>
      <c r="Y13" s="157"/>
      <c r="Z13" s="157"/>
      <c r="AB13" s="157"/>
      <c r="AC13" s="157"/>
      <c r="AD13" s="157"/>
      <c r="AE13" s="159"/>
      <c r="AG13" s="148"/>
    </row>
    <row r="14" spans="1:165" x14ac:dyDescent="0.35">
      <c r="C14" s="154" t="s">
        <v>95</v>
      </c>
      <c r="D14" s="184">
        <v>198.89633942102262</v>
      </c>
      <c r="E14" s="184">
        <v>139.90783525250123</v>
      </c>
      <c r="F14" s="184">
        <v>902.6092068805068</v>
      </c>
      <c r="G14" s="4">
        <v>0.15607319445923992</v>
      </c>
      <c r="H14" s="26">
        <v>1241.4133815540306</v>
      </c>
      <c r="P14" s="54"/>
      <c r="Q14" s="54"/>
      <c r="R14" s="54"/>
      <c r="T14" s="54"/>
      <c r="U14" s="54"/>
      <c r="V14" s="54"/>
      <c r="X14" s="157"/>
      <c r="Y14" s="157"/>
      <c r="Z14" s="157"/>
      <c r="AB14" s="157"/>
      <c r="AC14" s="157"/>
      <c r="AD14" s="157"/>
      <c r="AE14" s="159"/>
      <c r="AG14" s="148"/>
    </row>
    <row r="15" spans="1:165" x14ac:dyDescent="0.35">
      <c r="C15" s="154" t="s">
        <v>96</v>
      </c>
      <c r="D15" s="184">
        <v>191.47911129029711</v>
      </c>
      <c r="E15" s="184">
        <v>130.73372894062845</v>
      </c>
      <c r="F15" s="184">
        <v>873.21969851631252</v>
      </c>
      <c r="G15" s="4">
        <v>0.15001979983259017</v>
      </c>
      <c r="H15" s="26">
        <v>1195.4325387472381</v>
      </c>
      <c r="P15" s="54"/>
      <c r="Q15" s="54"/>
      <c r="R15" s="54"/>
      <c r="T15" s="54"/>
      <c r="U15" s="54"/>
      <c r="V15" s="54"/>
      <c r="X15" s="157"/>
      <c r="Y15" s="157"/>
      <c r="Z15" s="157"/>
      <c r="AB15" s="157"/>
      <c r="AC15" s="157"/>
      <c r="AD15" s="157"/>
      <c r="AE15" s="159"/>
      <c r="AG15" s="148"/>
    </row>
    <row r="16" spans="1:165" x14ac:dyDescent="0.35">
      <c r="B16">
        <v>2020</v>
      </c>
      <c r="C16" s="154" t="s">
        <v>7</v>
      </c>
      <c r="D16" s="184">
        <v>180.20601217938767</v>
      </c>
      <c r="E16" s="184">
        <v>125.33886746454607</v>
      </c>
      <c r="F16" s="184">
        <v>854.47440749728582</v>
      </c>
      <c r="G16" s="4">
        <v>0.14389456471311016</v>
      </c>
      <c r="H16" s="26">
        <v>1160.0192871412196</v>
      </c>
      <c r="P16" s="54"/>
      <c r="Q16" s="54"/>
      <c r="R16" s="54"/>
      <c r="T16" s="54"/>
      <c r="U16" s="54"/>
      <c r="V16" s="54"/>
      <c r="X16" s="157"/>
      <c r="Y16" s="157"/>
      <c r="Z16" s="157"/>
      <c r="AA16" s="159"/>
      <c r="AB16" s="157"/>
      <c r="AC16" s="157"/>
      <c r="AD16" s="157"/>
      <c r="AE16" s="159"/>
      <c r="AG16" s="148"/>
    </row>
    <row r="17" spans="1:33" x14ac:dyDescent="0.35">
      <c r="C17" s="154" t="s">
        <v>6</v>
      </c>
      <c r="D17" s="184">
        <v>178.80617398188491</v>
      </c>
      <c r="E17" s="184">
        <v>94.162254890278277</v>
      </c>
      <c r="F17" s="184">
        <v>634.17200277786571</v>
      </c>
      <c r="G17" s="4">
        <v>0.13550573485647138</v>
      </c>
      <c r="H17" s="26">
        <v>907.14043165002886</v>
      </c>
      <c r="P17" s="54"/>
      <c r="Q17" s="54"/>
      <c r="R17" s="54"/>
      <c r="T17" s="54"/>
      <c r="U17" s="54"/>
      <c r="V17" s="54"/>
      <c r="X17" s="157"/>
      <c r="Y17" s="157"/>
      <c r="Z17" s="157"/>
      <c r="AA17" s="159"/>
      <c r="AB17" s="157"/>
      <c r="AC17" s="157"/>
      <c r="AD17" s="157"/>
      <c r="AE17" s="159"/>
      <c r="AG17" s="148"/>
    </row>
    <row r="18" spans="1:33" x14ac:dyDescent="0.35">
      <c r="C18" s="154" t="s">
        <v>95</v>
      </c>
      <c r="D18" s="184">
        <v>182.04540142934979</v>
      </c>
      <c r="E18" s="184">
        <v>103.4226896810622</v>
      </c>
      <c r="F18" s="184">
        <v>736.45802048103587</v>
      </c>
      <c r="G18" s="4">
        <v>0.13621785518624727</v>
      </c>
      <c r="H18" s="26">
        <v>1021.9261115914478</v>
      </c>
      <c r="P18" s="54"/>
      <c r="Q18" s="54"/>
      <c r="R18" s="54"/>
      <c r="T18" s="54"/>
      <c r="U18" s="54"/>
      <c r="V18" s="54"/>
      <c r="X18" s="157"/>
      <c r="Y18" s="157"/>
      <c r="Z18" s="157"/>
      <c r="AA18" s="159"/>
      <c r="AB18" s="157"/>
      <c r="AC18" s="157"/>
      <c r="AD18" s="157"/>
      <c r="AE18" s="159"/>
      <c r="AG18" s="148"/>
    </row>
    <row r="19" spans="1:33" x14ac:dyDescent="0.35">
      <c r="C19" s="154" t="s">
        <v>96</v>
      </c>
      <c r="D19" s="184">
        <v>185.13659601607679</v>
      </c>
      <c r="E19" s="184">
        <v>108.53623709434325</v>
      </c>
      <c r="F19" s="184">
        <v>776.62743431887827</v>
      </c>
      <c r="G19" s="4">
        <v>0.1358981706573808</v>
      </c>
      <c r="H19" s="26">
        <v>1070.3002674292984</v>
      </c>
      <c r="I19" s="27"/>
      <c r="J19" s="27"/>
      <c r="N19" s="27"/>
      <c r="O19" s="27"/>
      <c r="P19" s="54"/>
      <c r="Q19" s="54"/>
      <c r="R19" s="54"/>
      <c r="S19" s="27"/>
      <c r="T19" s="54"/>
      <c r="U19" s="54"/>
      <c r="V19" s="54"/>
      <c r="W19" s="27"/>
      <c r="X19" s="157"/>
      <c r="Y19" s="157"/>
      <c r="Z19" s="157"/>
      <c r="AA19" s="159"/>
      <c r="AB19" s="157"/>
      <c r="AC19" s="157"/>
      <c r="AD19" s="157"/>
      <c r="AE19" s="159"/>
      <c r="AG19" s="148"/>
    </row>
    <row r="20" spans="1:33" x14ac:dyDescent="0.35">
      <c r="B20">
        <v>2021</v>
      </c>
      <c r="C20" s="154" t="s">
        <v>7</v>
      </c>
      <c r="D20" s="184">
        <v>184.40425492584748</v>
      </c>
      <c r="E20" s="184">
        <v>110.20756190831452</v>
      </c>
      <c r="F20" s="184">
        <v>744.28525536675738</v>
      </c>
      <c r="G20" s="4">
        <v>0.13069872006621278</v>
      </c>
      <c r="H20" s="26">
        <v>1038.8970722009194</v>
      </c>
      <c r="I20" s="27"/>
      <c r="J20" s="27"/>
      <c r="N20" s="27"/>
      <c r="O20" s="27"/>
      <c r="P20" s="54"/>
      <c r="Q20" s="54"/>
      <c r="R20" s="54"/>
      <c r="S20" s="27"/>
      <c r="T20" s="54"/>
      <c r="U20" s="54"/>
      <c r="V20" s="54"/>
      <c r="W20" s="27"/>
      <c r="X20" s="157"/>
      <c r="Y20" s="157"/>
      <c r="Z20" s="157"/>
      <c r="AA20" s="159"/>
      <c r="AB20" s="157"/>
      <c r="AC20" s="157"/>
      <c r="AD20" s="157"/>
      <c r="AE20" s="159"/>
      <c r="AG20" s="148"/>
    </row>
    <row r="21" spans="1:33" x14ac:dyDescent="0.35">
      <c r="C21" s="154" t="s">
        <v>6</v>
      </c>
      <c r="D21" s="184">
        <v>180.69698692690514</v>
      </c>
      <c r="E21" s="184">
        <v>107.77321340731255</v>
      </c>
      <c r="F21" s="184">
        <v>741.5096875105952</v>
      </c>
      <c r="G21" s="4">
        <v>0.1277727733442077</v>
      </c>
      <c r="H21" s="26">
        <v>1029.9798878448128</v>
      </c>
      <c r="I21" s="27"/>
      <c r="J21" s="27"/>
      <c r="N21" s="27"/>
      <c r="O21" s="27"/>
      <c r="P21" s="54"/>
      <c r="Q21" s="54"/>
      <c r="R21" s="54"/>
      <c r="S21" s="27"/>
      <c r="T21" s="54"/>
      <c r="U21" s="54"/>
      <c r="V21" s="54"/>
      <c r="W21" s="27"/>
      <c r="X21" s="157"/>
      <c r="Y21" s="157"/>
      <c r="Z21" s="157"/>
      <c r="AA21" s="159"/>
      <c r="AB21" s="157"/>
      <c r="AC21" s="157"/>
      <c r="AD21" s="157"/>
      <c r="AE21" s="159"/>
      <c r="AG21" s="148"/>
    </row>
    <row r="22" spans="1:33" x14ac:dyDescent="0.35">
      <c r="C22" s="154" t="s">
        <v>95</v>
      </c>
      <c r="D22" s="184">
        <v>176.32668988733775</v>
      </c>
      <c r="E22" s="184">
        <v>106.57126497413746</v>
      </c>
      <c r="F22" s="184">
        <v>746.22544113459094</v>
      </c>
      <c r="G22" s="4">
        <v>0.13077049350722539</v>
      </c>
      <c r="H22" s="26">
        <v>1029.1233959960662</v>
      </c>
      <c r="I22" s="27"/>
      <c r="J22" s="27"/>
      <c r="N22" s="27"/>
      <c r="O22" s="27"/>
      <c r="P22" s="54"/>
      <c r="Q22" s="54"/>
      <c r="R22" s="54"/>
      <c r="S22" s="27"/>
      <c r="T22" s="54"/>
      <c r="U22" s="54"/>
      <c r="V22" s="54"/>
      <c r="W22" s="27"/>
      <c r="X22" s="157"/>
      <c r="Y22" s="157"/>
      <c r="Z22" s="157"/>
      <c r="AA22" s="159"/>
      <c r="AB22" s="157"/>
      <c r="AC22" s="157"/>
      <c r="AD22" s="157"/>
      <c r="AE22" s="159"/>
      <c r="AG22" s="148"/>
    </row>
    <row r="23" spans="1:33" x14ac:dyDescent="0.35">
      <c r="C23" s="154" t="s">
        <v>96</v>
      </c>
      <c r="D23" s="184">
        <v>181.24505657609041</v>
      </c>
      <c r="E23" s="184">
        <v>105.97373122125401</v>
      </c>
      <c r="F23" s="184">
        <v>755.59182715295606</v>
      </c>
      <c r="G23" s="4">
        <v>0.13279992121581893</v>
      </c>
      <c r="H23" s="26">
        <v>1042.8106149503005</v>
      </c>
      <c r="I23" s="27"/>
      <c r="J23" s="27"/>
      <c r="N23" s="27"/>
      <c r="O23" s="27"/>
      <c r="P23" s="54"/>
      <c r="Q23" s="54"/>
      <c r="R23" s="54"/>
      <c r="S23" s="27"/>
      <c r="T23" s="54"/>
      <c r="U23" s="54"/>
      <c r="V23" s="54"/>
      <c r="W23" s="27"/>
      <c r="X23" s="157"/>
      <c r="Y23" s="157"/>
      <c r="Z23" s="157"/>
      <c r="AA23" s="159"/>
      <c r="AB23" s="157"/>
      <c r="AC23" s="157"/>
      <c r="AD23" s="157"/>
      <c r="AE23" s="159"/>
      <c r="AG23" s="148"/>
    </row>
    <row r="24" spans="1:33" x14ac:dyDescent="0.35">
      <c r="B24">
        <v>2022</v>
      </c>
      <c r="C24" s="154" t="s">
        <v>7</v>
      </c>
      <c r="D24" s="184">
        <v>183.25179166947629</v>
      </c>
      <c r="E24" s="184">
        <v>105.12093845743077</v>
      </c>
      <c r="F24" s="184">
        <v>781.97013570057015</v>
      </c>
      <c r="G24" s="4">
        <v>0.13750070438807022</v>
      </c>
      <c r="H24" s="26">
        <v>1070.3428658274772</v>
      </c>
      <c r="I24" s="27"/>
      <c r="J24" s="27"/>
      <c r="N24" s="27"/>
      <c r="O24" s="27"/>
      <c r="P24" s="54"/>
      <c r="Q24" s="54"/>
      <c r="R24" s="54"/>
      <c r="S24" s="27"/>
      <c r="T24" s="54"/>
      <c r="U24" s="54"/>
      <c r="V24" s="54"/>
      <c r="W24" s="27"/>
      <c r="X24" s="157"/>
      <c r="Y24" s="157"/>
      <c r="Z24" s="157"/>
      <c r="AA24" s="159"/>
      <c r="AB24" s="157"/>
      <c r="AC24" s="157"/>
      <c r="AD24" s="157"/>
      <c r="AE24" s="159"/>
      <c r="AG24" s="148"/>
    </row>
    <row r="25" spans="1:33" x14ac:dyDescent="0.35">
      <c r="C25" s="154" t="s">
        <v>6</v>
      </c>
      <c r="D25" s="184">
        <v>184.06092568150206</v>
      </c>
      <c r="E25" s="184">
        <v>105.88846486716399</v>
      </c>
      <c r="F25" s="184">
        <v>784.96734636054737</v>
      </c>
      <c r="G25" s="4">
        <v>0.13926544305435379</v>
      </c>
      <c r="H25" s="26">
        <v>1074.9167369092133</v>
      </c>
      <c r="I25" s="27"/>
      <c r="J25" s="27"/>
      <c r="N25" s="27"/>
      <c r="O25" s="27"/>
      <c r="P25" s="54"/>
      <c r="Q25" s="54"/>
      <c r="R25" s="54"/>
      <c r="S25" s="27"/>
      <c r="T25" s="54"/>
      <c r="U25" s="54"/>
      <c r="V25" s="54"/>
      <c r="W25" s="27"/>
      <c r="X25" s="157"/>
      <c r="Y25" s="157"/>
      <c r="Z25" s="157"/>
      <c r="AA25" s="159"/>
      <c r="AB25" s="157"/>
      <c r="AC25" s="157"/>
      <c r="AD25" s="157"/>
      <c r="AE25" s="159"/>
      <c r="AG25" s="148"/>
    </row>
    <row r="26" spans="1:33" x14ac:dyDescent="0.35">
      <c r="C26" s="154" t="s">
        <v>95</v>
      </c>
      <c r="D26" s="184">
        <v>184.9454155915592</v>
      </c>
      <c r="E26" s="184">
        <v>109.34632720252277</v>
      </c>
      <c r="F26" s="184">
        <v>801.11176757499391</v>
      </c>
      <c r="G26" s="4">
        <v>0.1413026978123143</v>
      </c>
      <c r="H26" s="26">
        <v>1095.4035103690758</v>
      </c>
      <c r="I26" s="27"/>
      <c r="J26" s="27"/>
      <c r="N26" s="27"/>
      <c r="O26" s="27"/>
      <c r="P26" s="54"/>
      <c r="Q26" s="54"/>
      <c r="R26" s="54"/>
      <c r="S26" s="27"/>
      <c r="T26" s="54"/>
      <c r="U26" s="54"/>
      <c r="V26" s="54"/>
      <c r="W26" s="27"/>
      <c r="X26" s="157"/>
      <c r="Y26" s="157"/>
      <c r="Z26" s="157"/>
      <c r="AA26" s="159"/>
      <c r="AB26" s="157"/>
      <c r="AC26" s="157"/>
      <c r="AD26" s="157"/>
      <c r="AE26" s="159"/>
      <c r="AG26" s="148"/>
    </row>
    <row r="27" spans="1:33" x14ac:dyDescent="0.35">
      <c r="C27" s="154" t="s">
        <v>96</v>
      </c>
      <c r="D27" s="184">
        <v>193.93821053172977</v>
      </c>
      <c r="E27" s="184">
        <v>107.13228114752765</v>
      </c>
      <c r="F27" s="184">
        <v>798.69659173375783</v>
      </c>
      <c r="G27" s="4">
        <v>0.14441060804539307</v>
      </c>
      <c r="H27" s="26">
        <v>1099.7670834130154</v>
      </c>
      <c r="I27" s="27"/>
      <c r="J27" s="27"/>
      <c r="N27" s="27"/>
      <c r="O27" s="27"/>
      <c r="P27" s="54"/>
      <c r="Q27" s="54"/>
      <c r="R27" s="54"/>
      <c r="S27" s="27"/>
      <c r="T27" s="54"/>
      <c r="U27" s="54"/>
      <c r="V27" s="54"/>
      <c r="W27" s="27"/>
      <c r="X27" s="157"/>
      <c r="Y27" s="157"/>
      <c r="Z27" s="157"/>
      <c r="AA27" s="159"/>
      <c r="AB27" s="157"/>
      <c r="AC27" s="157"/>
      <c r="AD27" s="157"/>
      <c r="AE27" s="159"/>
      <c r="AG27" s="148"/>
    </row>
    <row r="28" spans="1:33" x14ac:dyDescent="0.35">
      <c r="A28" s="187"/>
      <c r="B28" s="187">
        <v>2023</v>
      </c>
      <c r="C28" s="154" t="s">
        <v>7</v>
      </c>
      <c r="D28" s="184">
        <v>201.68590680832321</v>
      </c>
      <c r="E28" s="184">
        <v>114.99778611330686</v>
      </c>
      <c r="F28" s="184">
        <v>803.11848877531816</v>
      </c>
      <c r="G28" s="4">
        <v>0.14532632148541089</v>
      </c>
      <c r="H28" s="26">
        <v>1119.8021816969481</v>
      </c>
      <c r="I28" s="27"/>
      <c r="J28" s="27"/>
      <c r="N28" s="27"/>
      <c r="O28" s="27"/>
      <c r="P28" s="54"/>
      <c r="Q28" s="54"/>
      <c r="R28" s="54"/>
      <c r="S28" s="27"/>
      <c r="T28" s="54"/>
      <c r="U28" s="54"/>
      <c r="V28" s="54"/>
      <c r="W28" s="27"/>
      <c r="X28" s="157"/>
      <c r="Y28" s="157"/>
      <c r="Z28" s="157"/>
      <c r="AA28" s="159"/>
      <c r="AB28" s="157"/>
      <c r="AC28" s="157"/>
      <c r="AD28" s="157"/>
      <c r="AE28" s="159"/>
      <c r="AG28" s="148"/>
    </row>
    <row r="29" spans="1:33" x14ac:dyDescent="0.35">
      <c r="A29" s="187"/>
      <c r="B29" s="187"/>
      <c r="C29" s="154" t="s">
        <v>6</v>
      </c>
      <c r="D29" s="184">
        <v>197.82186782908732</v>
      </c>
      <c r="E29" s="184">
        <v>122.4515199638641</v>
      </c>
      <c r="F29" s="184">
        <v>845.72248568976477</v>
      </c>
      <c r="G29" s="4">
        <v>0.15296156816129572</v>
      </c>
      <c r="H29" s="26">
        <v>1165.9958734827162</v>
      </c>
      <c r="I29" s="27"/>
      <c r="J29" s="27"/>
      <c r="N29" s="27"/>
      <c r="O29" s="27"/>
      <c r="P29" s="54"/>
      <c r="Q29" s="54"/>
      <c r="R29" s="54"/>
      <c r="S29" s="27"/>
      <c r="T29" s="54"/>
      <c r="U29" s="54"/>
      <c r="V29" s="54"/>
      <c r="W29" s="27"/>
      <c r="X29" s="157"/>
      <c r="Y29" s="157"/>
      <c r="Z29" s="157"/>
      <c r="AA29" s="159"/>
      <c r="AB29" s="157"/>
      <c r="AC29" s="157"/>
      <c r="AD29" s="157"/>
      <c r="AE29" s="159"/>
      <c r="AG29" s="148"/>
    </row>
    <row r="30" spans="1:33" x14ac:dyDescent="0.35">
      <c r="A30" s="187"/>
      <c r="B30" s="187"/>
      <c r="C30" s="154" t="s">
        <v>95</v>
      </c>
      <c r="D30" s="184">
        <v>195.16087933552731</v>
      </c>
      <c r="E30" s="184">
        <v>113.78661287261571</v>
      </c>
      <c r="F30" s="184">
        <v>802.80075526849828</v>
      </c>
      <c r="G30" s="4">
        <v>0.15049743422114817</v>
      </c>
      <c r="H30" s="26">
        <v>1111.7482474766412</v>
      </c>
      <c r="I30" s="27"/>
      <c r="J30" s="27"/>
      <c r="N30" s="27"/>
      <c r="O30" s="27"/>
      <c r="P30" s="54"/>
      <c r="Q30" s="54"/>
      <c r="R30" s="54"/>
      <c r="S30" s="27"/>
      <c r="T30" s="54"/>
      <c r="U30" s="54"/>
      <c r="V30" s="54"/>
      <c r="W30" s="27"/>
      <c r="X30" s="157"/>
      <c r="Y30" s="157"/>
      <c r="Z30" s="157"/>
      <c r="AA30" s="159"/>
      <c r="AB30" s="157"/>
      <c r="AC30" s="157"/>
      <c r="AD30" s="157"/>
      <c r="AE30" s="159"/>
      <c r="AG30" s="148"/>
    </row>
    <row r="31" spans="1:33" x14ac:dyDescent="0.35">
      <c r="A31" s="187"/>
      <c r="B31" s="187"/>
      <c r="C31" s="154" t="s">
        <v>96</v>
      </c>
      <c r="D31" s="184">
        <v>180.88028427426175</v>
      </c>
      <c r="E31" s="184">
        <v>118.58196738917077</v>
      </c>
      <c r="F31" s="184">
        <v>809.77490880658047</v>
      </c>
      <c r="G31" s="4">
        <v>0.14857422359671696</v>
      </c>
      <c r="H31" s="26">
        <v>1109.2371604700129</v>
      </c>
      <c r="I31" s="27"/>
      <c r="J31" s="27"/>
      <c r="N31" s="27"/>
      <c r="O31" s="27"/>
      <c r="P31" s="54"/>
      <c r="Q31" s="54"/>
      <c r="R31" s="54"/>
      <c r="S31" s="27"/>
      <c r="T31" s="54"/>
      <c r="U31" s="54"/>
      <c r="V31" s="54"/>
      <c r="W31" s="27"/>
      <c r="X31" s="157"/>
      <c r="Y31" s="157"/>
      <c r="Z31" s="157"/>
      <c r="AA31" s="159"/>
      <c r="AB31" s="157"/>
      <c r="AC31" s="157"/>
      <c r="AD31" s="157"/>
      <c r="AE31" s="159"/>
      <c r="AG31" s="148"/>
    </row>
    <row r="32" spans="1:33" x14ac:dyDescent="0.35">
      <c r="A32" s="187"/>
      <c r="B32" s="187">
        <v>2024</v>
      </c>
      <c r="C32" s="154" t="s">
        <v>7</v>
      </c>
      <c r="D32" s="184">
        <v>184.58674902376674</v>
      </c>
      <c r="E32" s="184">
        <v>121.49903518900688</v>
      </c>
      <c r="F32" s="184">
        <v>784.46965446098454</v>
      </c>
      <c r="G32" s="4">
        <v>0.14760317514484145</v>
      </c>
      <c r="H32" s="26">
        <v>1090.5554386737581</v>
      </c>
      <c r="I32" s="27"/>
      <c r="J32" s="27"/>
      <c r="N32" s="27"/>
      <c r="O32" s="27"/>
      <c r="P32" s="54"/>
      <c r="Q32" s="54"/>
      <c r="R32" s="54"/>
      <c r="S32" s="27"/>
      <c r="T32" s="54"/>
      <c r="U32" s="54"/>
      <c r="V32" s="54"/>
      <c r="W32" s="27"/>
      <c r="X32" s="157"/>
      <c r="Y32" s="157"/>
      <c r="Z32" s="157"/>
      <c r="AA32" s="159"/>
      <c r="AB32" s="157"/>
      <c r="AC32" s="157"/>
      <c r="AD32" s="157"/>
      <c r="AE32" s="159"/>
      <c r="AG32" s="148"/>
    </row>
    <row r="33" spans="1:33" x14ac:dyDescent="0.35">
      <c r="A33" s="187"/>
      <c r="B33" s="187"/>
      <c r="C33" s="154" t="s">
        <v>6</v>
      </c>
      <c r="D33" s="184">
        <v>181.78934891328126</v>
      </c>
      <c r="E33" s="184">
        <v>119.61586336893977</v>
      </c>
      <c r="F33" s="184">
        <v>774.40158576341753</v>
      </c>
      <c r="G33" s="4">
        <v>0.14647889017990789</v>
      </c>
      <c r="H33" s="26">
        <v>1075.8067980456385</v>
      </c>
      <c r="I33" s="27"/>
      <c r="J33" s="27"/>
      <c r="N33" s="27"/>
      <c r="O33" s="27"/>
      <c r="P33" s="54"/>
      <c r="Q33" s="54"/>
      <c r="R33" s="54"/>
      <c r="S33" s="27"/>
      <c r="T33" s="54"/>
      <c r="U33" s="54"/>
      <c r="V33" s="54"/>
      <c r="W33" s="27"/>
      <c r="X33" s="157"/>
      <c r="Y33" s="157"/>
      <c r="Z33" s="157"/>
      <c r="AB33" s="157"/>
      <c r="AC33" s="157"/>
      <c r="AD33" s="157"/>
      <c r="AE33" s="159"/>
      <c r="AG33" s="148"/>
    </row>
    <row r="34" spans="1:33" x14ac:dyDescent="0.35">
      <c r="A34" s="187"/>
      <c r="B34" s="187"/>
      <c r="C34" s="154"/>
      <c r="D34" s="188"/>
      <c r="E34" s="188"/>
      <c r="F34" s="188"/>
      <c r="G34" s="177"/>
      <c r="H34" s="177"/>
      <c r="I34" s="27"/>
      <c r="J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157"/>
      <c r="Y34" s="157"/>
      <c r="Z34" s="157"/>
    </row>
    <row r="35" spans="1:33" x14ac:dyDescent="0.35">
      <c r="A35" t="s">
        <v>207</v>
      </c>
      <c r="B35" s="187"/>
      <c r="C35" s="154"/>
      <c r="D35" s="177"/>
      <c r="E35" s="177"/>
      <c r="F35" s="177"/>
      <c r="G35" s="177"/>
      <c r="H35" s="177"/>
      <c r="I35" s="27"/>
      <c r="J35" s="27"/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33" x14ac:dyDescent="0.35">
      <c r="A36" s="187"/>
      <c r="B36" s="187"/>
      <c r="C36" s="154"/>
      <c r="D36" s="177"/>
      <c r="E36" s="177"/>
      <c r="F36" s="177"/>
      <c r="G36" s="177"/>
      <c r="H36" s="177"/>
      <c r="I36" s="27"/>
      <c r="J36" s="27"/>
      <c r="N36" s="27"/>
      <c r="O36" s="27"/>
      <c r="P36" s="27"/>
      <c r="Q36" s="27"/>
      <c r="R36" s="27"/>
      <c r="S36" s="27"/>
      <c r="T36" s="27"/>
      <c r="U36" s="27"/>
      <c r="V36" s="27"/>
      <c r="W36" s="27"/>
    </row>
    <row r="37" spans="1:33" x14ac:dyDescent="0.35">
      <c r="A37" s="187"/>
      <c r="B37" s="187"/>
      <c r="C37" s="154"/>
      <c r="D37" s="177"/>
      <c r="E37" s="177"/>
      <c r="F37" s="177"/>
      <c r="G37" s="177"/>
      <c r="H37" s="177"/>
      <c r="I37" s="27"/>
      <c r="J37" s="27"/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33" x14ac:dyDescent="0.35">
      <c r="A38" s="187"/>
      <c r="B38" s="187"/>
      <c r="C38" s="154"/>
      <c r="D38" s="177"/>
      <c r="E38" s="177"/>
      <c r="F38" s="177"/>
      <c r="G38" s="177"/>
      <c r="H38" s="177"/>
      <c r="I38" s="27"/>
      <c r="J38" s="27"/>
      <c r="N38" s="27"/>
      <c r="O38" s="27"/>
      <c r="P38" s="27"/>
      <c r="Q38" s="27"/>
      <c r="R38" s="27"/>
      <c r="S38" s="27"/>
      <c r="T38" s="27"/>
      <c r="U38" s="27"/>
      <c r="V38" s="27"/>
      <c r="W38" s="27"/>
    </row>
    <row r="39" spans="1:33" x14ac:dyDescent="0.35">
      <c r="A39" s="187"/>
      <c r="B39" s="187"/>
      <c r="C39" s="154"/>
      <c r="D39" s="188"/>
      <c r="E39" s="188"/>
      <c r="F39" s="188"/>
      <c r="G39" s="177"/>
      <c r="H39" s="177"/>
      <c r="I39" s="27"/>
      <c r="J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33" x14ac:dyDescent="0.35">
      <c r="A40" s="187"/>
      <c r="B40" s="187"/>
      <c r="C40" s="154"/>
      <c r="D40" s="188"/>
      <c r="E40" s="188"/>
      <c r="F40" s="188"/>
      <c r="G40" s="177"/>
      <c r="H40" s="177"/>
      <c r="I40" s="27"/>
      <c r="J40" s="27"/>
      <c r="N40" s="27"/>
      <c r="O40" s="27"/>
      <c r="P40" s="27"/>
      <c r="Q40" s="27"/>
      <c r="R40" s="27"/>
      <c r="S40" s="27"/>
      <c r="T40" s="27"/>
      <c r="U40" s="27"/>
      <c r="V40" s="27"/>
      <c r="W40" s="27"/>
    </row>
    <row r="41" spans="1:33" x14ac:dyDescent="0.35">
      <c r="A41" s="187"/>
      <c r="B41" s="187"/>
      <c r="C41" s="154"/>
      <c r="D41" s="188"/>
      <c r="E41" s="188"/>
      <c r="F41" s="188"/>
      <c r="G41" s="177"/>
      <c r="H41" s="177"/>
      <c r="I41" s="27"/>
      <c r="J41" s="27"/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33" x14ac:dyDescent="0.35">
      <c r="A42" s="187"/>
      <c r="B42" s="187"/>
      <c r="C42" s="154"/>
      <c r="D42" s="188"/>
      <c r="E42" s="188"/>
      <c r="F42" s="188"/>
      <c r="G42" s="177"/>
      <c r="H42" s="177"/>
      <c r="I42" s="27"/>
      <c r="J42" s="27"/>
      <c r="N42" s="27"/>
      <c r="O42" s="27"/>
      <c r="P42" s="27"/>
      <c r="Q42" s="27"/>
      <c r="R42" s="27"/>
      <c r="S42" s="27"/>
      <c r="T42" s="27"/>
      <c r="U42" s="27"/>
      <c r="V42" s="27"/>
      <c r="W42" s="27"/>
    </row>
    <row r="43" spans="1:33" x14ac:dyDescent="0.35">
      <c r="A43" s="187"/>
      <c r="B43" s="187"/>
      <c r="C43" s="154"/>
      <c r="D43" s="188"/>
      <c r="E43" s="188"/>
      <c r="F43" s="188"/>
      <c r="G43" s="177"/>
      <c r="H43" s="177"/>
      <c r="I43" s="27"/>
      <c r="J43" s="27"/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spans="1:33" x14ac:dyDescent="0.35">
      <c r="A44" s="187"/>
      <c r="B44" s="187"/>
      <c r="C44" s="154"/>
      <c r="D44" s="188"/>
      <c r="E44" s="188"/>
      <c r="F44" s="188"/>
      <c r="G44" s="177"/>
      <c r="H44" s="177"/>
      <c r="I44" s="27"/>
      <c r="J44" s="27"/>
      <c r="N44" s="27"/>
      <c r="O44" s="27"/>
      <c r="P44" s="27"/>
      <c r="Q44" s="27"/>
      <c r="R44" s="27"/>
      <c r="S44" s="27"/>
      <c r="T44" s="27"/>
      <c r="U44" s="27"/>
      <c r="V44" s="27"/>
      <c r="W44" s="27"/>
    </row>
    <row r="45" spans="1:33" x14ac:dyDescent="0.35">
      <c r="A45" s="187"/>
      <c r="B45" s="187"/>
      <c r="C45" s="154"/>
      <c r="D45" s="188"/>
      <c r="E45" s="188"/>
      <c r="F45" s="188"/>
      <c r="G45" s="177"/>
      <c r="H45" s="177"/>
      <c r="I45" s="27"/>
      <c r="J45" s="27"/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33" x14ac:dyDescent="0.35">
      <c r="A46" s="187"/>
      <c r="B46" s="187"/>
      <c r="C46" s="154"/>
      <c r="D46" s="188"/>
      <c r="E46" s="188"/>
      <c r="F46" s="188"/>
      <c r="G46" s="177"/>
      <c r="H46" s="177"/>
      <c r="I46" s="27"/>
      <c r="J46" s="27"/>
      <c r="N46" s="27"/>
      <c r="O46" s="27"/>
      <c r="P46" s="27"/>
      <c r="Q46" s="27"/>
      <c r="R46" s="27"/>
      <c r="S46" s="27"/>
      <c r="T46" s="27"/>
      <c r="U46" s="27"/>
      <c r="V46" s="27"/>
      <c r="W46" s="27"/>
    </row>
    <row r="47" spans="1:33" x14ac:dyDescent="0.35">
      <c r="A47" s="187"/>
      <c r="B47" s="187"/>
      <c r="C47" s="154"/>
      <c r="D47" s="188"/>
      <c r="E47" s="188"/>
      <c r="F47" s="188"/>
      <c r="G47" s="177"/>
      <c r="H47" s="177"/>
      <c r="I47" s="27"/>
      <c r="J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33" x14ac:dyDescent="0.35">
      <c r="A48" s="187"/>
      <c r="B48" s="187"/>
      <c r="C48" s="154"/>
      <c r="D48" s="188"/>
      <c r="E48" s="188"/>
      <c r="F48" s="188"/>
      <c r="G48" s="177"/>
      <c r="H48" s="177"/>
      <c r="I48" s="27"/>
      <c r="J48" s="27"/>
      <c r="N48" s="27"/>
      <c r="O48" s="27"/>
      <c r="P48" s="27"/>
      <c r="Q48" s="27"/>
      <c r="R48" s="27"/>
      <c r="S48" s="27"/>
      <c r="T48" s="27"/>
      <c r="U48" s="27"/>
      <c r="V48" s="27"/>
      <c r="W48" s="27"/>
    </row>
    <row r="49" spans="1:24" x14ac:dyDescent="0.35">
      <c r="A49" s="187"/>
      <c r="B49" s="187"/>
      <c r="C49" s="154"/>
      <c r="D49" s="188"/>
      <c r="E49" s="188"/>
      <c r="F49" s="188"/>
      <c r="G49" s="177"/>
      <c r="H49" s="177"/>
      <c r="I49" s="27"/>
      <c r="J49" s="27"/>
      <c r="N49" s="27"/>
      <c r="O49" s="27"/>
      <c r="P49" s="27"/>
      <c r="Q49" s="27"/>
      <c r="R49" s="27"/>
      <c r="S49" s="27"/>
      <c r="T49" s="27"/>
      <c r="U49" s="27"/>
      <c r="V49" s="27"/>
      <c r="W49" s="27"/>
    </row>
    <row r="50" spans="1:24" x14ac:dyDescent="0.35">
      <c r="A50" s="187"/>
      <c r="B50" s="187"/>
      <c r="C50" s="154"/>
      <c r="D50" s="188"/>
      <c r="E50" s="188"/>
      <c r="F50" s="188"/>
      <c r="G50" s="177"/>
      <c r="H50" s="177"/>
      <c r="I50" s="27"/>
      <c r="J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4" x14ac:dyDescent="0.35">
      <c r="A51" s="187"/>
      <c r="B51" s="187"/>
      <c r="C51" s="154"/>
      <c r="D51" s="188"/>
      <c r="E51" s="188"/>
      <c r="F51" s="188"/>
      <c r="G51" s="177"/>
      <c r="H51" s="177"/>
      <c r="I51" s="27"/>
      <c r="J51" s="27"/>
      <c r="N51" s="27"/>
      <c r="O51" s="27"/>
      <c r="P51" s="27"/>
      <c r="Q51" s="27"/>
      <c r="R51" s="27"/>
      <c r="S51" s="27"/>
      <c r="T51" s="27"/>
      <c r="U51" s="27"/>
      <c r="V51" s="27"/>
      <c r="W51" s="27"/>
    </row>
    <row r="52" spans="1:24" x14ac:dyDescent="0.35">
      <c r="A52" s="187"/>
      <c r="B52" s="187"/>
      <c r="C52" s="154"/>
      <c r="D52" s="188"/>
      <c r="E52" s="188"/>
      <c r="F52" s="188"/>
      <c r="G52" s="177"/>
      <c r="H52" s="177"/>
      <c r="I52" s="27"/>
      <c r="J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4" x14ac:dyDescent="0.35">
      <c r="A53" s="187"/>
      <c r="B53" s="187"/>
      <c r="C53" s="154"/>
      <c r="D53" s="188"/>
      <c r="E53" s="188"/>
      <c r="F53" s="188"/>
      <c r="G53" s="177"/>
      <c r="H53" s="177"/>
      <c r="I53" s="27"/>
      <c r="J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4" x14ac:dyDescent="0.35">
      <c r="A54" s="187"/>
      <c r="B54" s="187"/>
      <c r="C54" s="154"/>
      <c r="D54" s="188"/>
      <c r="E54" s="188"/>
      <c r="F54" s="188"/>
      <c r="G54" s="177"/>
      <c r="H54" s="177"/>
      <c r="I54" s="27"/>
      <c r="J54" s="27"/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4" x14ac:dyDescent="0.35">
      <c r="A55" s="187"/>
      <c r="B55" s="187"/>
      <c r="C55" s="154"/>
      <c r="D55" s="188"/>
      <c r="E55" s="188"/>
      <c r="F55" s="188"/>
      <c r="G55" s="177"/>
      <c r="H55" s="177"/>
      <c r="I55" s="27"/>
      <c r="J55" s="27"/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pans="1:24" x14ac:dyDescent="0.35">
      <c r="A56" s="187"/>
      <c r="B56" s="187"/>
      <c r="C56" s="154"/>
      <c r="D56" s="188"/>
      <c r="E56" s="188"/>
      <c r="F56" s="188"/>
      <c r="G56" s="177"/>
      <c r="H56" s="177"/>
      <c r="I56" s="27"/>
      <c r="J56" s="27"/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4" x14ac:dyDescent="0.35">
      <c r="A57" s="187"/>
      <c r="B57" s="187"/>
      <c r="C57" s="154"/>
      <c r="D57" s="188"/>
      <c r="E57" s="188"/>
      <c r="F57" s="188"/>
      <c r="G57" s="177"/>
      <c r="H57" s="177"/>
      <c r="I57" s="27"/>
      <c r="J57" s="27"/>
      <c r="N57" s="27"/>
      <c r="O57" s="27"/>
      <c r="P57" s="27"/>
      <c r="Q57" s="27"/>
      <c r="R57" s="27"/>
      <c r="S57" s="27"/>
      <c r="T57" s="27"/>
      <c r="U57" s="27"/>
      <c r="V57" s="27"/>
      <c r="W57" s="27"/>
    </row>
    <row r="58" spans="1:24" x14ac:dyDescent="0.35">
      <c r="C58" s="154"/>
      <c r="D58" s="188"/>
      <c r="E58" s="188"/>
      <c r="F58" s="188"/>
      <c r="G58" s="177"/>
      <c r="H58" s="177"/>
      <c r="I58" s="27"/>
      <c r="J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65DAB-BB1A-4E88-926B-FBDF858BAF05}">
  <dimension ref="A1:GQ66"/>
  <sheetViews>
    <sheetView zoomScale="53" zoomScaleNormal="53" workbookViewId="0">
      <pane xSplit="3" ySplit="7" topLeftCell="D8" activePane="bottomRight" state="frozen"/>
      <selection activeCell="G65" sqref="G65"/>
      <selection pane="topRight" activeCell="G65" sqref="G65"/>
      <selection pane="bottomLeft" activeCell="G65" sqref="G65"/>
      <selection pane="bottomRight" activeCell="A35" sqref="A35"/>
    </sheetView>
  </sheetViews>
  <sheetFormatPr defaultRowHeight="14.5" x14ac:dyDescent="0.35"/>
  <cols>
    <col min="3" max="34" width="13.6328125" customWidth="1"/>
    <col min="37" max="37" width="11.1796875" bestFit="1" customWidth="1"/>
    <col min="38" max="38" width="9.1796875" bestFit="1" customWidth="1"/>
    <col min="39" max="39" width="9.1796875" customWidth="1"/>
    <col min="45" max="45" width="8.7265625" style="26" customWidth="1"/>
    <col min="46" max="47" width="11.1796875" style="26" bestFit="1" customWidth="1"/>
    <col min="50" max="50" width="10.90625" customWidth="1"/>
    <col min="67" max="67" width="16.26953125" customWidth="1"/>
  </cols>
  <sheetData>
    <row r="1" spans="1:199" ht="21" x14ac:dyDescent="0.5">
      <c r="A1" s="80" t="s">
        <v>210</v>
      </c>
      <c r="B1" s="80"/>
    </row>
    <row r="2" spans="1:199" x14ac:dyDescent="0.35">
      <c r="A2" t="s">
        <v>209</v>
      </c>
    </row>
    <row r="3" spans="1:199" x14ac:dyDescent="0.35">
      <c r="A3" t="s">
        <v>204</v>
      </c>
    </row>
    <row r="5" spans="1:199" s="147" customFormat="1" ht="18" customHeight="1" x14ac:dyDescent="0.35"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2"/>
      <c r="AL5" s="182"/>
      <c r="AM5" s="182"/>
      <c r="AN5" s="181"/>
      <c r="AO5" s="181"/>
      <c r="AP5" s="181"/>
      <c r="AQ5" s="181"/>
      <c r="AR5" s="181"/>
      <c r="AS5" s="175"/>
      <c r="AT5" s="175"/>
      <c r="AU5" s="175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</row>
    <row r="7" spans="1:199" ht="23" x14ac:dyDescent="0.35">
      <c r="C7" s="147"/>
      <c r="D7" s="178" t="s">
        <v>163</v>
      </c>
      <c r="E7" s="178" t="s">
        <v>164</v>
      </c>
      <c r="F7" s="178" t="s">
        <v>165</v>
      </c>
      <c r="G7" s="178" t="s">
        <v>166</v>
      </c>
      <c r="H7" s="178" t="s">
        <v>167</v>
      </c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B7" s="147"/>
      <c r="BC7" s="147"/>
      <c r="BD7" s="147"/>
      <c r="BF7" s="147"/>
      <c r="BG7" s="147"/>
      <c r="BH7" s="147"/>
      <c r="BJ7" s="147"/>
      <c r="BK7" s="147"/>
      <c r="BL7" s="147"/>
      <c r="BM7" s="147"/>
      <c r="BN7" s="147"/>
      <c r="BO7" s="147"/>
    </row>
    <row r="8" spans="1:199" x14ac:dyDescent="0.35">
      <c r="A8" t="s">
        <v>171</v>
      </c>
      <c r="C8" s="183">
        <v>2010</v>
      </c>
      <c r="D8" s="183">
        <v>161.66309287660221</v>
      </c>
      <c r="E8" s="183">
        <v>137.14013639388909</v>
      </c>
      <c r="F8" s="183">
        <v>275.06423700495122</v>
      </c>
      <c r="G8" s="183">
        <v>94.130242886675902</v>
      </c>
      <c r="H8" s="183">
        <v>473.77197116597506</v>
      </c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4"/>
      <c r="AJ8" s="184"/>
      <c r="AK8" s="184"/>
      <c r="AL8" s="4"/>
      <c r="AM8" s="26"/>
      <c r="AX8" s="54"/>
      <c r="AY8" s="54"/>
      <c r="AZ8" s="54"/>
      <c r="BB8" s="54"/>
      <c r="BC8" s="54"/>
      <c r="BD8" s="54"/>
      <c r="BF8" s="157"/>
      <c r="BG8" s="157"/>
      <c r="BH8" s="157"/>
      <c r="BJ8" s="157"/>
      <c r="BK8" s="157"/>
      <c r="BL8" s="157"/>
      <c r="BM8" s="159"/>
      <c r="BO8" s="159"/>
    </row>
    <row r="9" spans="1:199" x14ac:dyDescent="0.35">
      <c r="C9" s="183">
        <v>2015</v>
      </c>
      <c r="D9" s="183">
        <v>167.5305328704801</v>
      </c>
      <c r="E9" s="183">
        <v>128.02475546975964</v>
      </c>
      <c r="F9" s="183">
        <v>296.20063613612137</v>
      </c>
      <c r="G9" s="183">
        <v>389.75324345605179</v>
      </c>
      <c r="H9" s="183">
        <v>200.17025779835683</v>
      </c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4"/>
      <c r="AK9" s="184"/>
      <c r="AL9" s="4"/>
      <c r="AM9" s="26"/>
      <c r="AX9" s="54"/>
      <c r="AY9" s="54"/>
      <c r="AZ9" s="54"/>
      <c r="BB9" s="54"/>
      <c r="BC9" s="54"/>
      <c r="BD9" s="54"/>
      <c r="BF9" s="157"/>
      <c r="BG9" s="157"/>
      <c r="BH9" s="157"/>
      <c r="BJ9" s="157"/>
      <c r="BK9" s="157"/>
      <c r="BL9" s="157"/>
      <c r="BM9" s="159"/>
      <c r="BO9" s="159"/>
    </row>
    <row r="10" spans="1:199" x14ac:dyDescent="0.35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4"/>
      <c r="AJ10" s="184"/>
      <c r="AK10" s="184"/>
      <c r="AL10" s="4"/>
      <c r="AM10" s="26"/>
      <c r="AX10" s="54"/>
      <c r="AY10" s="54"/>
      <c r="AZ10" s="54"/>
      <c r="BB10" s="54"/>
      <c r="BC10" s="54"/>
      <c r="BD10" s="54"/>
      <c r="BF10" s="157"/>
      <c r="BG10" s="157"/>
      <c r="BH10" s="157"/>
      <c r="BJ10" s="157"/>
      <c r="BK10" s="157"/>
      <c r="BL10" s="157"/>
      <c r="BM10" s="159"/>
      <c r="BO10" s="159"/>
    </row>
    <row r="11" spans="1:199" x14ac:dyDescent="0.35">
      <c r="A11" t="s">
        <v>172</v>
      </c>
      <c r="B11">
        <v>2019</v>
      </c>
      <c r="C11" s="154" t="s">
        <v>7</v>
      </c>
      <c r="D11" s="185">
        <v>181.37114604696222</v>
      </c>
      <c r="E11" s="185">
        <v>101.68377064132139</v>
      </c>
      <c r="F11" s="185">
        <v>271.13639653504026</v>
      </c>
      <c r="G11" s="183">
        <v>451.11625212002104</v>
      </c>
      <c r="H11" s="183">
        <v>222.2534386734045</v>
      </c>
      <c r="I11" s="185"/>
      <c r="J11" s="185"/>
      <c r="K11" s="185"/>
      <c r="L11" s="185"/>
      <c r="M11" s="185"/>
      <c r="N11" s="185"/>
      <c r="O11" s="154"/>
      <c r="P11" s="186"/>
      <c r="Q11" s="186"/>
      <c r="R11" s="186"/>
      <c r="S11" s="186"/>
      <c r="T11" s="186"/>
      <c r="U11" s="186"/>
      <c r="V11" s="186"/>
      <c r="W11" s="186"/>
      <c r="X11" s="154"/>
      <c r="Y11" s="186"/>
      <c r="Z11" s="186"/>
      <c r="AA11" s="186"/>
      <c r="AB11" s="186"/>
      <c r="AC11" s="186"/>
      <c r="AD11" s="186"/>
      <c r="AE11" s="186"/>
      <c r="AF11" s="186"/>
      <c r="AG11" s="154"/>
      <c r="AH11" s="154"/>
      <c r="AI11" s="157"/>
      <c r="AJ11" s="157"/>
      <c r="AK11" s="157"/>
      <c r="AL11" s="157"/>
      <c r="AM11" s="157"/>
      <c r="AN11" s="157"/>
      <c r="AO11" s="157"/>
      <c r="AP11" s="159"/>
      <c r="AS11" s="157"/>
      <c r="AT11" s="157"/>
      <c r="AU11" s="157"/>
      <c r="AV11" s="157"/>
      <c r="AW11" s="157"/>
      <c r="AX11" s="157"/>
      <c r="AY11" s="157"/>
      <c r="AZ11" s="159"/>
      <c r="BB11" s="54"/>
      <c r="BC11" s="54"/>
      <c r="BD11" s="54"/>
      <c r="BF11" s="157"/>
      <c r="BG11" s="157"/>
      <c r="BH11" s="157"/>
      <c r="BJ11" s="157"/>
      <c r="BK11" s="157"/>
      <c r="BL11" s="157"/>
      <c r="BM11" s="159"/>
      <c r="BO11" s="148"/>
    </row>
    <row r="12" spans="1:199" x14ac:dyDescent="0.35">
      <c r="C12" s="154" t="s">
        <v>6</v>
      </c>
      <c r="D12" s="185">
        <v>183.62233653317668</v>
      </c>
      <c r="E12" s="185">
        <v>97.425220430589377</v>
      </c>
      <c r="F12" s="185">
        <v>264.69466201167489</v>
      </c>
      <c r="G12" s="183">
        <v>451.53490333040401</v>
      </c>
      <c r="H12" s="183">
        <v>217.92455854871878</v>
      </c>
      <c r="I12" s="185"/>
      <c r="J12" s="185"/>
      <c r="K12" s="185"/>
      <c r="L12" s="185"/>
      <c r="M12" s="185"/>
      <c r="N12" s="185"/>
      <c r="O12" s="154"/>
      <c r="P12" s="186"/>
      <c r="Q12" s="186"/>
      <c r="R12" s="186"/>
      <c r="S12" s="186"/>
      <c r="T12" s="186"/>
      <c r="U12" s="186"/>
      <c r="V12" s="186"/>
      <c r="W12" s="186"/>
      <c r="X12" s="154"/>
      <c r="Y12" s="186"/>
      <c r="Z12" s="186"/>
      <c r="AA12" s="186"/>
      <c r="AB12" s="186"/>
      <c r="AC12" s="186"/>
      <c r="AD12" s="186"/>
      <c r="AE12" s="186"/>
      <c r="AF12" s="186"/>
      <c r="AG12" s="154"/>
      <c r="AH12" s="154"/>
      <c r="AI12" s="157"/>
      <c r="AJ12" s="157"/>
      <c r="AK12" s="157"/>
      <c r="AL12" s="157"/>
      <c r="AM12" s="157"/>
      <c r="AN12" s="157"/>
      <c r="AO12" s="157"/>
      <c r="AP12" s="159"/>
      <c r="AS12" s="157"/>
      <c r="AT12" s="157"/>
      <c r="AU12" s="157"/>
      <c r="AV12" s="157"/>
      <c r="AW12" s="157"/>
      <c r="AX12" s="157"/>
      <c r="AY12" s="157"/>
      <c r="AZ12" s="159"/>
      <c r="BB12" s="54"/>
      <c r="BC12" s="54"/>
      <c r="BD12" s="54"/>
      <c r="BF12" s="157"/>
      <c r="BG12" s="157"/>
      <c r="BH12" s="157"/>
      <c r="BJ12" s="157"/>
      <c r="BK12" s="157"/>
      <c r="BL12" s="157"/>
      <c r="BM12" s="159"/>
      <c r="BO12" s="148"/>
    </row>
    <row r="13" spans="1:199" x14ac:dyDescent="0.35">
      <c r="C13" s="154" t="s">
        <v>95</v>
      </c>
      <c r="D13" s="185">
        <v>177.08005607482394</v>
      </c>
      <c r="E13" s="185">
        <v>97.595958312033943</v>
      </c>
      <c r="F13" s="185">
        <v>252.39032625083033</v>
      </c>
      <c r="G13" s="183">
        <v>471.26331996953127</v>
      </c>
      <c r="H13" s="183">
        <v>242.9464559793339</v>
      </c>
      <c r="I13" s="185"/>
      <c r="J13" s="185"/>
      <c r="K13" s="185"/>
      <c r="L13" s="185"/>
      <c r="M13" s="185"/>
      <c r="N13" s="185"/>
      <c r="O13" s="154"/>
      <c r="P13" s="186"/>
      <c r="Q13" s="186"/>
      <c r="R13" s="186"/>
      <c r="S13" s="186"/>
      <c r="T13" s="186"/>
      <c r="U13" s="186"/>
      <c r="V13" s="186"/>
      <c r="W13" s="186"/>
      <c r="X13" s="154"/>
      <c r="Y13" s="186"/>
      <c r="Z13" s="186"/>
      <c r="AA13" s="186"/>
      <c r="AB13" s="186"/>
      <c r="AC13" s="186"/>
      <c r="AD13" s="186"/>
      <c r="AE13" s="186"/>
      <c r="AF13" s="186"/>
      <c r="AG13" s="154"/>
      <c r="AH13" s="154"/>
      <c r="AI13" s="157"/>
      <c r="AJ13" s="157"/>
      <c r="AK13" s="157"/>
      <c r="AL13" s="157"/>
      <c r="AM13" s="157"/>
      <c r="AN13" s="157"/>
      <c r="AO13" s="157"/>
      <c r="AP13" s="159"/>
      <c r="AS13" s="157"/>
      <c r="AT13" s="157"/>
      <c r="AU13" s="157"/>
      <c r="AV13" s="157"/>
      <c r="AW13" s="157"/>
      <c r="AX13" s="157"/>
      <c r="AY13" s="157"/>
      <c r="AZ13" s="159"/>
      <c r="BB13" s="54"/>
      <c r="BC13" s="54"/>
      <c r="BD13" s="54"/>
      <c r="BF13" s="157"/>
      <c r="BG13" s="157"/>
      <c r="BH13" s="157"/>
      <c r="BJ13" s="157"/>
      <c r="BK13" s="157"/>
      <c r="BL13" s="157"/>
      <c r="BM13" s="159"/>
      <c r="BO13" s="148"/>
    </row>
    <row r="14" spans="1:199" x14ac:dyDescent="0.35">
      <c r="C14" s="154" t="s">
        <v>96</v>
      </c>
      <c r="D14" s="185">
        <v>173.17321165302414</v>
      </c>
      <c r="E14" s="185">
        <v>100.96157213055322</v>
      </c>
      <c r="F14" s="185">
        <v>244.21260279010966</v>
      </c>
      <c r="G14" s="183">
        <v>462.15075328610772</v>
      </c>
      <c r="H14" s="183">
        <v>214.60851786822673</v>
      </c>
      <c r="I14" s="185"/>
      <c r="J14" s="185"/>
      <c r="K14" s="185"/>
      <c r="L14" s="185"/>
      <c r="M14" s="185"/>
      <c r="N14" s="185"/>
      <c r="O14" s="154"/>
      <c r="P14" s="186"/>
      <c r="Q14" s="186"/>
      <c r="R14" s="186"/>
      <c r="S14" s="186"/>
      <c r="T14" s="186"/>
      <c r="U14" s="186"/>
      <c r="V14" s="186"/>
      <c r="W14" s="186"/>
      <c r="X14" s="154"/>
      <c r="Y14" s="186"/>
      <c r="Z14" s="186"/>
      <c r="AA14" s="186"/>
      <c r="AB14" s="186"/>
      <c r="AC14" s="186"/>
      <c r="AD14" s="186"/>
      <c r="AE14" s="186"/>
      <c r="AF14" s="186"/>
      <c r="AG14" s="154"/>
      <c r="AH14" s="154"/>
      <c r="AI14" s="157"/>
      <c r="AJ14" s="157"/>
      <c r="AK14" s="157"/>
      <c r="AL14" s="157"/>
      <c r="AM14" s="157"/>
      <c r="AN14" s="157"/>
      <c r="AO14" s="157"/>
      <c r="AP14" s="159"/>
      <c r="AS14" s="157"/>
      <c r="AT14" s="157"/>
      <c r="AU14" s="157"/>
      <c r="AV14" s="157"/>
      <c r="AW14" s="157"/>
      <c r="AX14" s="157"/>
      <c r="AY14" s="157"/>
      <c r="AZ14" s="159"/>
      <c r="BB14" s="54"/>
      <c r="BC14" s="54"/>
      <c r="BD14" s="54"/>
      <c r="BF14" s="157"/>
      <c r="BG14" s="157"/>
      <c r="BH14" s="157"/>
      <c r="BJ14" s="157"/>
      <c r="BK14" s="157"/>
      <c r="BL14" s="157"/>
      <c r="BM14" s="159"/>
      <c r="BO14" s="148"/>
    </row>
    <row r="15" spans="1:199" x14ac:dyDescent="0.35">
      <c r="B15">
        <v>2020</v>
      </c>
      <c r="C15" s="154" t="s">
        <v>7</v>
      </c>
      <c r="D15" s="185">
        <v>163.28655422550497</v>
      </c>
      <c r="E15" s="185">
        <v>113.25682367684085</v>
      </c>
      <c r="F15" s="185">
        <v>235.57124711371651</v>
      </c>
      <c r="G15" s="183">
        <v>453.34306681843805</v>
      </c>
      <c r="H15" s="183">
        <v>194.05455773860467</v>
      </c>
      <c r="I15" s="185"/>
      <c r="J15" s="185"/>
      <c r="K15" s="185"/>
      <c r="L15" s="185"/>
      <c r="M15" s="185"/>
      <c r="N15" s="185"/>
      <c r="O15" s="154"/>
      <c r="P15" s="186"/>
      <c r="Q15" s="186"/>
      <c r="R15" s="186"/>
      <c r="S15" s="186"/>
      <c r="T15" s="186"/>
      <c r="U15" s="186"/>
      <c r="V15" s="186"/>
      <c r="W15" s="186"/>
      <c r="X15" s="154"/>
      <c r="Y15" s="186"/>
      <c r="Z15" s="186"/>
      <c r="AA15" s="186"/>
      <c r="AB15" s="186"/>
      <c r="AC15" s="186"/>
      <c r="AD15" s="186"/>
      <c r="AE15" s="186"/>
      <c r="AF15" s="186"/>
      <c r="AG15" s="154"/>
      <c r="AH15" s="154"/>
      <c r="AI15" s="157"/>
      <c r="AJ15" s="157"/>
      <c r="AK15" s="157"/>
      <c r="AL15" s="157"/>
      <c r="AM15" s="157"/>
      <c r="AN15" s="157"/>
      <c r="AO15" s="157"/>
      <c r="AP15" s="159"/>
      <c r="AS15" s="157"/>
      <c r="AT15" s="157"/>
      <c r="AU15" s="157"/>
      <c r="AV15" s="157"/>
      <c r="AW15" s="157"/>
      <c r="AX15" s="157"/>
      <c r="AY15" s="157"/>
      <c r="AZ15" s="159"/>
      <c r="BB15" s="54"/>
      <c r="BC15" s="54"/>
      <c r="BD15" s="54"/>
      <c r="BF15" s="157"/>
      <c r="BG15" s="157"/>
      <c r="BH15" s="157"/>
      <c r="BI15" s="159"/>
      <c r="BJ15" s="157"/>
      <c r="BK15" s="157"/>
      <c r="BL15" s="157"/>
      <c r="BM15" s="159"/>
      <c r="BO15" s="148"/>
    </row>
    <row r="16" spans="1:199" x14ac:dyDescent="0.35">
      <c r="C16" s="154" t="s">
        <v>6</v>
      </c>
      <c r="D16" s="185">
        <v>114.8790288167024</v>
      </c>
      <c r="E16" s="185">
        <v>91.992288926775501</v>
      </c>
      <c r="F16" s="185">
        <v>194.48970986194729</v>
      </c>
      <c r="G16" s="183">
        <v>329.04457872051842</v>
      </c>
      <c r="H16" s="183">
        <v>176.94621058981636</v>
      </c>
      <c r="I16" s="185"/>
      <c r="J16" s="185"/>
      <c r="K16" s="185"/>
      <c r="L16" s="185"/>
      <c r="M16" s="185"/>
      <c r="N16" s="185"/>
      <c r="O16" s="154"/>
      <c r="P16" s="186"/>
      <c r="Q16" s="186"/>
      <c r="R16" s="186"/>
      <c r="S16" s="186"/>
      <c r="T16" s="186"/>
      <c r="U16" s="186"/>
      <c r="V16" s="186"/>
      <c r="W16" s="186"/>
      <c r="X16" s="154"/>
      <c r="Y16" s="186"/>
      <c r="Z16" s="186"/>
      <c r="AA16" s="186"/>
      <c r="AB16" s="186"/>
      <c r="AC16" s="186"/>
      <c r="AD16" s="186"/>
      <c r="AE16" s="186"/>
      <c r="AF16" s="186"/>
      <c r="AG16" s="154"/>
      <c r="AH16" s="154"/>
      <c r="AI16" s="157"/>
      <c r="AJ16" s="157"/>
      <c r="AK16" s="157"/>
      <c r="AL16" s="157"/>
      <c r="AM16" s="157"/>
      <c r="AN16" s="157"/>
      <c r="AO16" s="157"/>
      <c r="AP16" s="159"/>
      <c r="AS16" s="157"/>
      <c r="AT16" s="157"/>
      <c r="AU16" s="157"/>
      <c r="AV16" s="157"/>
      <c r="AW16" s="157"/>
      <c r="AX16" s="157"/>
      <c r="AY16" s="157"/>
      <c r="AZ16" s="159"/>
      <c r="BB16" s="54"/>
      <c r="BC16" s="54"/>
      <c r="BD16" s="54"/>
      <c r="BF16" s="157"/>
      <c r="BG16" s="157"/>
      <c r="BH16" s="157"/>
      <c r="BI16" s="159"/>
      <c r="BJ16" s="157"/>
      <c r="BK16" s="157"/>
      <c r="BL16" s="157"/>
      <c r="BM16" s="159"/>
      <c r="BO16" s="148"/>
    </row>
    <row r="17" spans="1:67" x14ac:dyDescent="0.35">
      <c r="C17" s="154" t="s">
        <v>95</v>
      </c>
      <c r="D17" s="185">
        <v>131.5941456903351</v>
      </c>
      <c r="E17" s="185">
        <v>111.71156770083964</v>
      </c>
      <c r="F17" s="185">
        <v>210.00626011299806</v>
      </c>
      <c r="G17" s="183">
        <v>375.97965718481839</v>
      </c>
      <c r="H17" s="183">
        <v>192.33829066052965</v>
      </c>
      <c r="I17" s="185"/>
      <c r="J17" s="185"/>
      <c r="K17" s="185"/>
      <c r="L17" s="185"/>
      <c r="M17" s="185"/>
      <c r="N17" s="185"/>
      <c r="O17" s="154"/>
      <c r="P17" s="186"/>
      <c r="Q17" s="186"/>
      <c r="R17" s="186"/>
      <c r="S17" s="186"/>
      <c r="T17" s="186"/>
      <c r="U17" s="186"/>
      <c r="V17" s="186"/>
      <c r="W17" s="186"/>
      <c r="X17" s="154"/>
      <c r="Y17" s="186"/>
      <c r="Z17" s="186"/>
      <c r="AA17" s="186"/>
      <c r="AB17" s="186"/>
      <c r="AC17" s="186"/>
      <c r="AD17" s="186"/>
      <c r="AE17" s="186"/>
      <c r="AF17" s="186"/>
      <c r="AG17" s="154"/>
      <c r="AH17" s="154"/>
      <c r="AI17" s="157"/>
      <c r="AJ17" s="157"/>
      <c r="AK17" s="157"/>
      <c r="AL17" s="157"/>
      <c r="AM17" s="157"/>
      <c r="AN17" s="157"/>
      <c r="AO17" s="157"/>
      <c r="AP17" s="159"/>
      <c r="AS17" s="157"/>
      <c r="AT17" s="157"/>
      <c r="AU17" s="157"/>
      <c r="AV17" s="157"/>
      <c r="AW17" s="157"/>
      <c r="AX17" s="157"/>
      <c r="AY17" s="157"/>
      <c r="AZ17" s="159"/>
      <c r="BB17" s="54"/>
      <c r="BC17" s="54"/>
      <c r="BD17" s="54"/>
      <c r="BF17" s="157"/>
      <c r="BG17" s="157"/>
      <c r="BH17" s="157"/>
      <c r="BI17" s="159"/>
      <c r="BJ17" s="157"/>
      <c r="BK17" s="157"/>
      <c r="BL17" s="157"/>
      <c r="BM17" s="159"/>
      <c r="BO17" s="148"/>
    </row>
    <row r="18" spans="1:67" x14ac:dyDescent="0.35">
      <c r="C18" s="154" t="s">
        <v>96</v>
      </c>
      <c r="D18" s="185">
        <v>137.29397367545408</v>
      </c>
      <c r="E18" s="185">
        <v>109.01382668002651</v>
      </c>
      <c r="F18" s="185">
        <v>217.00884516716781</v>
      </c>
      <c r="G18" s="183">
        <v>407.62998223633019</v>
      </c>
      <c r="H18" s="183">
        <v>198.9381470298481</v>
      </c>
      <c r="I18" s="185"/>
      <c r="J18" s="185"/>
      <c r="K18" s="185"/>
      <c r="L18" s="185"/>
      <c r="M18" s="185"/>
      <c r="N18" s="185"/>
      <c r="O18" s="154"/>
      <c r="P18" s="186"/>
      <c r="Q18" s="186"/>
      <c r="R18" s="186"/>
      <c r="S18" s="186"/>
      <c r="T18" s="186"/>
      <c r="U18" s="186"/>
      <c r="V18" s="186"/>
      <c r="W18" s="186"/>
      <c r="X18" s="154"/>
      <c r="Y18" s="186"/>
      <c r="Z18" s="186"/>
      <c r="AA18" s="186"/>
      <c r="AB18" s="186"/>
      <c r="AC18" s="186"/>
      <c r="AD18" s="186"/>
      <c r="AE18" s="186"/>
      <c r="AF18" s="186"/>
      <c r="AG18" s="154"/>
      <c r="AH18" s="154"/>
      <c r="AI18" s="157"/>
      <c r="AJ18" s="157"/>
      <c r="AK18" s="157"/>
      <c r="AL18" s="157"/>
      <c r="AM18" s="157"/>
      <c r="AN18" s="157"/>
      <c r="AO18" s="157"/>
      <c r="AP18" s="159"/>
      <c r="AQ18" s="27"/>
      <c r="AR18" s="27"/>
      <c r="AS18" s="157"/>
      <c r="AT18" s="157"/>
      <c r="AU18" s="157"/>
      <c r="AV18" s="157"/>
      <c r="AW18" s="157"/>
      <c r="AX18" s="157"/>
      <c r="AY18" s="157"/>
      <c r="AZ18" s="159"/>
      <c r="BA18" s="27"/>
      <c r="BB18" s="54"/>
      <c r="BC18" s="54"/>
      <c r="BD18" s="54"/>
      <c r="BE18" s="27"/>
      <c r="BF18" s="157"/>
      <c r="BG18" s="157"/>
      <c r="BH18" s="157"/>
      <c r="BI18" s="159"/>
      <c r="BJ18" s="157"/>
      <c r="BK18" s="157"/>
      <c r="BL18" s="157"/>
      <c r="BM18" s="159"/>
      <c r="BO18" s="148"/>
    </row>
    <row r="19" spans="1:67" x14ac:dyDescent="0.35">
      <c r="B19">
        <v>2021</v>
      </c>
      <c r="C19" s="154" t="s">
        <v>7</v>
      </c>
      <c r="D19" s="185">
        <v>141.74079817632122</v>
      </c>
      <c r="E19" s="185">
        <v>85.537540363886762</v>
      </c>
      <c r="F19" s="185">
        <v>220.42203019867489</v>
      </c>
      <c r="G19" s="183">
        <v>391.10924399976159</v>
      </c>
      <c r="H19" s="183">
        <v>200.01696755178216</v>
      </c>
      <c r="I19" s="185"/>
      <c r="J19" s="185"/>
      <c r="K19" s="185"/>
      <c r="L19" s="185"/>
      <c r="M19" s="185"/>
      <c r="N19" s="185"/>
      <c r="O19" s="154"/>
      <c r="P19" s="186"/>
      <c r="Q19" s="186"/>
      <c r="R19" s="186"/>
      <c r="S19" s="186"/>
      <c r="T19" s="186"/>
      <c r="U19" s="186"/>
      <c r="V19" s="186"/>
      <c r="W19" s="186"/>
      <c r="X19" s="154"/>
      <c r="Y19" s="186"/>
      <c r="Z19" s="186"/>
      <c r="AA19" s="186"/>
      <c r="AB19" s="186"/>
      <c r="AC19" s="186"/>
      <c r="AD19" s="186"/>
      <c r="AE19" s="186"/>
      <c r="AF19" s="186"/>
      <c r="AG19" s="154"/>
      <c r="AH19" s="154"/>
      <c r="AI19" s="157"/>
      <c r="AJ19" s="157"/>
      <c r="AK19" s="157"/>
      <c r="AL19" s="157"/>
      <c r="AM19" s="157"/>
      <c r="AN19" s="157"/>
      <c r="AO19" s="157"/>
      <c r="AP19" s="159"/>
      <c r="AQ19" s="27"/>
      <c r="AR19" s="27"/>
      <c r="AS19" s="157"/>
      <c r="AT19" s="157"/>
      <c r="AU19" s="157"/>
      <c r="AV19" s="157"/>
      <c r="AW19" s="157"/>
      <c r="AX19" s="157"/>
      <c r="AY19" s="157"/>
      <c r="AZ19" s="159"/>
      <c r="BA19" s="27"/>
      <c r="BB19" s="54"/>
      <c r="BC19" s="54"/>
      <c r="BD19" s="54"/>
      <c r="BE19" s="27"/>
      <c r="BF19" s="157"/>
      <c r="BG19" s="157"/>
      <c r="BH19" s="157"/>
      <c r="BI19" s="159"/>
      <c r="BJ19" s="157"/>
      <c r="BK19" s="157"/>
      <c r="BL19" s="157"/>
      <c r="BM19" s="159"/>
      <c r="BO19" s="148"/>
    </row>
    <row r="20" spans="1:67" x14ac:dyDescent="0.35">
      <c r="C20" s="154" t="s">
        <v>6</v>
      </c>
      <c r="D20" s="185">
        <v>145.39593893700089</v>
      </c>
      <c r="E20" s="185">
        <v>71.169090915620743</v>
      </c>
      <c r="F20" s="185">
        <v>218.93686432361952</v>
      </c>
      <c r="G20" s="183">
        <v>389.58674044922202</v>
      </c>
      <c r="H20" s="183">
        <v>204.70502264089566</v>
      </c>
      <c r="I20" s="185"/>
      <c r="J20" s="185"/>
      <c r="K20" s="185"/>
      <c r="L20" s="185"/>
      <c r="M20" s="185"/>
      <c r="N20" s="185"/>
      <c r="O20" s="154"/>
      <c r="P20" s="186"/>
      <c r="Q20" s="186"/>
      <c r="R20" s="186"/>
      <c r="S20" s="186"/>
      <c r="T20" s="186"/>
      <c r="U20" s="186"/>
      <c r="V20" s="186"/>
      <c r="W20" s="186"/>
      <c r="X20" s="154"/>
      <c r="Y20" s="186"/>
      <c r="Z20" s="186"/>
      <c r="AA20" s="186"/>
      <c r="AB20" s="186"/>
      <c r="AC20" s="186"/>
      <c r="AD20" s="186"/>
      <c r="AE20" s="186"/>
      <c r="AF20" s="186"/>
      <c r="AG20" s="154"/>
      <c r="AH20" s="154"/>
      <c r="AI20" s="157"/>
      <c r="AJ20" s="157"/>
      <c r="AK20" s="157"/>
      <c r="AL20" s="157"/>
      <c r="AM20" s="157"/>
      <c r="AN20" s="157"/>
      <c r="AO20" s="157"/>
      <c r="AP20" s="159"/>
      <c r="AQ20" s="27"/>
      <c r="AR20" s="27"/>
      <c r="AS20" s="157"/>
      <c r="AT20" s="157"/>
      <c r="AU20" s="157"/>
      <c r="AV20" s="157"/>
      <c r="AW20" s="157"/>
      <c r="AX20" s="157"/>
      <c r="AY20" s="157"/>
      <c r="AZ20" s="159"/>
      <c r="BA20" s="27"/>
      <c r="BB20" s="54"/>
      <c r="BC20" s="54"/>
      <c r="BD20" s="54"/>
      <c r="BE20" s="27"/>
      <c r="BF20" s="157"/>
      <c r="BG20" s="157"/>
      <c r="BH20" s="157"/>
      <c r="BI20" s="159"/>
      <c r="BJ20" s="157"/>
      <c r="BK20" s="157"/>
      <c r="BL20" s="157"/>
      <c r="BM20" s="159"/>
      <c r="BO20" s="148"/>
    </row>
    <row r="21" spans="1:67" x14ac:dyDescent="0.35">
      <c r="C21" s="154" t="s">
        <v>95</v>
      </c>
      <c r="D21" s="185">
        <v>150.59843806379735</v>
      </c>
      <c r="E21" s="185">
        <v>62.119400617582812</v>
      </c>
      <c r="F21" s="185">
        <v>213.49018323209495</v>
      </c>
      <c r="G21" s="183">
        <v>402.97385514220491</v>
      </c>
      <c r="H21" s="183">
        <v>199.61333645169896</v>
      </c>
      <c r="I21" s="185"/>
      <c r="J21" s="185"/>
      <c r="K21" s="185"/>
      <c r="L21" s="185"/>
      <c r="M21" s="185"/>
      <c r="N21" s="185"/>
      <c r="O21" s="154"/>
      <c r="P21" s="186"/>
      <c r="Q21" s="186"/>
      <c r="R21" s="186"/>
      <c r="S21" s="186"/>
      <c r="T21" s="186"/>
      <c r="U21" s="186"/>
      <c r="V21" s="186"/>
      <c r="W21" s="186"/>
      <c r="X21" s="154"/>
      <c r="Y21" s="186"/>
      <c r="Z21" s="186"/>
      <c r="AA21" s="186"/>
      <c r="AB21" s="186"/>
      <c r="AC21" s="186"/>
      <c r="AD21" s="186"/>
      <c r="AE21" s="186"/>
      <c r="AF21" s="186"/>
      <c r="AG21" s="154"/>
      <c r="AH21" s="154"/>
      <c r="AI21" s="157"/>
      <c r="AJ21" s="157"/>
      <c r="AK21" s="157"/>
      <c r="AL21" s="157"/>
      <c r="AM21" s="157"/>
      <c r="AN21" s="157"/>
      <c r="AO21" s="157"/>
      <c r="AP21" s="159"/>
      <c r="AQ21" s="27"/>
      <c r="AR21" s="27"/>
      <c r="AS21" s="157"/>
      <c r="AT21" s="157"/>
      <c r="AU21" s="157"/>
      <c r="AV21" s="157"/>
      <c r="AW21" s="157"/>
      <c r="AX21" s="157"/>
      <c r="AY21" s="157"/>
      <c r="AZ21" s="159"/>
      <c r="BA21" s="27"/>
      <c r="BB21" s="54"/>
      <c r="BC21" s="54"/>
      <c r="BD21" s="54"/>
      <c r="BE21" s="27"/>
      <c r="BF21" s="157"/>
      <c r="BG21" s="157"/>
      <c r="BH21" s="157"/>
      <c r="BI21" s="159"/>
      <c r="BJ21" s="157"/>
      <c r="BK21" s="157"/>
      <c r="BL21" s="157"/>
      <c r="BM21" s="159"/>
      <c r="BO21" s="148"/>
    </row>
    <row r="22" spans="1:67" x14ac:dyDescent="0.35">
      <c r="C22" s="154" t="s">
        <v>96</v>
      </c>
      <c r="D22" s="185">
        <v>151.88191848831826</v>
      </c>
      <c r="E22" s="185">
        <v>62.750110882234772</v>
      </c>
      <c r="F22" s="185">
        <v>212.18273762434345</v>
      </c>
      <c r="G22" s="183">
        <v>410.81391008541397</v>
      </c>
      <c r="H22" s="183">
        <v>204.80607628127359</v>
      </c>
      <c r="I22" s="185"/>
      <c r="J22" s="185"/>
      <c r="K22" s="185"/>
      <c r="L22" s="185"/>
      <c r="M22" s="185"/>
      <c r="N22" s="185"/>
      <c r="O22" s="154"/>
      <c r="P22" s="186"/>
      <c r="Q22" s="186"/>
      <c r="R22" s="186"/>
      <c r="S22" s="186"/>
      <c r="T22" s="186"/>
      <c r="U22" s="186"/>
      <c r="V22" s="186"/>
      <c r="W22" s="186"/>
      <c r="X22" s="154"/>
      <c r="Y22" s="186"/>
      <c r="Z22" s="186"/>
      <c r="AA22" s="186"/>
      <c r="AB22" s="186"/>
      <c r="AC22" s="186"/>
      <c r="AD22" s="186"/>
      <c r="AE22" s="186"/>
      <c r="AF22" s="186"/>
      <c r="AG22" s="154"/>
      <c r="AH22" s="154"/>
      <c r="AI22" s="157"/>
      <c r="AJ22" s="157"/>
      <c r="AK22" s="157"/>
      <c r="AL22" s="157"/>
      <c r="AM22" s="157"/>
      <c r="AN22" s="157"/>
      <c r="AO22" s="157"/>
      <c r="AP22" s="159"/>
      <c r="AQ22" s="27"/>
      <c r="AR22" s="27"/>
      <c r="AS22" s="157"/>
      <c r="AT22" s="157"/>
      <c r="AU22" s="157"/>
      <c r="AV22" s="157"/>
      <c r="AW22" s="157"/>
      <c r="AX22" s="157"/>
      <c r="AY22" s="157"/>
      <c r="AZ22" s="159"/>
      <c r="BA22" s="27"/>
      <c r="BB22" s="54"/>
      <c r="BC22" s="54"/>
      <c r="BD22" s="54"/>
      <c r="BE22" s="27"/>
      <c r="BF22" s="157"/>
      <c r="BG22" s="157"/>
      <c r="BH22" s="157"/>
      <c r="BI22" s="159"/>
      <c r="BJ22" s="157"/>
      <c r="BK22" s="157"/>
      <c r="BL22" s="157"/>
      <c r="BM22" s="159"/>
      <c r="BO22" s="148"/>
    </row>
    <row r="23" spans="1:67" x14ac:dyDescent="0.35">
      <c r="B23">
        <v>2022</v>
      </c>
      <c r="C23" s="154" t="s">
        <v>7</v>
      </c>
      <c r="D23" s="185">
        <v>149.50821399264194</v>
      </c>
      <c r="E23" s="185">
        <v>62.340576940541027</v>
      </c>
      <c r="F23" s="185">
        <v>207.52876364207668</v>
      </c>
      <c r="G23" s="183">
        <v>431.73541567081793</v>
      </c>
      <c r="H23" s="183">
        <v>218.60971440756134</v>
      </c>
      <c r="I23" s="185"/>
      <c r="J23" s="185"/>
      <c r="K23" s="185"/>
      <c r="L23" s="185"/>
      <c r="M23" s="185"/>
      <c r="N23" s="185"/>
      <c r="O23" s="154"/>
      <c r="P23" s="186"/>
      <c r="Q23" s="186"/>
      <c r="R23" s="186"/>
      <c r="S23" s="186"/>
      <c r="T23" s="186"/>
      <c r="U23" s="186"/>
      <c r="V23" s="186"/>
      <c r="W23" s="186"/>
      <c r="X23" s="154"/>
      <c r="Y23" s="186"/>
      <c r="Z23" s="186"/>
      <c r="AA23" s="186"/>
      <c r="AB23" s="186"/>
      <c r="AC23" s="186"/>
      <c r="AD23" s="186"/>
      <c r="AE23" s="186"/>
      <c r="AF23" s="186"/>
      <c r="AG23" s="154"/>
      <c r="AH23" s="154"/>
      <c r="AI23" s="157"/>
      <c r="AJ23" s="157"/>
      <c r="AK23" s="157"/>
      <c r="AL23" s="157"/>
      <c r="AM23" s="157"/>
      <c r="AN23" s="157"/>
      <c r="AO23" s="157"/>
      <c r="AP23" s="159"/>
      <c r="AQ23" s="27"/>
      <c r="AR23" s="27"/>
      <c r="AS23" s="157"/>
      <c r="AT23" s="157"/>
      <c r="AU23" s="157"/>
      <c r="AV23" s="157"/>
      <c r="AW23" s="157"/>
      <c r="AX23" s="157"/>
      <c r="AY23" s="157"/>
      <c r="AZ23" s="159"/>
      <c r="BA23" s="27"/>
      <c r="BB23" s="54"/>
      <c r="BC23" s="54"/>
      <c r="BD23" s="54"/>
      <c r="BE23" s="27"/>
      <c r="BF23" s="157"/>
      <c r="BG23" s="157"/>
      <c r="BH23" s="157"/>
      <c r="BI23" s="159"/>
      <c r="BJ23" s="157"/>
      <c r="BK23" s="157"/>
      <c r="BL23" s="157"/>
      <c r="BM23" s="159"/>
      <c r="BO23" s="148"/>
    </row>
    <row r="24" spans="1:67" x14ac:dyDescent="0.35">
      <c r="C24" s="154" t="s">
        <v>6</v>
      </c>
      <c r="D24" s="185">
        <v>148.24365831584217</v>
      </c>
      <c r="E24" s="185">
        <v>65.894382534782793</v>
      </c>
      <c r="F24" s="185">
        <v>210.45997940648567</v>
      </c>
      <c r="G24" s="183">
        <v>435.39261557133744</v>
      </c>
      <c r="H24" s="183">
        <v>214.31917667724406</v>
      </c>
      <c r="I24" s="185"/>
      <c r="J24" s="185"/>
      <c r="K24" s="185"/>
      <c r="L24" s="185"/>
      <c r="M24" s="185"/>
      <c r="N24" s="185"/>
      <c r="O24" s="154"/>
      <c r="P24" s="186"/>
      <c r="Q24" s="186"/>
      <c r="R24" s="186"/>
      <c r="S24" s="186"/>
      <c r="T24" s="186"/>
      <c r="U24" s="186"/>
      <c r="V24" s="186"/>
      <c r="W24" s="186"/>
      <c r="X24" s="154"/>
      <c r="Y24" s="186"/>
      <c r="Z24" s="186"/>
      <c r="AA24" s="186"/>
      <c r="AB24" s="186"/>
      <c r="AC24" s="186"/>
      <c r="AD24" s="186"/>
      <c r="AE24" s="186"/>
      <c r="AF24" s="186"/>
      <c r="AG24" s="154"/>
      <c r="AH24" s="154"/>
      <c r="AI24" s="157"/>
      <c r="AJ24" s="157"/>
      <c r="AK24" s="157"/>
      <c r="AL24" s="157"/>
      <c r="AM24" s="157"/>
      <c r="AN24" s="157"/>
      <c r="AO24" s="157"/>
      <c r="AP24" s="159"/>
      <c r="AQ24" s="27"/>
      <c r="AR24" s="27"/>
      <c r="AS24" s="157"/>
      <c r="AT24" s="157"/>
      <c r="AU24" s="157"/>
      <c r="AV24" s="157"/>
      <c r="AW24" s="157"/>
      <c r="AX24" s="157"/>
      <c r="AY24" s="157"/>
      <c r="AZ24" s="159"/>
      <c r="BA24" s="27"/>
      <c r="BB24" s="54"/>
      <c r="BC24" s="54"/>
      <c r="BD24" s="54"/>
      <c r="BE24" s="27"/>
      <c r="BF24" s="157"/>
      <c r="BG24" s="157"/>
      <c r="BH24" s="157"/>
      <c r="BI24" s="159"/>
      <c r="BJ24" s="157"/>
      <c r="BK24" s="157"/>
      <c r="BL24" s="157"/>
      <c r="BM24" s="159"/>
      <c r="BO24" s="148"/>
    </row>
    <row r="25" spans="1:67" x14ac:dyDescent="0.35">
      <c r="C25" s="154" t="s">
        <v>95</v>
      </c>
      <c r="D25" s="185">
        <v>157.1997242037931</v>
      </c>
      <c r="E25" s="185">
        <v>68.96159287561828</v>
      </c>
      <c r="F25" s="185">
        <v>213.72623066240038</v>
      </c>
      <c r="G25" s="183">
        <v>434.33422695901464</v>
      </c>
      <c r="H25" s="183">
        <v>220.5777480532829</v>
      </c>
      <c r="I25" s="185"/>
      <c r="J25" s="185"/>
      <c r="K25" s="185"/>
      <c r="L25" s="185"/>
      <c r="M25" s="185"/>
      <c r="N25" s="185"/>
      <c r="O25" s="154"/>
      <c r="P25" s="186"/>
      <c r="Q25" s="186"/>
      <c r="R25" s="186"/>
      <c r="S25" s="186"/>
      <c r="T25" s="186"/>
      <c r="U25" s="186"/>
      <c r="V25" s="186"/>
      <c r="W25" s="186"/>
      <c r="X25" s="154"/>
      <c r="Y25" s="186"/>
      <c r="Z25" s="186"/>
      <c r="AA25" s="186"/>
      <c r="AB25" s="186"/>
      <c r="AC25" s="186"/>
      <c r="AD25" s="186"/>
      <c r="AE25" s="186"/>
      <c r="AF25" s="186"/>
      <c r="AG25" s="154"/>
      <c r="AH25" s="154"/>
      <c r="AI25" s="157"/>
      <c r="AJ25" s="157"/>
      <c r="AK25" s="157"/>
      <c r="AL25" s="157"/>
      <c r="AM25" s="157"/>
      <c r="AN25" s="157"/>
      <c r="AO25" s="157"/>
      <c r="AP25" s="159"/>
      <c r="AQ25" s="27"/>
      <c r="AR25" s="27"/>
      <c r="AS25" s="157"/>
      <c r="AT25" s="157"/>
      <c r="AU25" s="157"/>
      <c r="AV25" s="157"/>
      <c r="AW25" s="157"/>
      <c r="AX25" s="157"/>
      <c r="AY25" s="157"/>
      <c r="AZ25" s="159"/>
      <c r="BA25" s="27"/>
      <c r="BB25" s="54"/>
      <c r="BC25" s="54"/>
      <c r="BD25" s="54"/>
      <c r="BE25" s="27"/>
      <c r="BF25" s="157"/>
      <c r="BG25" s="157"/>
      <c r="BH25" s="157"/>
      <c r="BI25" s="159"/>
      <c r="BJ25" s="157"/>
      <c r="BK25" s="157"/>
      <c r="BL25" s="157"/>
      <c r="BM25" s="159"/>
      <c r="BO25" s="148"/>
    </row>
    <row r="26" spans="1:67" x14ac:dyDescent="0.35">
      <c r="C26" s="154" t="s">
        <v>96</v>
      </c>
      <c r="D26" s="185">
        <v>155.79440203700162</v>
      </c>
      <c r="E26" s="185">
        <v>74.541585240873999</v>
      </c>
      <c r="F26" s="185">
        <v>215.2305482488529</v>
      </c>
      <c r="G26" s="183">
        <v>432.3756407039379</v>
      </c>
      <c r="H26" s="183">
        <v>221.26364980212293</v>
      </c>
      <c r="I26" s="185"/>
      <c r="J26" s="185"/>
      <c r="K26" s="185"/>
      <c r="L26" s="185"/>
      <c r="M26" s="185"/>
      <c r="N26" s="185"/>
      <c r="O26" s="154"/>
      <c r="P26" s="186"/>
      <c r="Q26" s="186"/>
      <c r="R26" s="186"/>
      <c r="S26" s="186"/>
      <c r="T26" s="186"/>
      <c r="U26" s="186"/>
      <c r="V26" s="186"/>
      <c r="W26" s="186"/>
      <c r="X26" s="154"/>
      <c r="Y26" s="186"/>
      <c r="Z26" s="186"/>
      <c r="AA26" s="186"/>
      <c r="AB26" s="186"/>
      <c r="AC26" s="186"/>
      <c r="AD26" s="186"/>
      <c r="AE26" s="186"/>
      <c r="AF26" s="186"/>
      <c r="AG26" s="154"/>
      <c r="AH26" s="154"/>
      <c r="AI26" s="157"/>
      <c r="AJ26" s="157"/>
      <c r="AK26" s="157"/>
      <c r="AL26" s="157"/>
      <c r="AM26" s="157"/>
      <c r="AN26" s="157"/>
      <c r="AO26" s="157"/>
      <c r="AP26" s="159"/>
      <c r="AQ26" s="27"/>
      <c r="AR26" s="27"/>
      <c r="AS26" s="157"/>
      <c r="AT26" s="157"/>
      <c r="AU26" s="157"/>
      <c r="AV26" s="157"/>
      <c r="AW26" s="157"/>
      <c r="AX26" s="157"/>
      <c r="AY26" s="157"/>
      <c r="AZ26" s="159"/>
      <c r="BA26" s="27"/>
      <c r="BB26" s="54"/>
      <c r="BC26" s="54"/>
      <c r="BD26" s="54"/>
      <c r="BE26" s="27"/>
      <c r="BF26" s="157"/>
      <c r="BG26" s="157"/>
      <c r="BH26" s="157"/>
      <c r="BI26" s="159"/>
      <c r="BJ26" s="157"/>
      <c r="BK26" s="157"/>
      <c r="BL26" s="157"/>
      <c r="BM26" s="159"/>
      <c r="BO26" s="148"/>
    </row>
    <row r="27" spans="1:67" x14ac:dyDescent="0.35">
      <c r="A27" s="187"/>
      <c r="B27" s="187">
        <v>2023</v>
      </c>
      <c r="C27" s="154" t="s">
        <v>7</v>
      </c>
      <c r="D27" s="185">
        <v>150.91578258810284</v>
      </c>
      <c r="E27" s="185">
        <v>73.560456631671883</v>
      </c>
      <c r="F27" s="185">
        <v>214.38210505261682</v>
      </c>
      <c r="G27" s="183">
        <v>444.4985436556421</v>
      </c>
      <c r="H27" s="183">
        <v>236.24751288933965</v>
      </c>
      <c r="I27" s="185"/>
      <c r="J27" s="185"/>
      <c r="K27" s="185"/>
      <c r="L27" s="185"/>
      <c r="M27" s="185"/>
      <c r="N27" s="185"/>
      <c r="O27" s="154"/>
      <c r="P27" s="186"/>
      <c r="Q27" s="186"/>
      <c r="R27" s="186"/>
      <c r="S27" s="186"/>
      <c r="T27" s="186"/>
      <c r="U27" s="186"/>
      <c r="V27" s="186"/>
      <c r="W27" s="186"/>
      <c r="X27" s="154"/>
      <c r="Y27" s="186"/>
      <c r="Z27" s="186"/>
      <c r="AA27" s="186"/>
      <c r="AB27" s="186"/>
      <c r="AC27" s="186"/>
      <c r="AD27" s="186"/>
      <c r="AE27" s="186"/>
      <c r="AF27" s="186"/>
      <c r="AG27" s="154"/>
      <c r="AH27" s="154"/>
      <c r="AI27" s="157"/>
      <c r="AJ27" s="157"/>
      <c r="AK27" s="157"/>
      <c r="AL27" s="157"/>
      <c r="AM27" s="157"/>
      <c r="AN27" s="157"/>
      <c r="AO27" s="157"/>
      <c r="AP27" s="159"/>
      <c r="AQ27" s="27"/>
      <c r="AR27" s="27"/>
      <c r="AS27" s="157"/>
      <c r="AT27" s="157"/>
      <c r="AU27" s="157"/>
      <c r="AV27" s="157"/>
      <c r="AW27" s="157"/>
      <c r="AX27" s="157"/>
      <c r="AY27" s="157"/>
      <c r="AZ27" s="159"/>
      <c r="BA27" s="27"/>
      <c r="BB27" s="54"/>
      <c r="BC27" s="54"/>
      <c r="BD27" s="54"/>
      <c r="BE27" s="27"/>
      <c r="BF27" s="157"/>
      <c r="BG27" s="157"/>
      <c r="BH27" s="157"/>
      <c r="BI27" s="159"/>
      <c r="BJ27" s="157"/>
      <c r="BK27" s="157"/>
      <c r="BL27" s="157"/>
      <c r="BM27" s="159"/>
      <c r="BO27" s="148"/>
    </row>
    <row r="28" spans="1:67" x14ac:dyDescent="0.35">
      <c r="A28" s="187"/>
      <c r="B28" s="187"/>
      <c r="C28" s="154" t="s">
        <v>6</v>
      </c>
      <c r="D28" s="185">
        <v>144.54356107694559</v>
      </c>
      <c r="E28" s="185">
        <v>67.651730300970556</v>
      </c>
      <c r="F28" s="185">
        <v>211.20957746008168</v>
      </c>
      <c r="G28" s="183">
        <v>507.60702048888334</v>
      </c>
      <c r="H28" s="183">
        <v>234.6535099719581</v>
      </c>
      <c r="I28" s="185"/>
      <c r="J28" s="185"/>
      <c r="K28" s="185"/>
      <c r="L28" s="185"/>
      <c r="M28" s="185"/>
      <c r="N28" s="185"/>
      <c r="O28" s="154"/>
      <c r="P28" s="186"/>
      <c r="Q28" s="186"/>
      <c r="R28" s="186"/>
      <c r="S28" s="186"/>
      <c r="T28" s="186"/>
      <c r="U28" s="186"/>
      <c r="V28" s="186"/>
      <c r="W28" s="186"/>
      <c r="X28" s="154"/>
      <c r="Y28" s="186"/>
      <c r="Z28" s="186"/>
      <c r="AA28" s="186"/>
      <c r="AB28" s="186"/>
      <c r="AC28" s="186"/>
      <c r="AD28" s="186"/>
      <c r="AE28" s="186"/>
      <c r="AF28" s="186"/>
      <c r="AG28" s="154"/>
      <c r="AH28" s="154"/>
      <c r="AI28" s="157"/>
      <c r="AJ28" s="157"/>
      <c r="AK28" s="157"/>
      <c r="AL28" s="157"/>
      <c r="AM28" s="157"/>
      <c r="AN28" s="157"/>
      <c r="AO28" s="157"/>
      <c r="AP28" s="159"/>
      <c r="AQ28" s="27"/>
      <c r="AR28" s="27"/>
      <c r="AS28" s="157"/>
      <c r="AT28" s="157"/>
      <c r="AU28" s="157"/>
      <c r="AV28" s="157"/>
      <c r="AW28" s="157"/>
      <c r="AX28" s="157"/>
      <c r="AY28" s="157"/>
      <c r="AZ28" s="159"/>
      <c r="BA28" s="27"/>
      <c r="BB28" s="54"/>
      <c r="BC28" s="54"/>
      <c r="BD28" s="54"/>
      <c r="BE28" s="27"/>
      <c r="BF28" s="157"/>
      <c r="BG28" s="157"/>
      <c r="BH28" s="157"/>
      <c r="BI28" s="159"/>
      <c r="BJ28" s="157"/>
      <c r="BK28" s="157"/>
      <c r="BL28" s="157"/>
      <c r="BM28" s="159"/>
      <c r="BO28" s="148"/>
    </row>
    <row r="29" spans="1:67" x14ac:dyDescent="0.35">
      <c r="A29" s="187"/>
      <c r="B29" s="187"/>
      <c r="C29" s="154" t="s">
        <v>95</v>
      </c>
      <c r="D29" s="185">
        <v>138.50238896373017</v>
      </c>
      <c r="E29" s="185">
        <v>64.969152417379675</v>
      </c>
      <c r="F29" s="185">
        <v>204.17887344648381</v>
      </c>
      <c r="G29" s="183">
        <v>483.93753336977954</v>
      </c>
      <c r="H29" s="183">
        <v>219.83907414865348</v>
      </c>
      <c r="I29" s="185"/>
      <c r="J29" s="185"/>
      <c r="K29" s="185"/>
      <c r="L29" s="185"/>
      <c r="M29" s="185"/>
      <c r="N29" s="185"/>
      <c r="O29" s="154"/>
      <c r="P29" s="186"/>
      <c r="Q29" s="186"/>
      <c r="R29" s="186"/>
      <c r="S29" s="186"/>
      <c r="T29" s="186"/>
      <c r="U29" s="186"/>
      <c r="V29" s="186"/>
      <c r="W29" s="186"/>
      <c r="X29" s="154"/>
      <c r="Y29" s="186"/>
      <c r="Z29" s="186"/>
      <c r="AA29" s="186"/>
      <c r="AB29" s="186"/>
      <c r="AC29" s="186"/>
      <c r="AD29" s="186"/>
      <c r="AE29" s="186"/>
      <c r="AF29" s="186"/>
      <c r="AG29" s="154"/>
      <c r="AH29" s="154"/>
      <c r="AI29" s="157"/>
      <c r="AJ29" s="157"/>
      <c r="AK29" s="157"/>
      <c r="AL29" s="157"/>
      <c r="AM29" s="157"/>
      <c r="AN29" s="157"/>
      <c r="AO29" s="157"/>
      <c r="AP29" s="159"/>
      <c r="AQ29" s="27"/>
      <c r="AR29" s="27"/>
      <c r="AS29" s="157"/>
      <c r="AT29" s="157"/>
      <c r="AU29" s="157"/>
      <c r="AV29" s="157"/>
      <c r="AW29" s="157"/>
      <c r="AX29" s="157"/>
      <c r="AY29" s="157"/>
      <c r="AZ29" s="159"/>
      <c r="BA29" s="27"/>
      <c r="BB29" s="54"/>
      <c r="BC29" s="54"/>
      <c r="BD29" s="54"/>
      <c r="BE29" s="27"/>
      <c r="BF29" s="157"/>
      <c r="BG29" s="157"/>
      <c r="BH29" s="157"/>
      <c r="BI29" s="159"/>
      <c r="BJ29" s="157"/>
      <c r="BK29" s="157"/>
      <c r="BL29" s="157"/>
      <c r="BM29" s="159"/>
      <c r="BO29" s="148"/>
    </row>
    <row r="30" spans="1:67" x14ac:dyDescent="0.35">
      <c r="A30" s="187"/>
      <c r="B30" s="187"/>
      <c r="C30" s="154" t="s">
        <v>96</v>
      </c>
      <c r="D30" s="185">
        <v>133.20233239274395</v>
      </c>
      <c r="E30" s="185">
        <v>61.383139631283598</v>
      </c>
      <c r="F30" s="185">
        <v>202.7793529850947</v>
      </c>
      <c r="G30" s="183">
        <v>478.72981738499919</v>
      </c>
      <c r="H30" s="183">
        <v>232.77582845065149</v>
      </c>
      <c r="I30" s="185"/>
      <c r="J30" s="185"/>
      <c r="K30" s="185"/>
      <c r="L30" s="185"/>
      <c r="M30" s="185"/>
      <c r="N30" s="185"/>
      <c r="O30" s="154"/>
      <c r="P30" s="186"/>
      <c r="Q30" s="186"/>
      <c r="R30" s="186"/>
      <c r="S30" s="186"/>
      <c r="T30" s="186"/>
      <c r="U30" s="186"/>
      <c r="V30" s="186"/>
      <c r="W30" s="186"/>
      <c r="X30" s="154"/>
      <c r="Y30" s="186"/>
      <c r="Z30" s="186"/>
      <c r="AA30" s="186"/>
      <c r="AB30" s="186"/>
      <c r="AC30" s="186"/>
      <c r="AD30" s="186"/>
      <c r="AE30" s="186"/>
      <c r="AF30" s="186"/>
      <c r="AG30" s="154"/>
      <c r="AH30" s="154"/>
      <c r="AI30" s="157"/>
      <c r="AJ30" s="157"/>
      <c r="AK30" s="157"/>
      <c r="AL30" s="157"/>
      <c r="AM30" s="157"/>
      <c r="AN30" s="157"/>
      <c r="AO30" s="157"/>
      <c r="AP30" s="159"/>
      <c r="AQ30" s="27"/>
      <c r="AR30" s="27"/>
      <c r="AS30" s="157"/>
      <c r="AT30" s="157"/>
      <c r="AU30" s="157"/>
      <c r="AV30" s="157"/>
      <c r="AW30" s="157"/>
      <c r="AX30" s="157"/>
      <c r="AY30" s="157"/>
      <c r="AZ30" s="159"/>
      <c r="BA30" s="27"/>
      <c r="BB30" s="54"/>
      <c r="BC30" s="54"/>
      <c r="BD30" s="54"/>
      <c r="BE30" s="27"/>
      <c r="BF30" s="157"/>
      <c r="BG30" s="157"/>
      <c r="BH30" s="157"/>
      <c r="BI30" s="159"/>
      <c r="BJ30" s="157"/>
      <c r="BK30" s="157"/>
      <c r="BL30" s="157"/>
      <c r="BM30" s="159"/>
      <c r="BO30" s="148"/>
    </row>
    <row r="31" spans="1:67" x14ac:dyDescent="0.35">
      <c r="A31" s="187"/>
      <c r="B31" s="187">
        <v>2024</v>
      </c>
      <c r="C31" s="154" t="s">
        <v>7</v>
      </c>
      <c r="D31" s="185">
        <v>127.47535160799008</v>
      </c>
      <c r="E31" s="185">
        <v>63.073442108274406</v>
      </c>
      <c r="F31" s="185">
        <v>197.32938989957006</v>
      </c>
      <c r="G31" s="183">
        <v>473.7981921740344</v>
      </c>
      <c r="H31" s="183">
        <v>228.89719948520246</v>
      </c>
      <c r="I31" s="185"/>
      <c r="J31" s="185"/>
      <c r="K31" s="185"/>
      <c r="L31" s="185"/>
      <c r="M31" s="185"/>
      <c r="N31" s="185"/>
      <c r="O31" s="154"/>
      <c r="P31" s="186"/>
      <c r="Q31" s="186"/>
      <c r="R31" s="186"/>
      <c r="S31" s="186"/>
      <c r="T31" s="186"/>
      <c r="U31" s="186"/>
      <c r="V31" s="186"/>
      <c r="W31" s="186"/>
      <c r="X31" s="154"/>
      <c r="Y31" s="186"/>
      <c r="Z31" s="186"/>
      <c r="AA31" s="186"/>
      <c r="AB31" s="186"/>
      <c r="AC31" s="186"/>
      <c r="AD31" s="186"/>
      <c r="AE31" s="186"/>
      <c r="AF31" s="186"/>
      <c r="AG31" s="154"/>
      <c r="AH31" s="154"/>
      <c r="AI31" s="157"/>
      <c r="AJ31" s="157"/>
      <c r="AK31" s="157"/>
      <c r="AL31" s="157"/>
      <c r="AM31" s="157"/>
      <c r="AN31" s="157"/>
      <c r="AO31" s="157"/>
      <c r="AP31" s="159"/>
      <c r="AQ31" s="27"/>
      <c r="AR31" s="27"/>
      <c r="AS31" s="157"/>
      <c r="AT31" s="157"/>
      <c r="AU31" s="157"/>
      <c r="AV31" s="157"/>
      <c r="AW31" s="157"/>
      <c r="AX31" s="157"/>
      <c r="AY31" s="157"/>
      <c r="AZ31" s="159"/>
      <c r="BA31" s="27"/>
      <c r="BB31" s="54"/>
      <c r="BC31" s="54"/>
      <c r="BD31" s="54"/>
      <c r="BE31" s="27"/>
      <c r="BF31" s="157"/>
      <c r="BG31" s="157"/>
      <c r="BH31" s="157"/>
      <c r="BI31" s="159"/>
      <c r="BJ31" s="157"/>
      <c r="BK31" s="157"/>
      <c r="BL31" s="157"/>
      <c r="BM31" s="159"/>
      <c r="BO31" s="148"/>
    </row>
    <row r="32" spans="1:67" x14ac:dyDescent="0.35">
      <c r="A32" s="187"/>
      <c r="B32" s="187"/>
      <c r="C32" s="154" t="s">
        <v>6</v>
      </c>
      <c r="D32" s="185">
        <v>134.01268887633586</v>
      </c>
      <c r="E32" s="185">
        <v>65.103408824046852</v>
      </c>
      <c r="F32" s="185">
        <v>190.02910193535496</v>
      </c>
      <c r="G32" s="183">
        <v>468.09430240068974</v>
      </c>
      <c r="H32" s="183">
        <v>218.56729600921108</v>
      </c>
      <c r="I32" s="185"/>
      <c r="J32" s="185"/>
      <c r="K32" s="185"/>
      <c r="L32" s="185"/>
      <c r="M32" s="185"/>
      <c r="N32" s="185"/>
      <c r="O32" s="154"/>
      <c r="P32" s="186"/>
      <c r="Q32" s="186"/>
      <c r="R32" s="186"/>
      <c r="S32" s="186"/>
      <c r="T32" s="186"/>
      <c r="U32" s="186"/>
      <c r="V32" s="186"/>
      <c r="W32" s="186"/>
      <c r="X32" s="154"/>
      <c r="Y32" s="186"/>
      <c r="Z32" s="186"/>
      <c r="AA32" s="186"/>
      <c r="AB32" s="186"/>
      <c r="AC32" s="186"/>
      <c r="AD32" s="186"/>
      <c r="AE32" s="186"/>
      <c r="AF32" s="186"/>
      <c r="AG32" s="154"/>
      <c r="AH32" s="154"/>
      <c r="AI32" s="157"/>
      <c r="AJ32" s="157"/>
      <c r="AK32" s="157"/>
      <c r="AL32" s="157"/>
      <c r="AM32" s="157"/>
      <c r="AN32" s="157"/>
      <c r="AO32" s="157"/>
      <c r="AP32" s="159"/>
      <c r="AQ32" s="27"/>
      <c r="AR32" s="27"/>
      <c r="AS32" s="157"/>
      <c r="AT32" s="157"/>
      <c r="AU32" s="157"/>
      <c r="AV32" s="157"/>
      <c r="AW32" s="157"/>
      <c r="AX32" s="157"/>
      <c r="AY32" s="157"/>
      <c r="AZ32" s="159"/>
      <c r="BA32" s="27"/>
      <c r="BB32" s="54"/>
      <c r="BC32" s="54"/>
      <c r="BD32" s="54"/>
      <c r="BE32" s="27"/>
      <c r="BF32" s="157"/>
      <c r="BG32" s="157"/>
      <c r="BH32" s="157"/>
      <c r="BJ32" s="157"/>
      <c r="BK32" s="157"/>
      <c r="BL32" s="157"/>
      <c r="BM32" s="159"/>
      <c r="BO32" s="148"/>
    </row>
    <row r="33" spans="1:67" x14ac:dyDescent="0.35">
      <c r="A33" s="187"/>
      <c r="B33" s="187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88"/>
      <c r="AJ33" s="188"/>
      <c r="AK33" s="188"/>
      <c r="AL33" s="177"/>
      <c r="AM33" s="177"/>
      <c r="AN33" s="27"/>
      <c r="AO33" s="27"/>
      <c r="AP33" s="27"/>
      <c r="AQ33" s="27"/>
      <c r="AR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157"/>
      <c r="BG33" s="157"/>
      <c r="BH33" s="157"/>
    </row>
    <row r="34" spans="1:67" x14ac:dyDescent="0.35">
      <c r="A34" s="187"/>
      <c r="B34" s="187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77"/>
      <c r="AJ34" s="177"/>
      <c r="AK34" s="177"/>
      <c r="AL34" s="177"/>
      <c r="AM34" s="177"/>
      <c r="AN34" s="27"/>
      <c r="AO34" s="27"/>
      <c r="AP34" s="27"/>
      <c r="AQ34" s="27"/>
      <c r="AR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</row>
    <row r="35" spans="1:67" x14ac:dyDescent="0.35">
      <c r="A35" t="s">
        <v>207</v>
      </c>
      <c r="B35" s="187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77"/>
      <c r="AJ35" s="177"/>
      <c r="AK35" s="177"/>
      <c r="AL35" s="177"/>
      <c r="AM35" s="177"/>
      <c r="AN35" s="27"/>
      <c r="AO35" s="27"/>
      <c r="AP35" s="27"/>
      <c r="AQ35" s="27"/>
      <c r="AR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</row>
    <row r="36" spans="1:67" x14ac:dyDescent="0.35">
      <c r="A36" s="187"/>
      <c r="B36" s="187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77"/>
      <c r="AJ36" s="177"/>
      <c r="AK36" s="177"/>
      <c r="AL36" s="177"/>
      <c r="AM36" s="177"/>
      <c r="AN36" s="27"/>
      <c r="AO36" s="27"/>
      <c r="AP36" s="27"/>
      <c r="AQ36" s="27"/>
      <c r="AR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</row>
    <row r="37" spans="1:67" x14ac:dyDescent="0.35"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4"/>
      <c r="AJ37" s="184"/>
      <c r="AK37" s="184"/>
      <c r="AL37" s="4"/>
      <c r="AM37" s="26"/>
      <c r="AX37" s="54"/>
      <c r="AY37" s="54"/>
      <c r="AZ37" s="54"/>
      <c r="BB37" s="54"/>
      <c r="BC37" s="54"/>
      <c r="BD37" s="54"/>
      <c r="BF37" s="157"/>
      <c r="BG37" s="157"/>
      <c r="BH37" s="157"/>
      <c r="BJ37" s="157"/>
      <c r="BK37" s="157"/>
      <c r="BL37" s="157"/>
      <c r="BM37" s="159"/>
      <c r="BO37" s="159"/>
    </row>
    <row r="38" spans="1:67" x14ac:dyDescent="0.35">
      <c r="C38" s="183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3"/>
      <c r="P38" s="186"/>
      <c r="Q38" s="186"/>
      <c r="R38" s="186"/>
      <c r="S38" s="186"/>
      <c r="T38" s="186"/>
      <c r="U38" s="186"/>
      <c r="V38" s="186"/>
      <c r="W38" s="186"/>
      <c r="X38" s="183"/>
      <c r="Y38" s="186"/>
      <c r="Z38" s="186"/>
      <c r="AA38" s="186"/>
      <c r="AB38" s="186"/>
      <c r="AC38" s="186"/>
      <c r="AD38" s="186"/>
      <c r="AE38" s="186"/>
      <c r="AF38" s="186"/>
      <c r="AG38" s="183"/>
      <c r="AH38" s="183"/>
      <c r="AI38" s="157"/>
      <c r="AJ38" s="157"/>
      <c r="AK38" s="157"/>
      <c r="AL38" s="157"/>
      <c r="AM38" s="157"/>
      <c r="AN38" s="157"/>
      <c r="AO38" s="157"/>
      <c r="AP38" s="159"/>
      <c r="AS38" s="157"/>
      <c r="AT38" s="157"/>
      <c r="AU38" s="157"/>
      <c r="AV38" s="157"/>
      <c r="AW38" s="157"/>
      <c r="AX38" s="157"/>
      <c r="AY38" s="157"/>
      <c r="AZ38" s="159"/>
      <c r="BB38" s="54"/>
      <c r="BC38" s="54"/>
      <c r="BD38" s="54"/>
      <c r="BF38" s="157"/>
      <c r="BG38" s="157"/>
      <c r="BH38" s="157"/>
      <c r="BJ38" s="157"/>
      <c r="BK38" s="157"/>
      <c r="BL38" s="157"/>
      <c r="BM38" s="159"/>
      <c r="BO38" s="159"/>
    </row>
    <row r="39" spans="1:67" x14ac:dyDescent="0.35">
      <c r="C39" s="183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3"/>
      <c r="P39" s="186"/>
      <c r="Q39" s="186"/>
      <c r="R39" s="186"/>
      <c r="S39" s="186"/>
      <c r="T39" s="186"/>
      <c r="U39" s="186"/>
      <c r="V39" s="186"/>
      <c r="W39" s="186"/>
      <c r="X39" s="183"/>
      <c r="Y39" s="186"/>
      <c r="Z39" s="186"/>
      <c r="AA39" s="186"/>
      <c r="AB39" s="186"/>
      <c r="AC39" s="186"/>
      <c r="AD39" s="186"/>
      <c r="AE39" s="186"/>
      <c r="AF39" s="186"/>
      <c r="AG39" s="183"/>
      <c r="AH39" s="183"/>
      <c r="AI39" s="157"/>
      <c r="AJ39" s="157"/>
      <c r="AK39" s="157"/>
      <c r="AL39" s="157"/>
      <c r="AM39" s="157"/>
      <c r="AN39" s="157"/>
      <c r="AO39" s="157"/>
      <c r="AP39" s="159"/>
      <c r="AS39" s="157"/>
      <c r="AT39" s="157"/>
      <c r="AU39" s="157"/>
      <c r="AV39" s="157"/>
      <c r="AW39" s="157"/>
      <c r="AX39" s="157"/>
      <c r="AY39" s="157"/>
      <c r="AZ39" s="159"/>
      <c r="BB39" s="54"/>
      <c r="BC39" s="54"/>
      <c r="BD39" s="54"/>
      <c r="BF39" s="157"/>
      <c r="BG39" s="157"/>
      <c r="BH39" s="157"/>
      <c r="BJ39" s="157"/>
      <c r="BK39" s="157"/>
      <c r="BL39" s="157"/>
      <c r="BM39" s="159"/>
      <c r="BO39" s="159"/>
    </row>
    <row r="40" spans="1:67" x14ac:dyDescent="0.35">
      <c r="C40" s="183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3"/>
      <c r="P40" s="186"/>
      <c r="Q40" s="186"/>
      <c r="R40" s="186"/>
      <c r="S40" s="186"/>
      <c r="T40" s="186"/>
      <c r="U40" s="186"/>
      <c r="V40" s="186"/>
      <c r="W40" s="186"/>
      <c r="X40" s="183"/>
      <c r="Y40" s="186"/>
      <c r="Z40" s="186"/>
      <c r="AA40" s="186"/>
      <c r="AB40" s="186"/>
      <c r="AC40" s="186"/>
      <c r="AD40" s="186"/>
      <c r="AE40" s="186"/>
      <c r="AF40" s="186"/>
      <c r="AG40" s="183"/>
      <c r="AH40" s="183"/>
      <c r="AI40" s="157"/>
      <c r="AJ40" s="157"/>
      <c r="AK40" s="157"/>
      <c r="AL40" s="157"/>
      <c r="AM40" s="157"/>
      <c r="AN40" s="157"/>
      <c r="AO40" s="157"/>
      <c r="AP40" s="159"/>
      <c r="AS40" s="157"/>
      <c r="AT40" s="157"/>
      <c r="AU40" s="157"/>
      <c r="AV40" s="157"/>
      <c r="AW40" s="157"/>
      <c r="AX40" s="157"/>
      <c r="AY40" s="157"/>
      <c r="AZ40" s="159"/>
      <c r="BB40" s="54"/>
      <c r="BC40" s="54"/>
      <c r="BD40" s="54"/>
      <c r="BF40" s="157"/>
      <c r="BG40" s="157"/>
      <c r="BH40" s="157"/>
      <c r="BJ40" s="157"/>
      <c r="BK40" s="157"/>
      <c r="BL40" s="157"/>
      <c r="BM40" s="159"/>
      <c r="BO40" s="159"/>
    </row>
    <row r="41" spans="1:67" x14ac:dyDescent="0.35">
      <c r="C41" s="183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3"/>
      <c r="P41" s="186"/>
      <c r="Q41" s="186"/>
      <c r="R41" s="186"/>
      <c r="S41" s="186"/>
      <c r="T41" s="186"/>
      <c r="U41" s="186"/>
      <c r="V41" s="186"/>
      <c r="W41" s="186"/>
      <c r="X41" s="183"/>
      <c r="Y41" s="186"/>
      <c r="Z41" s="186"/>
      <c r="AA41" s="186"/>
      <c r="AB41" s="186"/>
      <c r="AC41" s="186"/>
      <c r="AD41" s="186"/>
      <c r="AE41" s="186"/>
      <c r="AF41" s="186"/>
      <c r="AG41" s="183"/>
      <c r="AH41" s="183"/>
      <c r="AI41" s="157"/>
      <c r="AJ41" s="157"/>
      <c r="AK41" s="157"/>
      <c r="AL41" s="157"/>
      <c r="AM41" s="157"/>
      <c r="AN41" s="157"/>
      <c r="AO41" s="157"/>
      <c r="AP41" s="159"/>
      <c r="AS41" s="157"/>
      <c r="AT41" s="157"/>
      <c r="AU41" s="157"/>
      <c r="AV41" s="157"/>
      <c r="AW41" s="157"/>
      <c r="AX41" s="157"/>
      <c r="AY41" s="157"/>
      <c r="AZ41" s="159"/>
      <c r="BB41" s="54"/>
      <c r="BC41" s="54"/>
      <c r="BD41" s="54"/>
      <c r="BF41" s="157"/>
      <c r="BG41" s="157"/>
      <c r="BH41" s="157"/>
      <c r="BJ41" s="157"/>
      <c r="BK41" s="157"/>
      <c r="BL41" s="157"/>
      <c r="BM41" s="159"/>
      <c r="BO41" s="159"/>
    </row>
    <row r="42" spans="1:67" x14ac:dyDescent="0.35">
      <c r="C42" s="183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3"/>
      <c r="P42" s="186"/>
      <c r="Q42" s="186"/>
      <c r="R42" s="186"/>
      <c r="S42" s="186"/>
      <c r="T42" s="186"/>
      <c r="U42" s="186"/>
      <c r="V42" s="186"/>
      <c r="W42" s="186"/>
      <c r="X42" s="183"/>
      <c r="Y42" s="186"/>
      <c r="Z42" s="186"/>
      <c r="AA42" s="186"/>
      <c r="AB42" s="186"/>
      <c r="AC42" s="186"/>
      <c r="AD42" s="186"/>
      <c r="AE42" s="186"/>
      <c r="AF42" s="186"/>
      <c r="AG42" s="183"/>
      <c r="AH42" s="183"/>
      <c r="AI42" s="157"/>
      <c r="AJ42" s="157"/>
      <c r="AK42" s="157"/>
      <c r="AL42" s="157"/>
      <c r="AM42" s="157"/>
      <c r="AN42" s="157"/>
      <c r="AO42" s="157"/>
      <c r="AP42" s="159"/>
      <c r="AS42" s="157"/>
      <c r="AT42" s="157"/>
      <c r="AU42" s="157"/>
      <c r="AV42" s="157"/>
      <c r="AW42" s="157"/>
      <c r="AX42" s="157"/>
      <c r="AY42" s="157"/>
      <c r="AZ42" s="159"/>
      <c r="BB42" s="54"/>
      <c r="BC42" s="54"/>
      <c r="BD42" s="54"/>
      <c r="BF42" s="157"/>
      <c r="BG42" s="157"/>
      <c r="BH42" s="157"/>
      <c r="BJ42" s="157"/>
      <c r="BK42" s="157"/>
      <c r="BL42" s="157"/>
      <c r="BM42" s="159"/>
      <c r="BO42" s="159"/>
    </row>
    <row r="43" spans="1:67" x14ac:dyDescent="0.35">
      <c r="C43" s="183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3"/>
      <c r="P43" s="186"/>
      <c r="Q43" s="186"/>
      <c r="R43" s="186"/>
      <c r="S43" s="186"/>
      <c r="T43" s="186"/>
      <c r="U43" s="186"/>
      <c r="V43" s="186"/>
      <c r="W43" s="186"/>
      <c r="X43" s="183"/>
      <c r="Y43" s="186"/>
      <c r="Z43" s="186"/>
      <c r="AA43" s="186"/>
      <c r="AB43" s="186"/>
      <c r="AC43" s="186"/>
      <c r="AD43" s="186"/>
      <c r="AE43" s="186"/>
      <c r="AF43" s="186"/>
      <c r="AG43" s="183"/>
      <c r="AH43" s="183"/>
      <c r="AI43" s="157"/>
      <c r="AJ43" s="157"/>
      <c r="AK43" s="157"/>
      <c r="AL43" s="157"/>
      <c r="AM43" s="157"/>
      <c r="AN43" s="157"/>
      <c r="AO43" s="157"/>
      <c r="AP43" s="159"/>
      <c r="AS43" s="157"/>
      <c r="AT43" s="157"/>
      <c r="AU43" s="157"/>
      <c r="AV43" s="157"/>
      <c r="AW43" s="157"/>
      <c r="AX43" s="157"/>
      <c r="AY43" s="157"/>
      <c r="AZ43" s="159"/>
      <c r="BB43" s="54"/>
      <c r="BC43" s="54"/>
      <c r="BD43" s="54"/>
      <c r="BF43" s="157"/>
      <c r="BG43" s="157"/>
      <c r="BH43" s="157"/>
      <c r="BJ43" s="157"/>
      <c r="BK43" s="157"/>
      <c r="BL43" s="157"/>
      <c r="BM43" s="159"/>
      <c r="BO43" s="159"/>
    </row>
    <row r="44" spans="1:67" x14ac:dyDescent="0.35">
      <c r="C44" s="183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3"/>
      <c r="P44" s="186"/>
      <c r="Q44" s="186"/>
      <c r="R44" s="186"/>
      <c r="S44" s="186"/>
      <c r="T44" s="186"/>
      <c r="U44" s="186"/>
      <c r="V44" s="186"/>
      <c r="W44" s="186"/>
      <c r="X44" s="183"/>
      <c r="Y44" s="186"/>
      <c r="Z44" s="186"/>
      <c r="AA44" s="186"/>
      <c r="AB44" s="186"/>
      <c r="AC44" s="186"/>
      <c r="AD44" s="186"/>
      <c r="AE44" s="186"/>
      <c r="AF44" s="186"/>
      <c r="AG44" s="183"/>
      <c r="AH44" s="183"/>
      <c r="AI44" s="157"/>
      <c r="AJ44" s="157"/>
      <c r="AK44" s="157"/>
      <c r="AL44" s="157"/>
      <c r="AM44" s="157"/>
      <c r="AN44" s="157"/>
      <c r="AO44" s="157"/>
      <c r="AP44" s="159"/>
      <c r="AS44" s="157"/>
      <c r="AT44" s="157"/>
      <c r="AU44" s="157"/>
      <c r="AV44" s="157"/>
      <c r="AW44" s="157"/>
      <c r="AX44" s="157"/>
      <c r="AY44" s="157"/>
      <c r="AZ44" s="159"/>
      <c r="BB44" s="54"/>
      <c r="BC44" s="54"/>
      <c r="BD44" s="54"/>
      <c r="BF44" s="157"/>
      <c r="BG44" s="157"/>
      <c r="BH44" s="157"/>
      <c r="BJ44" s="157"/>
      <c r="BK44" s="157"/>
      <c r="BL44" s="157"/>
      <c r="BM44" s="159"/>
      <c r="BO44" s="159"/>
    </row>
    <row r="45" spans="1:67" x14ac:dyDescent="0.35">
      <c r="C45" s="183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3"/>
      <c r="P45" s="186"/>
      <c r="Q45" s="186"/>
      <c r="R45" s="186"/>
      <c r="S45" s="186"/>
      <c r="T45" s="186"/>
      <c r="U45" s="186"/>
      <c r="V45" s="186"/>
      <c r="W45" s="186"/>
      <c r="X45" s="183"/>
      <c r="Y45" s="186"/>
      <c r="Z45" s="186"/>
      <c r="AA45" s="186"/>
      <c r="AB45" s="186"/>
      <c r="AC45" s="186"/>
      <c r="AD45" s="186"/>
      <c r="AE45" s="186"/>
      <c r="AF45" s="186"/>
      <c r="AG45" s="183"/>
      <c r="AH45" s="183"/>
      <c r="AI45" s="157"/>
      <c r="AJ45" s="157"/>
      <c r="AK45" s="157"/>
      <c r="AL45" s="157"/>
      <c r="AM45" s="157"/>
      <c r="AN45" s="157"/>
      <c r="AO45" s="157"/>
      <c r="AP45" s="159"/>
      <c r="AS45" s="157"/>
      <c r="AT45" s="157"/>
      <c r="AU45" s="157"/>
      <c r="AV45" s="157"/>
      <c r="AW45" s="157"/>
      <c r="AX45" s="157"/>
      <c r="AY45" s="157"/>
      <c r="AZ45" s="159"/>
      <c r="BB45" s="54"/>
      <c r="BC45" s="54"/>
      <c r="BD45" s="54"/>
      <c r="BF45" s="157"/>
      <c r="BG45" s="157"/>
      <c r="BH45" s="157"/>
      <c r="BJ45" s="157"/>
      <c r="BK45" s="157"/>
      <c r="BL45" s="157"/>
      <c r="BM45" s="159"/>
      <c r="BO45" s="159"/>
    </row>
    <row r="46" spans="1:67" x14ac:dyDescent="0.35"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6"/>
      <c r="Q46" s="186"/>
      <c r="R46" s="186"/>
      <c r="S46" s="186"/>
      <c r="T46" s="186"/>
      <c r="U46" s="186"/>
      <c r="V46" s="186"/>
      <c r="W46" s="186"/>
      <c r="X46" s="183"/>
      <c r="Y46" s="186"/>
      <c r="Z46" s="186"/>
      <c r="AA46" s="186"/>
      <c r="AB46" s="186"/>
      <c r="AC46" s="186"/>
      <c r="AD46" s="186"/>
      <c r="AE46" s="186"/>
      <c r="AF46" s="186"/>
      <c r="AG46" s="183"/>
      <c r="AH46" s="183"/>
      <c r="AI46" s="184"/>
      <c r="AJ46" s="184"/>
      <c r="AK46" s="184"/>
      <c r="AL46" s="4"/>
      <c r="AM46" s="26"/>
      <c r="AX46" s="54"/>
      <c r="AY46" s="54"/>
      <c r="AZ46" s="54"/>
      <c r="BB46" s="54"/>
      <c r="BC46" s="54"/>
      <c r="BD46" s="54"/>
      <c r="BF46" s="157"/>
      <c r="BG46" s="157"/>
      <c r="BH46" s="157"/>
      <c r="BJ46" s="157"/>
      <c r="BK46" s="157"/>
      <c r="BL46" s="157"/>
      <c r="BM46" s="159"/>
      <c r="BO46" s="159"/>
    </row>
    <row r="47" spans="1:67" x14ac:dyDescent="0.35"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6"/>
      <c r="Q47" s="186"/>
      <c r="R47" s="186"/>
      <c r="S47" s="186"/>
      <c r="T47" s="186"/>
      <c r="U47" s="186"/>
      <c r="V47" s="186"/>
      <c r="W47" s="186"/>
      <c r="X47" s="183"/>
      <c r="Y47" s="186"/>
      <c r="Z47" s="186"/>
      <c r="AA47" s="186"/>
      <c r="AB47" s="186"/>
      <c r="AC47" s="186"/>
      <c r="AD47" s="186"/>
      <c r="AE47" s="186"/>
      <c r="AF47" s="186"/>
      <c r="AG47" s="183"/>
      <c r="AH47" s="183"/>
      <c r="AI47" s="184"/>
      <c r="AJ47" s="184"/>
      <c r="AK47" s="184"/>
      <c r="AL47" s="4"/>
      <c r="AM47" s="26"/>
      <c r="AX47" s="54"/>
      <c r="AY47" s="54"/>
      <c r="AZ47" s="54"/>
      <c r="BB47" s="54"/>
      <c r="BC47" s="54"/>
      <c r="BD47" s="54"/>
      <c r="BF47" s="157"/>
      <c r="BG47" s="157"/>
      <c r="BH47" s="157"/>
      <c r="BJ47" s="157"/>
      <c r="BK47" s="157"/>
      <c r="BL47" s="157"/>
      <c r="BM47" s="159"/>
      <c r="BO47" s="159"/>
    </row>
    <row r="48" spans="1:67" x14ac:dyDescent="0.35">
      <c r="A48" s="187"/>
      <c r="B48" s="187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88"/>
      <c r="AJ48" s="188"/>
      <c r="AK48" s="188"/>
      <c r="AL48" s="177"/>
      <c r="AM48" s="177"/>
      <c r="AN48" s="27"/>
      <c r="AO48" s="27"/>
      <c r="AP48" s="27"/>
      <c r="AQ48" s="27"/>
      <c r="AR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</row>
    <row r="49" spans="1:57" x14ac:dyDescent="0.35">
      <c r="A49" s="187"/>
      <c r="B49" s="187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88"/>
      <c r="AJ49" s="188"/>
      <c r="AK49" s="188"/>
      <c r="AL49" s="177"/>
      <c r="AM49" s="177"/>
      <c r="AN49" s="27"/>
      <c r="AO49" s="27"/>
      <c r="AP49" s="27"/>
      <c r="AQ49" s="27"/>
      <c r="AR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</row>
    <row r="50" spans="1:57" x14ac:dyDescent="0.35">
      <c r="A50" s="187"/>
      <c r="B50" s="187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88"/>
      <c r="AJ50" s="188"/>
      <c r="AK50" s="188"/>
      <c r="AL50" s="177"/>
      <c r="AM50" s="177"/>
      <c r="AN50" s="27"/>
      <c r="AO50" s="27"/>
      <c r="AP50" s="27"/>
      <c r="AQ50" s="27"/>
      <c r="AR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</row>
    <row r="51" spans="1:57" x14ac:dyDescent="0.35">
      <c r="A51" s="187"/>
      <c r="B51" s="187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88"/>
      <c r="AJ51" s="188"/>
      <c r="AK51" s="188"/>
      <c r="AL51" s="177"/>
      <c r="AM51" s="177"/>
      <c r="AN51" s="27"/>
      <c r="AO51" s="27"/>
      <c r="AP51" s="27"/>
      <c r="AQ51" s="27"/>
      <c r="AR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</row>
    <row r="52" spans="1:57" x14ac:dyDescent="0.35">
      <c r="A52" s="187"/>
      <c r="B52" s="187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88"/>
      <c r="AJ52" s="188"/>
      <c r="AK52" s="188"/>
      <c r="AL52" s="177"/>
      <c r="AM52" s="177"/>
      <c r="AN52" s="27"/>
      <c r="AO52" s="27"/>
      <c r="AP52" s="27"/>
      <c r="AQ52" s="27"/>
      <c r="AR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</row>
    <row r="53" spans="1:57" x14ac:dyDescent="0.35">
      <c r="A53" s="187"/>
      <c r="B53" s="187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88"/>
      <c r="AJ53" s="188"/>
      <c r="AK53" s="188"/>
      <c r="AL53" s="177"/>
      <c r="AM53" s="177"/>
      <c r="AN53" s="27"/>
      <c r="AO53" s="27"/>
      <c r="AP53" s="27"/>
      <c r="AQ53" s="27"/>
      <c r="AR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</row>
    <row r="54" spans="1:57" x14ac:dyDescent="0.35">
      <c r="A54" s="187"/>
      <c r="B54" s="187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88"/>
      <c r="AJ54" s="188"/>
      <c r="AK54" s="188"/>
      <c r="AL54" s="177"/>
      <c r="AM54" s="177"/>
      <c r="AN54" s="27"/>
      <c r="AO54" s="27"/>
      <c r="AP54" s="27"/>
      <c r="AQ54" s="27"/>
      <c r="AR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</row>
    <row r="55" spans="1:57" x14ac:dyDescent="0.35">
      <c r="A55" s="187"/>
      <c r="B55" s="187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88"/>
      <c r="AJ55" s="188"/>
      <c r="AK55" s="188"/>
      <c r="AL55" s="177"/>
      <c r="AM55" s="177"/>
      <c r="AN55" s="27"/>
      <c r="AO55" s="27"/>
      <c r="AP55" s="27"/>
      <c r="AQ55" s="27"/>
      <c r="AR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</row>
    <row r="56" spans="1:57" x14ac:dyDescent="0.35">
      <c r="A56" s="187"/>
      <c r="B56" s="187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88"/>
      <c r="AJ56" s="188"/>
      <c r="AK56" s="188"/>
      <c r="AL56" s="177"/>
      <c r="AM56" s="177"/>
      <c r="AN56" s="27"/>
      <c r="AO56" s="27"/>
      <c r="AP56" s="27"/>
      <c r="AQ56" s="27"/>
      <c r="AR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</row>
    <row r="57" spans="1:57" x14ac:dyDescent="0.35">
      <c r="A57" s="187"/>
      <c r="B57" s="187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88"/>
      <c r="AJ57" s="188"/>
      <c r="AK57" s="188"/>
      <c r="AL57" s="177"/>
      <c r="AM57" s="177"/>
      <c r="AN57" s="27"/>
      <c r="AO57" s="27"/>
      <c r="AP57" s="27"/>
      <c r="AQ57" s="27"/>
      <c r="AR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</row>
    <row r="58" spans="1:57" x14ac:dyDescent="0.35">
      <c r="A58" s="187"/>
      <c r="B58" s="187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88"/>
      <c r="AJ58" s="188"/>
      <c r="AK58" s="188"/>
      <c r="AL58" s="177"/>
      <c r="AM58" s="177"/>
      <c r="AN58" s="27"/>
      <c r="AO58" s="27"/>
      <c r="AP58" s="27"/>
      <c r="AQ58" s="27"/>
      <c r="AR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</row>
    <row r="59" spans="1:57" x14ac:dyDescent="0.35">
      <c r="A59" s="187"/>
      <c r="B59" s="187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88"/>
      <c r="AJ59" s="188"/>
      <c r="AK59" s="188"/>
      <c r="AL59" s="177"/>
      <c r="AM59" s="177"/>
      <c r="AN59" s="27"/>
      <c r="AO59" s="27"/>
      <c r="AP59" s="27"/>
      <c r="AQ59" s="27"/>
      <c r="AR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</row>
    <row r="60" spans="1:57" x14ac:dyDescent="0.35">
      <c r="A60" s="187"/>
      <c r="B60" s="187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88"/>
      <c r="AJ60" s="188"/>
      <c r="AK60" s="188"/>
      <c r="AL60" s="177"/>
      <c r="AM60" s="177"/>
      <c r="AN60" s="27"/>
      <c r="AO60" s="27"/>
      <c r="AP60" s="27"/>
      <c r="AQ60" s="27"/>
      <c r="AR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</row>
    <row r="61" spans="1:57" x14ac:dyDescent="0.35">
      <c r="A61" s="187"/>
      <c r="B61" s="187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88"/>
      <c r="AJ61" s="188"/>
      <c r="AK61" s="188"/>
      <c r="AL61" s="177"/>
      <c r="AM61" s="177"/>
      <c r="AN61" s="27"/>
      <c r="AO61" s="27"/>
      <c r="AP61" s="27"/>
      <c r="AQ61" s="27"/>
      <c r="AR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</row>
    <row r="62" spans="1:57" x14ac:dyDescent="0.35">
      <c r="A62" s="187"/>
      <c r="B62" s="187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88"/>
      <c r="AJ62" s="188"/>
      <c r="AK62" s="188"/>
      <c r="AL62" s="177"/>
      <c r="AM62" s="177"/>
      <c r="AN62" s="27"/>
      <c r="AO62" s="27"/>
      <c r="AP62" s="27"/>
      <c r="AQ62" s="27"/>
      <c r="AR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</row>
    <row r="63" spans="1:57" x14ac:dyDescent="0.35">
      <c r="A63" s="187"/>
      <c r="B63" s="187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88"/>
      <c r="AJ63" s="188"/>
      <c r="AK63" s="188"/>
      <c r="AL63" s="177"/>
      <c r="AM63" s="177"/>
      <c r="AN63" s="27"/>
      <c r="AO63" s="27"/>
      <c r="AP63" s="27"/>
      <c r="AQ63" s="27"/>
      <c r="AR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</row>
    <row r="64" spans="1:57" x14ac:dyDescent="0.35">
      <c r="A64" s="187"/>
      <c r="B64" s="187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88"/>
      <c r="AJ64" s="188"/>
      <c r="AK64" s="188"/>
      <c r="AL64" s="177"/>
      <c r="AM64" s="177"/>
      <c r="AN64" s="27"/>
      <c r="AO64" s="27"/>
      <c r="AP64" s="27"/>
      <c r="AQ64" s="27"/>
      <c r="AR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</row>
    <row r="65" spans="1:58" x14ac:dyDescent="0.35">
      <c r="A65" s="187"/>
      <c r="B65" s="187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88"/>
      <c r="AJ65" s="188"/>
      <c r="AK65" s="188"/>
      <c r="AL65" s="177"/>
      <c r="AM65" s="177"/>
      <c r="AN65" s="27"/>
      <c r="AO65" s="27"/>
      <c r="AP65" s="27"/>
      <c r="AQ65" s="27"/>
      <c r="AR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</row>
    <row r="66" spans="1:58" x14ac:dyDescent="0.35"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88"/>
      <c r="AJ66" s="188"/>
      <c r="AK66" s="188"/>
      <c r="AL66" s="177"/>
      <c r="AM66" s="177"/>
      <c r="AN66" s="27"/>
      <c r="AO66" s="27"/>
      <c r="AP66" s="27"/>
      <c r="AQ66" s="27"/>
      <c r="AR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956F-4CD3-44B0-B05B-34E67491E2FB}">
  <dimension ref="A1:X35"/>
  <sheetViews>
    <sheetView zoomScale="70" zoomScaleNormal="70" workbookViewId="0">
      <selection activeCell="A3" sqref="A3"/>
    </sheetView>
  </sheetViews>
  <sheetFormatPr defaultRowHeight="14.5" x14ac:dyDescent="0.35"/>
  <cols>
    <col min="2" max="3" width="8.90625" customWidth="1"/>
    <col min="4" max="4" width="11.453125" customWidth="1"/>
    <col min="5" max="6" width="8.90625" customWidth="1"/>
    <col min="7" max="7" width="12.36328125" customWidth="1"/>
    <col min="8" max="8" width="13.81640625" customWidth="1"/>
    <col min="9" max="9" width="12.81640625" customWidth="1"/>
    <col min="10" max="10" width="14.08984375" customWidth="1"/>
    <col min="11" max="11" width="11.1796875" customWidth="1"/>
    <col min="12" max="12" width="8.90625" customWidth="1"/>
    <col min="13" max="13" width="11.1796875" bestFit="1" customWidth="1"/>
    <col min="14" max="14" width="13.81640625" bestFit="1" customWidth="1"/>
    <col min="15" max="15" width="12.81640625" bestFit="1" customWidth="1"/>
    <col min="16" max="16" width="10.81640625" bestFit="1" customWidth="1"/>
    <col min="17" max="17" width="12.54296875" bestFit="1" customWidth="1"/>
    <col min="18" max="18" width="0" hidden="1" customWidth="1"/>
    <col min="19" max="19" width="13.36328125" hidden="1" customWidth="1"/>
    <col min="20" max="20" width="0" hidden="1" customWidth="1"/>
    <col min="22" max="22" width="0" hidden="1" customWidth="1"/>
    <col min="23" max="23" width="27.81640625" hidden="1" customWidth="1"/>
    <col min="24" max="24" width="22.6328125" hidden="1" customWidth="1"/>
  </cols>
  <sheetData>
    <row r="1" spans="1:24" s="62" customFormat="1" ht="26" x14ac:dyDescent="0.6">
      <c r="A1" s="124" t="s">
        <v>211</v>
      </c>
      <c r="B1" s="30"/>
      <c r="C1" s="30"/>
      <c r="D1" s="30"/>
      <c r="E1" s="30"/>
      <c r="F1" s="30"/>
    </row>
    <row r="2" spans="1:24" s="62" customFormat="1" x14ac:dyDescent="0.35">
      <c r="A2" s="1" t="s">
        <v>121</v>
      </c>
      <c r="B2" s="30"/>
      <c r="C2" s="30"/>
      <c r="D2" s="30"/>
      <c r="E2" s="30"/>
      <c r="F2" s="30"/>
    </row>
    <row r="3" spans="1:24" s="62" customFormat="1" x14ac:dyDescent="0.35">
      <c r="A3" s="125"/>
      <c r="B3" s="30"/>
      <c r="C3" s="30"/>
      <c r="D3" s="30"/>
      <c r="E3" s="30"/>
      <c r="F3" s="30"/>
      <c r="S3" s="126"/>
    </row>
    <row r="4" spans="1:24" s="62" customFormat="1" x14ac:dyDescent="0.35">
      <c r="A4" s="30"/>
      <c r="B4" s="127"/>
      <c r="C4" s="127"/>
      <c r="D4" s="128" t="s">
        <v>122</v>
      </c>
      <c r="E4" s="127"/>
      <c r="F4" s="127"/>
      <c r="G4" s="129" t="s">
        <v>123</v>
      </c>
      <c r="H4" s="130"/>
      <c r="I4" s="130"/>
      <c r="J4" s="130"/>
      <c r="K4" s="130"/>
      <c r="L4" s="130"/>
      <c r="M4" s="129" t="s">
        <v>124</v>
      </c>
      <c r="N4" s="130"/>
      <c r="O4" s="130"/>
      <c r="P4" s="130"/>
      <c r="Q4" s="130"/>
    </row>
    <row r="5" spans="1:24" s="62" customFormat="1" x14ac:dyDescent="0.35">
      <c r="A5" s="131"/>
      <c r="B5" s="6" t="s">
        <v>99</v>
      </c>
      <c r="C5" s="6" t="s">
        <v>49</v>
      </c>
      <c r="D5" s="6" t="s">
        <v>125</v>
      </c>
      <c r="E5" s="6" t="s">
        <v>126</v>
      </c>
      <c r="F5" s="131"/>
      <c r="G5" s="132" t="s">
        <v>99</v>
      </c>
      <c r="H5" s="132" t="s">
        <v>49</v>
      </c>
      <c r="I5" s="132" t="s">
        <v>125</v>
      </c>
      <c r="J5" s="132" t="s">
        <v>126</v>
      </c>
      <c r="K5" s="132" t="s">
        <v>127</v>
      </c>
      <c r="L5" s="6"/>
      <c r="M5" s="132" t="s">
        <v>99</v>
      </c>
      <c r="N5" s="132" t="s">
        <v>49</v>
      </c>
      <c r="O5" s="132" t="s">
        <v>125</v>
      </c>
      <c r="P5" s="132" t="s">
        <v>126</v>
      </c>
      <c r="Q5" s="132" t="s">
        <v>127</v>
      </c>
      <c r="V5" s="133" t="s">
        <v>128</v>
      </c>
      <c r="W5" s="126" t="s">
        <v>129</v>
      </c>
      <c r="X5" s="126" t="s">
        <v>130</v>
      </c>
    </row>
    <row r="6" spans="1:24" x14ac:dyDescent="0.35">
      <c r="A6" s="131">
        <v>2014</v>
      </c>
      <c r="B6" s="12">
        <f>G6/M6</f>
        <v>4.2806659543535762E-2</v>
      </c>
      <c r="C6" s="12">
        <f>H6/N6</f>
        <v>0.10769255026449465</v>
      </c>
      <c r="D6" s="12">
        <f>I6/O6</f>
        <v>7.194747136071529E-2</v>
      </c>
      <c r="E6" s="12">
        <f>J6/P6</f>
        <v>4.9231911283480791E-2</v>
      </c>
      <c r="G6" s="26">
        <v>19551</v>
      </c>
      <c r="H6" s="26">
        <v>40981</v>
      </c>
      <c r="I6" s="26">
        <v>2060</v>
      </c>
      <c r="J6" s="26">
        <f t="shared" ref="J6:J16" si="0">K6-I6-H6-G6</f>
        <v>64994</v>
      </c>
      <c r="K6" s="26">
        <v>127586</v>
      </c>
      <c r="L6" s="26"/>
      <c r="M6" s="26">
        <v>456728</v>
      </c>
      <c r="N6" s="26">
        <v>380537</v>
      </c>
      <c r="O6" s="26">
        <v>28632</v>
      </c>
      <c r="P6" s="26">
        <f t="shared" ref="P6:P16" si="1">Q6-O6-N6-M6</f>
        <v>1320160</v>
      </c>
      <c r="Q6" s="26">
        <v>2186057</v>
      </c>
      <c r="V6" s="134">
        <v>2014</v>
      </c>
      <c r="W6" s="62">
        <v>70.2</v>
      </c>
      <c r="X6" s="54">
        <f>W6/$W$16</f>
        <v>0.61149825783972134</v>
      </c>
    </row>
    <row r="7" spans="1:24" x14ac:dyDescent="0.35">
      <c r="A7" s="131">
        <v>2015</v>
      </c>
      <c r="B7" s="12">
        <f t="shared" ref="B7:E15" si="2">G7/M7</f>
        <v>-1.9103341586476332E-4</v>
      </c>
      <c r="C7" s="12">
        <f t="shared" si="2"/>
        <v>8.0907211850906435E-2</v>
      </c>
      <c r="D7" s="12">
        <f>I7/O7</f>
        <v>0.12293764068568036</v>
      </c>
      <c r="E7" s="12">
        <f t="shared" si="2"/>
        <v>6.8433999604477089E-2</v>
      </c>
      <c r="G7" s="26">
        <v>-102</v>
      </c>
      <c r="H7" s="26">
        <v>34485</v>
      </c>
      <c r="I7" s="26">
        <v>4970</v>
      </c>
      <c r="J7" s="26">
        <f t="shared" si="0"/>
        <v>96200</v>
      </c>
      <c r="K7" s="26">
        <v>135553</v>
      </c>
      <c r="L7" s="26"/>
      <c r="M7" s="26">
        <v>533938</v>
      </c>
      <c r="N7" s="26">
        <v>426229</v>
      </c>
      <c r="O7" s="26">
        <v>40427</v>
      </c>
      <c r="P7" s="26">
        <f t="shared" si="1"/>
        <v>1405734</v>
      </c>
      <c r="Q7" s="26">
        <v>2406328</v>
      </c>
      <c r="V7" s="134">
        <v>2015</v>
      </c>
      <c r="W7">
        <v>73</v>
      </c>
      <c r="X7" s="54">
        <f t="shared" ref="X7:X16" si="3">W7/$W$16</f>
        <v>0.63588850174216027</v>
      </c>
    </row>
    <row r="8" spans="1:24" x14ac:dyDescent="0.35">
      <c r="A8" s="131">
        <v>2016</v>
      </c>
      <c r="B8" s="12">
        <f>G8/M8</f>
        <v>-2.553760381118729E-3</v>
      </c>
      <c r="C8" s="12">
        <f t="shared" si="2"/>
        <v>7.7051631997824693E-2</v>
      </c>
      <c r="D8" s="12">
        <f t="shared" si="2"/>
        <v>0.13182155808974527</v>
      </c>
      <c r="E8" s="12">
        <f t="shared" si="2"/>
        <v>4.2555254493377791E-2</v>
      </c>
      <c r="G8" s="26">
        <v>-1234</v>
      </c>
      <c r="H8" s="26">
        <v>36838</v>
      </c>
      <c r="I8" s="26">
        <v>6034</v>
      </c>
      <c r="J8" s="26">
        <f t="shared" si="0"/>
        <v>71539</v>
      </c>
      <c r="K8" s="26">
        <v>113177</v>
      </c>
      <c r="L8" s="26"/>
      <c r="M8" s="26">
        <v>483209</v>
      </c>
      <c r="N8" s="26">
        <v>478095</v>
      </c>
      <c r="O8" s="26">
        <v>45774</v>
      </c>
      <c r="P8" s="26">
        <f t="shared" si="1"/>
        <v>1681085</v>
      </c>
      <c r="Q8" s="26">
        <v>2688163</v>
      </c>
      <c r="V8" s="134">
        <v>2016</v>
      </c>
      <c r="W8">
        <v>77.599999999999994</v>
      </c>
      <c r="X8" s="54">
        <f t="shared" si="3"/>
        <v>0.6759581881533101</v>
      </c>
    </row>
    <row r="9" spans="1:24" x14ac:dyDescent="0.35">
      <c r="A9" s="131">
        <v>2017</v>
      </c>
      <c r="B9" s="12">
        <f t="shared" si="2"/>
        <v>2.8846313379346962E-2</v>
      </c>
      <c r="C9" s="12">
        <f>H9/N9</f>
        <v>5.84732614544669E-2</v>
      </c>
      <c r="D9" s="12">
        <f t="shared" si="2"/>
        <v>3.9655693974644558E-2</v>
      </c>
      <c r="E9" s="12">
        <f>J9/P9</f>
        <v>3.559485690004055E-2</v>
      </c>
      <c r="G9" s="26">
        <v>13909</v>
      </c>
      <c r="H9" s="26">
        <v>29774</v>
      </c>
      <c r="I9" s="26">
        <v>1442</v>
      </c>
      <c r="J9" s="26">
        <f t="shared" si="0"/>
        <v>73212</v>
      </c>
      <c r="K9" s="26">
        <v>118337</v>
      </c>
      <c r="L9" s="26"/>
      <c r="M9" s="26">
        <v>482176</v>
      </c>
      <c r="N9" s="26">
        <v>509190</v>
      </c>
      <c r="O9" s="26">
        <v>36363</v>
      </c>
      <c r="P9" s="26">
        <f t="shared" si="1"/>
        <v>2056814</v>
      </c>
      <c r="Q9" s="26">
        <v>3084543</v>
      </c>
      <c r="V9" s="134">
        <v>2017</v>
      </c>
      <c r="W9">
        <v>82.4</v>
      </c>
      <c r="X9" s="54">
        <f t="shared" si="3"/>
        <v>0.71777003484320567</v>
      </c>
    </row>
    <row r="10" spans="1:24" x14ac:dyDescent="0.35">
      <c r="A10" s="131">
        <v>2018</v>
      </c>
      <c r="B10" s="12">
        <f t="shared" si="2"/>
        <v>3.6043329818747805E-2</v>
      </c>
      <c r="C10" s="12">
        <f t="shared" si="2"/>
        <v>0.13491133867582081</v>
      </c>
      <c r="D10" s="12">
        <f>I10/O10</f>
        <v>0.17510905125408943</v>
      </c>
      <c r="E10" s="12">
        <f t="shared" si="2"/>
        <v>4.1936326912794024E-2</v>
      </c>
      <c r="G10" s="26">
        <v>17229</v>
      </c>
      <c r="H10" s="26">
        <v>11633</v>
      </c>
      <c r="I10" s="26">
        <v>6423</v>
      </c>
      <c r="J10" s="26">
        <f t="shared" si="0"/>
        <v>104623</v>
      </c>
      <c r="K10" s="26">
        <v>139908</v>
      </c>
      <c r="L10" s="26"/>
      <c r="M10" s="26">
        <v>478008</v>
      </c>
      <c r="N10" s="26">
        <v>86227</v>
      </c>
      <c r="O10" s="26">
        <v>36680</v>
      </c>
      <c r="P10" s="26">
        <f t="shared" si="1"/>
        <v>2494806</v>
      </c>
      <c r="Q10" s="26">
        <v>3095721</v>
      </c>
      <c r="V10" s="134">
        <v>2018</v>
      </c>
      <c r="W10">
        <v>85.5</v>
      </c>
      <c r="X10" s="54">
        <f t="shared" si="3"/>
        <v>0.74477351916376311</v>
      </c>
    </row>
    <row r="11" spans="1:24" x14ac:dyDescent="0.35">
      <c r="A11" s="131">
        <v>2019</v>
      </c>
      <c r="B11" s="12">
        <f t="shared" si="2"/>
        <v>4.4232455312383324E-2</v>
      </c>
      <c r="C11" s="12">
        <f t="shared" si="2"/>
        <v>6.4503074105566091E-2</v>
      </c>
      <c r="D11" s="12">
        <f t="shared" si="2"/>
        <v>8.8037818580432997E-2</v>
      </c>
      <c r="E11" s="12">
        <f t="shared" si="2"/>
        <v>3.9753774479461303E-2</v>
      </c>
      <c r="G11" s="26">
        <v>21088</v>
      </c>
      <c r="H11" s="26">
        <v>31558</v>
      </c>
      <c r="I11" s="26">
        <v>2570</v>
      </c>
      <c r="J11" s="26">
        <f t="shared" si="0"/>
        <v>83555</v>
      </c>
      <c r="K11" s="26">
        <v>138771</v>
      </c>
      <c r="L11" s="26"/>
      <c r="M11" s="26">
        <v>476754</v>
      </c>
      <c r="N11" s="26">
        <v>489248</v>
      </c>
      <c r="O11" s="26">
        <v>29192</v>
      </c>
      <c r="P11" s="26">
        <f t="shared" si="1"/>
        <v>2101813</v>
      </c>
      <c r="Q11" s="26">
        <v>3097007</v>
      </c>
      <c r="V11" s="134">
        <v>2019</v>
      </c>
      <c r="W11">
        <v>89.4</v>
      </c>
      <c r="X11" s="54">
        <f t="shared" si="3"/>
        <v>0.77874564459930318</v>
      </c>
    </row>
    <row r="12" spans="1:24" x14ac:dyDescent="0.35">
      <c r="A12" s="131">
        <v>2020</v>
      </c>
      <c r="B12" s="12">
        <f t="shared" si="2"/>
        <v>6.9642964537016613E-2</v>
      </c>
      <c r="C12" s="12">
        <f t="shared" si="2"/>
        <v>2.6044146757074775E-2</v>
      </c>
      <c r="D12" s="12">
        <f t="shared" si="2"/>
        <v>3.4850614480844776E-2</v>
      </c>
      <c r="E12" s="12">
        <f t="shared" si="2"/>
        <v>1.401708435409788E-2</v>
      </c>
      <c r="G12" s="135">
        <v>34740</v>
      </c>
      <c r="H12" s="26">
        <v>13236</v>
      </c>
      <c r="I12" s="26">
        <v>967</v>
      </c>
      <c r="J12" s="26">
        <f t="shared" si="0"/>
        <v>35211</v>
      </c>
      <c r="K12" s="26">
        <v>84154</v>
      </c>
      <c r="L12" s="26"/>
      <c r="M12" s="26">
        <v>498830</v>
      </c>
      <c r="N12" s="26">
        <v>508214</v>
      </c>
      <c r="O12" s="26">
        <v>27747</v>
      </c>
      <c r="P12" s="26">
        <f t="shared" si="1"/>
        <v>2512006</v>
      </c>
      <c r="Q12" s="26">
        <v>3546797</v>
      </c>
      <c r="V12" s="134">
        <v>2020</v>
      </c>
      <c r="W12">
        <v>93.1</v>
      </c>
      <c r="X12" s="54">
        <f t="shared" si="3"/>
        <v>0.8109756097560975</v>
      </c>
    </row>
    <row r="13" spans="1:24" x14ac:dyDescent="0.35">
      <c r="A13" s="131">
        <v>2021</v>
      </c>
      <c r="B13" s="12">
        <f t="shared" si="2"/>
        <v>0.16467068043994057</v>
      </c>
      <c r="C13" s="12">
        <f t="shared" si="2"/>
        <v>5.9198418213887688E-2</v>
      </c>
      <c r="D13" s="12">
        <f t="shared" si="2"/>
        <v>1.9341238471673253E-2</v>
      </c>
      <c r="E13" s="12">
        <f t="shared" si="2"/>
        <v>2.9618442915020814E-2</v>
      </c>
      <c r="G13" s="26">
        <v>90641</v>
      </c>
      <c r="H13" s="26">
        <v>32455</v>
      </c>
      <c r="I13" s="26">
        <v>1101</v>
      </c>
      <c r="J13" s="26">
        <f t="shared" si="0"/>
        <v>75350</v>
      </c>
      <c r="K13" s="26">
        <v>199547</v>
      </c>
      <c r="L13" s="26"/>
      <c r="M13" s="26">
        <v>550438</v>
      </c>
      <c r="N13" s="26">
        <v>548241</v>
      </c>
      <c r="O13" s="26">
        <v>56925</v>
      </c>
      <c r="P13" s="26">
        <f t="shared" si="1"/>
        <v>2544023</v>
      </c>
      <c r="Q13" s="26">
        <v>3699627</v>
      </c>
      <c r="V13" s="134">
        <v>2021</v>
      </c>
      <c r="W13">
        <v>96.1</v>
      </c>
      <c r="X13" s="54">
        <f t="shared" si="3"/>
        <v>0.83710801393728218</v>
      </c>
    </row>
    <row r="14" spans="1:24" x14ac:dyDescent="0.35">
      <c r="A14" s="131">
        <v>2022</v>
      </c>
      <c r="B14" s="12">
        <f t="shared" si="2"/>
        <v>0.16692956134494472</v>
      </c>
      <c r="C14" s="12">
        <f t="shared" si="2"/>
        <v>0.11423396871642866</v>
      </c>
      <c r="D14" s="12">
        <f t="shared" si="2"/>
        <v>2.7681771633384537E-2</v>
      </c>
      <c r="E14" s="12">
        <f t="shared" si="2"/>
        <v>5.1188192713646385E-2</v>
      </c>
      <c r="G14" s="26">
        <v>91012</v>
      </c>
      <c r="H14" s="26">
        <v>60930</v>
      </c>
      <c r="I14" s="26">
        <v>865</v>
      </c>
      <c r="J14" s="26">
        <f t="shared" si="0"/>
        <v>114459</v>
      </c>
      <c r="K14" s="26">
        <v>267266</v>
      </c>
      <c r="L14" s="26"/>
      <c r="M14" s="26">
        <v>545212</v>
      </c>
      <c r="N14" s="26">
        <v>533379</v>
      </c>
      <c r="O14" s="26">
        <v>31248</v>
      </c>
      <c r="P14" s="26">
        <f t="shared" si="1"/>
        <v>2236043</v>
      </c>
      <c r="Q14" s="26">
        <v>3345882</v>
      </c>
      <c r="V14" s="134">
        <v>2022</v>
      </c>
      <c r="W14">
        <v>101.8</v>
      </c>
      <c r="X14" s="54">
        <f t="shared" si="3"/>
        <v>0.88675958188153314</v>
      </c>
    </row>
    <row r="15" spans="1:24" x14ac:dyDescent="0.35">
      <c r="A15" s="131">
        <v>2023</v>
      </c>
      <c r="B15" s="12">
        <f t="shared" si="2"/>
        <v>8.5330515887105857E-2</v>
      </c>
      <c r="C15" s="12">
        <f t="shared" si="2"/>
        <v>8.7666607675144101E-2</v>
      </c>
      <c r="D15" s="12">
        <f t="shared" si="2"/>
        <v>0.14496032823483271</v>
      </c>
      <c r="E15" s="12">
        <f t="shared" si="2"/>
        <v>4.1070010726647427E-2</v>
      </c>
      <c r="F15" s="83">
        <f>D16/D15-1</f>
        <v>-0.54681128138536295</v>
      </c>
      <c r="G15" s="26">
        <v>49266</v>
      </c>
      <c r="H15" s="26">
        <v>50527</v>
      </c>
      <c r="I15" s="26">
        <v>4805</v>
      </c>
      <c r="J15" s="26">
        <f t="shared" si="0"/>
        <v>92848</v>
      </c>
      <c r="K15" s="26">
        <v>197446</v>
      </c>
      <c r="L15" s="26"/>
      <c r="M15" s="26">
        <v>577355</v>
      </c>
      <c r="N15" s="26">
        <v>576354</v>
      </c>
      <c r="O15" s="26">
        <v>33147</v>
      </c>
      <c r="P15" s="26">
        <f t="shared" si="1"/>
        <v>2260725</v>
      </c>
      <c r="Q15" s="26">
        <v>3447581</v>
      </c>
      <c r="V15" s="134">
        <v>2023</v>
      </c>
      <c r="W15">
        <v>109</v>
      </c>
      <c r="X15" s="54">
        <f t="shared" si="3"/>
        <v>0.94947735191637628</v>
      </c>
    </row>
    <row r="16" spans="1:24" x14ac:dyDescent="0.35">
      <c r="A16" s="131">
        <v>2024</v>
      </c>
      <c r="B16" s="12">
        <f>G16/M16</f>
        <v>4.8460451109335625E-2</v>
      </c>
      <c r="C16" s="12">
        <f>H16/N16</f>
        <v>9.1750180641512996E-2</v>
      </c>
      <c r="D16" s="12">
        <f>I16/O16</f>
        <v>6.5694385402701019E-2</v>
      </c>
      <c r="E16" s="12">
        <f>J16/P16</f>
        <v>3.7905014686749269E-2</v>
      </c>
      <c r="G16" s="136">
        <v>29963</v>
      </c>
      <c r="H16" s="136">
        <v>58410</v>
      </c>
      <c r="I16" s="136">
        <v>2009</v>
      </c>
      <c r="J16" s="136">
        <f t="shared" si="0"/>
        <v>87286</v>
      </c>
      <c r="K16" s="136">
        <v>177668</v>
      </c>
      <c r="L16" s="26"/>
      <c r="M16" s="26">
        <v>618298</v>
      </c>
      <c r="N16" s="26">
        <v>636620</v>
      </c>
      <c r="O16" s="26">
        <v>30581</v>
      </c>
      <c r="P16" s="26">
        <f t="shared" si="1"/>
        <v>2302756</v>
      </c>
      <c r="Q16" s="26">
        <v>3588255</v>
      </c>
      <c r="R16" s="26"/>
      <c r="V16" s="134">
        <v>2024</v>
      </c>
      <c r="W16">
        <v>114.8</v>
      </c>
      <c r="X16" s="54">
        <f t="shared" si="3"/>
        <v>1</v>
      </c>
    </row>
    <row r="17" spans="1:18" x14ac:dyDescent="0.35">
      <c r="A17" s="131"/>
      <c r="B17" s="137"/>
      <c r="C17" s="137"/>
      <c r="D17" s="137"/>
      <c r="E17" s="137"/>
      <c r="G17" s="136"/>
      <c r="H17" s="136"/>
      <c r="I17" s="136"/>
      <c r="J17" s="136"/>
      <c r="K17" s="136"/>
      <c r="L17" s="26"/>
      <c r="M17" s="26"/>
      <c r="N17" s="26"/>
      <c r="O17" s="26"/>
      <c r="P17" s="26"/>
      <c r="Q17" s="26"/>
      <c r="R17" s="26"/>
    </row>
    <row r="18" spans="1:18" x14ac:dyDescent="0.35">
      <c r="A18" s="131"/>
      <c r="B18" s="137"/>
      <c r="C18" s="137"/>
      <c r="D18" s="137"/>
      <c r="E18" s="137"/>
      <c r="G18" s="136"/>
      <c r="H18" s="136"/>
      <c r="I18" s="136"/>
      <c r="J18" s="136"/>
      <c r="K18" s="136"/>
      <c r="L18" s="26"/>
      <c r="M18" s="26"/>
      <c r="N18" s="26"/>
      <c r="O18" s="26"/>
      <c r="P18" s="26"/>
      <c r="Q18" s="26"/>
      <c r="R18" s="26"/>
    </row>
    <row r="19" spans="1:18" hidden="1" x14ac:dyDescent="0.35">
      <c r="A19" s="131"/>
      <c r="B19" s="137"/>
      <c r="C19" s="137"/>
      <c r="D19" s="138" t="s">
        <v>131</v>
      </c>
      <c r="E19" s="137"/>
      <c r="G19" s="136"/>
      <c r="H19" s="136"/>
      <c r="I19" s="136"/>
      <c r="J19" s="136"/>
      <c r="K19" s="136"/>
      <c r="L19" s="26"/>
      <c r="M19" s="26"/>
      <c r="N19" s="26"/>
      <c r="O19" s="26"/>
      <c r="P19" s="26"/>
      <c r="Q19" s="26"/>
      <c r="R19" s="26"/>
    </row>
    <row r="20" spans="1:18" hidden="1" x14ac:dyDescent="0.35">
      <c r="B20" s="81" t="s">
        <v>132</v>
      </c>
      <c r="G20" s="129" t="s">
        <v>123</v>
      </c>
      <c r="H20" s="130"/>
      <c r="I20" s="130"/>
      <c r="J20" s="130"/>
      <c r="K20" s="130"/>
      <c r="L20" s="26"/>
      <c r="M20" s="129" t="s">
        <v>124</v>
      </c>
      <c r="N20" s="130"/>
      <c r="O20" s="130"/>
      <c r="P20" s="130"/>
      <c r="Q20" s="130"/>
      <c r="R20" s="26"/>
    </row>
    <row r="21" spans="1:18" hidden="1" x14ac:dyDescent="0.35">
      <c r="A21" s="133"/>
      <c r="B21" s="139" t="s">
        <v>99</v>
      </c>
      <c r="C21" s="139" t="s">
        <v>49</v>
      </c>
      <c r="D21" s="139" t="s">
        <v>125</v>
      </c>
      <c r="E21" s="139" t="s">
        <v>126</v>
      </c>
      <c r="G21" s="140" t="s">
        <v>99</v>
      </c>
      <c r="H21" s="140" t="s">
        <v>49</v>
      </c>
      <c r="I21" s="140" t="s">
        <v>125</v>
      </c>
      <c r="J21" s="140" t="s">
        <v>126</v>
      </c>
      <c r="K21" s="140" t="s">
        <v>127</v>
      </c>
      <c r="M21" s="140" t="s">
        <v>99</v>
      </c>
      <c r="N21" s="140" t="s">
        <v>49</v>
      </c>
      <c r="O21" s="140" t="s">
        <v>125</v>
      </c>
      <c r="P21" s="140" t="s">
        <v>126</v>
      </c>
      <c r="Q21" s="140" t="s">
        <v>127</v>
      </c>
    </row>
    <row r="22" spans="1:18" hidden="1" x14ac:dyDescent="0.35">
      <c r="A22" s="133">
        <v>2014</v>
      </c>
      <c r="B22" s="12">
        <f>G22/M22</f>
        <v>4.2806659543535755E-2</v>
      </c>
      <c r="C22" s="12">
        <f>H22/N22</f>
        <v>0.17611260356643854</v>
      </c>
      <c r="D22" s="12">
        <f>I22/O22</f>
        <v>0.11765768820812128</v>
      </c>
      <c r="E22" s="12">
        <f>J22/P22</f>
        <v>0.10319195573020984</v>
      </c>
      <c r="G22" s="26">
        <f>G6/$X$6</f>
        <v>31972.290598290594</v>
      </c>
      <c r="H22" s="26">
        <f t="shared" ref="H22:K22" si="4">H6/$X$6</f>
        <v>67017.361823361818</v>
      </c>
      <c r="I22" s="26">
        <f t="shared" si="4"/>
        <v>3368.7749287749284</v>
      </c>
      <c r="J22" s="26">
        <f t="shared" si="4"/>
        <v>106286.48433048431</v>
      </c>
      <c r="K22" s="26">
        <f t="shared" si="4"/>
        <v>208644.91168091164</v>
      </c>
      <c r="M22" s="26">
        <f>M6/$X$6</f>
        <v>746899.92022792017</v>
      </c>
      <c r="N22" s="26">
        <v>380537</v>
      </c>
      <c r="O22" s="26">
        <v>28632</v>
      </c>
      <c r="P22" s="26">
        <f t="shared" ref="P22:P32" si="5">Q22-O22-N22-M22</f>
        <v>1029988.0797720798</v>
      </c>
      <c r="Q22" s="26">
        <v>2186057</v>
      </c>
    </row>
    <row r="23" spans="1:18" hidden="1" x14ac:dyDescent="0.35">
      <c r="A23" s="133">
        <v>2015</v>
      </c>
      <c r="B23" s="12">
        <f t="shared" ref="B23:D25" si="6">G23/M23</f>
        <v>-1.9103341586476332E-4</v>
      </c>
      <c r="C23" s="12">
        <f t="shared" si="6"/>
        <v>0.12723490302032958</v>
      </c>
      <c r="D23" s="12">
        <f>I23/O23</f>
        <v>0.19333207055775486</v>
      </c>
      <c r="E23" s="12">
        <f t="shared" ref="E23:E24" si="7">J23/P23</f>
        <v>0.13753130299908342</v>
      </c>
      <c r="G23" s="26">
        <f>G7/$X$7</f>
        <v>-160.40547945205481</v>
      </c>
      <c r="H23" s="26">
        <f t="shared" ref="H23:K23" si="8">H7/$X$7</f>
        <v>54231.205479452052</v>
      </c>
      <c r="I23" s="26">
        <f t="shared" si="8"/>
        <v>7815.8356164383558</v>
      </c>
      <c r="J23" s="26">
        <f t="shared" si="8"/>
        <v>151284.38356164383</v>
      </c>
      <c r="K23" s="26">
        <f t="shared" si="8"/>
        <v>213171.01917808221</v>
      </c>
      <c r="M23" s="26">
        <f>M7/$X$7</f>
        <v>839672.36164383567</v>
      </c>
      <c r="N23" s="26">
        <v>426229</v>
      </c>
      <c r="O23" s="26">
        <v>40427</v>
      </c>
      <c r="P23" s="26">
        <f t="shared" si="5"/>
        <v>1099999.6383561643</v>
      </c>
      <c r="Q23" s="26">
        <v>2406328</v>
      </c>
    </row>
    <row r="24" spans="1:18" hidden="1" x14ac:dyDescent="0.35">
      <c r="A24" s="133">
        <v>2016</v>
      </c>
      <c r="B24" s="12">
        <f>G24/M24</f>
        <v>-2.553760381118729E-3</v>
      </c>
      <c r="C24" s="12">
        <f t="shared" si="6"/>
        <v>0.11398875455348294</v>
      </c>
      <c r="D24" s="12">
        <f t="shared" si="6"/>
        <v>0.19501436686472626</v>
      </c>
      <c r="E24" s="12">
        <f t="shared" si="7"/>
        <v>7.3016619000964442E-2</v>
      </c>
      <c r="G24" s="26">
        <f>G8/$X$8</f>
        <v>-1825.5567010309278</v>
      </c>
      <c r="H24" s="26">
        <f t="shared" ref="H24:K24" si="9">H8/$X$8</f>
        <v>54497.453608247422</v>
      </c>
      <c r="I24" s="26">
        <f t="shared" si="9"/>
        <v>8926.5876288659802</v>
      </c>
      <c r="J24" s="26">
        <f t="shared" si="9"/>
        <v>105833.46907216495</v>
      </c>
      <c r="K24" s="26">
        <f t="shared" si="9"/>
        <v>167431.95360824742</v>
      </c>
      <c r="M24" s="26">
        <f>M8/$X$8</f>
        <v>714850.42783505155</v>
      </c>
      <c r="N24" s="26">
        <v>478095</v>
      </c>
      <c r="O24" s="26">
        <v>45774</v>
      </c>
      <c r="P24" s="26">
        <f t="shared" si="5"/>
        <v>1449443.5721649486</v>
      </c>
      <c r="Q24" s="26">
        <v>2688163</v>
      </c>
    </row>
    <row r="25" spans="1:18" hidden="1" x14ac:dyDescent="0.35">
      <c r="A25" s="133">
        <v>2017</v>
      </c>
      <c r="B25" s="12">
        <f t="shared" ref="B25:D31" si="10">G25/M25</f>
        <v>2.8846313379346962E-2</v>
      </c>
      <c r="C25" s="12">
        <f>H25/N25</f>
        <v>8.1465174938990276E-2</v>
      </c>
      <c r="D25" s="12">
        <f t="shared" si="6"/>
        <v>5.5248466848169836E-2</v>
      </c>
      <c r="E25" s="12">
        <f>J25/P25</f>
        <v>5.4626243334714289E-2</v>
      </c>
      <c r="G25" s="26">
        <f>G9/$X$9</f>
        <v>19378.072815533978</v>
      </c>
      <c r="H25" s="26">
        <f t="shared" ref="H25:K25" si="11">H9/$X$9</f>
        <v>41481.25242718446</v>
      </c>
      <c r="I25" s="26">
        <f t="shared" si="11"/>
        <v>2008.9999999999998</v>
      </c>
      <c r="J25" s="26">
        <f t="shared" si="11"/>
        <v>101999.24271844659</v>
      </c>
      <c r="K25" s="26">
        <f t="shared" si="11"/>
        <v>164867.56796116501</v>
      </c>
      <c r="M25" s="26">
        <f>M9/$X$9</f>
        <v>671769.47572815523</v>
      </c>
      <c r="N25" s="26">
        <v>509190</v>
      </c>
      <c r="O25" s="26">
        <v>36363</v>
      </c>
      <c r="P25" s="26">
        <f t="shared" si="5"/>
        <v>1867220.5242718449</v>
      </c>
      <c r="Q25" s="26">
        <v>3084543</v>
      </c>
    </row>
    <row r="26" spans="1:18" hidden="1" x14ac:dyDescent="0.35">
      <c r="A26" s="133">
        <v>2018</v>
      </c>
      <c r="B26" s="12">
        <f t="shared" si="10"/>
        <v>3.6043329818747798E-2</v>
      </c>
      <c r="C26" s="12">
        <f t="shared" si="10"/>
        <v>0.18114411321618978</v>
      </c>
      <c r="D26" s="12">
        <f>I26/O26</f>
        <v>0.23511718226864872</v>
      </c>
      <c r="E26" s="12">
        <f t="shared" ref="E26:E31" si="12">J26/P26</f>
        <v>6.0264443604244919E-2</v>
      </c>
      <c r="G26" s="26">
        <f>G10/$X$10</f>
        <v>23133.207017543857</v>
      </c>
      <c r="H26" s="26">
        <f t="shared" ref="H26:K26" si="13">H10/$X$10</f>
        <v>15619.513450292397</v>
      </c>
      <c r="I26" s="26">
        <f t="shared" si="13"/>
        <v>8624.0982456140355</v>
      </c>
      <c r="J26" s="26">
        <f t="shared" si="13"/>
        <v>140476.26198830409</v>
      </c>
      <c r="K26" s="26">
        <f t="shared" si="13"/>
        <v>187853.08070175437</v>
      </c>
      <c r="M26" s="26">
        <f>M10/$X$10</f>
        <v>641816.5894736842</v>
      </c>
      <c r="N26" s="26">
        <v>86227</v>
      </c>
      <c r="O26" s="26">
        <v>36680</v>
      </c>
      <c r="P26" s="26">
        <f t="shared" si="5"/>
        <v>2330997.4105263157</v>
      </c>
      <c r="Q26" s="26">
        <v>3095721</v>
      </c>
    </row>
    <row r="27" spans="1:18" hidden="1" x14ac:dyDescent="0.35">
      <c r="A27" s="133">
        <v>2019</v>
      </c>
      <c r="B27" s="12">
        <f t="shared" si="10"/>
        <v>4.4232455312383324E-2</v>
      </c>
      <c r="C27" s="12">
        <f t="shared" si="10"/>
        <v>8.2829450864865622E-2</v>
      </c>
      <c r="D27" s="12">
        <f t="shared" si="10"/>
        <v>0.1130508005932182</v>
      </c>
      <c r="E27" s="12">
        <f t="shared" si="12"/>
        <v>5.4564969098863408E-2</v>
      </c>
      <c r="G27" s="26">
        <f>G11/$X$11</f>
        <v>27079.445190156599</v>
      </c>
      <c r="H27" s="26">
        <f t="shared" ref="H27:K27" si="14">H11/$X$11</f>
        <v>40524.143176733778</v>
      </c>
      <c r="I27" s="26">
        <f t="shared" si="14"/>
        <v>3300.1789709172258</v>
      </c>
      <c r="J27" s="26">
        <f t="shared" si="14"/>
        <v>107294.34004474273</v>
      </c>
      <c r="K27" s="26">
        <f t="shared" si="14"/>
        <v>178198.10738255031</v>
      </c>
      <c r="M27" s="26">
        <f>M11/$X$11</f>
        <v>612207.59731543623</v>
      </c>
      <c r="N27" s="26">
        <v>489248</v>
      </c>
      <c r="O27" s="26">
        <v>29192</v>
      </c>
      <c r="P27" s="26">
        <f t="shared" si="5"/>
        <v>1966359.4026845638</v>
      </c>
      <c r="Q27" s="26">
        <v>3097007</v>
      </c>
    </row>
    <row r="28" spans="1:18" hidden="1" x14ac:dyDescent="0.35">
      <c r="A28" s="133">
        <v>2020</v>
      </c>
      <c r="B28" s="12">
        <f t="shared" si="10"/>
        <v>6.9642964537016613E-2</v>
      </c>
      <c r="C28" s="12">
        <f t="shared" si="10"/>
        <v>3.2114586978648593E-2</v>
      </c>
      <c r="D28" s="12">
        <f t="shared" si="10"/>
        <v>4.2973690036530399E-2</v>
      </c>
      <c r="E28" s="12">
        <f t="shared" si="12"/>
        <v>1.8123053066168262E-2</v>
      </c>
      <c r="G28" s="135">
        <f>G12/$X$12</f>
        <v>42837.29323308271</v>
      </c>
      <c r="H28" s="135">
        <f t="shared" ref="H28:K28" si="15">H12/$X$12</f>
        <v>16321.082706766918</v>
      </c>
      <c r="I28" s="135">
        <f t="shared" si="15"/>
        <v>1192.390977443609</v>
      </c>
      <c r="J28" s="135">
        <f t="shared" si="15"/>
        <v>43418.075187969931</v>
      </c>
      <c r="K28" s="135">
        <f t="shared" si="15"/>
        <v>103768.84210526316</v>
      </c>
      <c r="M28" s="26">
        <f>M12/$X$12</f>
        <v>615098.64661654143</v>
      </c>
      <c r="N28" s="26">
        <v>508214</v>
      </c>
      <c r="O28" s="26">
        <v>27747</v>
      </c>
      <c r="P28" s="26">
        <f t="shared" si="5"/>
        <v>2395737.3533834587</v>
      </c>
      <c r="Q28" s="26">
        <v>3546797</v>
      </c>
    </row>
    <row r="29" spans="1:18" hidden="1" x14ac:dyDescent="0.35">
      <c r="A29" s="133">
        <v>2021</v>
      </c>
      <c r="B29" s="12">
        <f t="shared" si="10"/>
        <v>0.16467068043994057</v>
      </c>
      <c r="C29" s="12">
        <f t="shared" si="10"/>
        <v>7.0717777429285186E-2</v>
      </c>
      <c r="D29" s="12">
        <f t="shared" si="10"/>
        <v>2.3104830140979082E-2</v>
      </c>
      <c r="E29" s="12">
        <f t="shared" si="12"/>
        <v>3.6936996919309753E-2</v>
      </c>
      <c r="G29" s="26">
        <f>G13/$X$13</f>
        <v>108278.7388137357</v>
      </c>
      <c r="H29" s="26">
        <f t="shared" ref="H29:K29" si="16">H13/$X$13</f>
        <v>38770.385015608743</v>
      </c>
      <c r="I29" s="26">
        <f t="shared" si="16"/>
        <v>1315.2424557752342</v>
      </c>
      <c r="J29" s="26">
        <f t="shared" si="16"/>
        <v>90012.278876170662</v>
      </c>
      <c r="K29" s="26">
        <f t="shared" si="16"/>
        <v>238376.64516129033</v>
      </c>
      <c r="M29" s="26">
        <f>M13/$X$13</f>
        <v>657547.1633714881</v>
      </c>
      <c r="N29" s="26">
        <v>548241</v>
      </c>
      <c r="O29" s="26">
        <v>56925</v>
      </c>
      <c r="P29" s="26">
        <f t="shared" si="5"/>
        <v>2436913.836628512</v>
      </c>
      <c r="Q29" s="26">
        <v>3699627</v>
      </c>
    </row>
    <row r="30" spans="1:18" hidden="1" x14ac:dyDescent="0.35">
      <c r="A30" s="133">
        <v>2022</v>
      </c>
      <c r="B30" s="12">
        <f t="shared" si="10"/>
        <v>0.16692956134494472</v>
      </c>
      <c r="C30" s="12">
        <f t="shared" si="10"/>
        <v>0.1288218036212771</v>
      </c>
      <c r="D30" s="12">
        <f t="shared" si="10"/>
        <v>3.1216771940201813E-2</v>
      </c>
      <c r="E30" s="12">
        <f t="shared" si="12"/>
        <v>5.9580160119526639E-2</v>
      </c>
      <c r="G30" s="26">
        <f>G14/$X$14</f>
        <v>102634.35756385069</v>
      </c>
      <c r="H30" s="26">
        <f t="shared" ref="H30:K30" si="17">H14/$X$14</f>
        <v>68710.844793713157</v>
      </c>
      <c r="I30" s="26">
        <f t="shared" si="17"/>
        <v>975.46168958742624</v>
      </c>
      <c r="J30" s="26">
        <f t="shared" si="17"/>
        <v>129075.57170923379</v>
      </c>
      <c r="K30" s="26">
        <f t="shared" si="17"/>
        <v>301396.23575638508</v>
      </c>
      <c r="M30" s="26">
        <f>M14/$X$14</f>
        <v>614836.32220039295</v>
      </c>
      <c r="N30" s="26">
        <v>533379</v>
      </c>
      <c r="O30" s="26">
        <v>31248</v>
      </c>
      <c r="P30" s="26">
        <f t="shared" si="5"/>
        <v>2166418.6777996072</v>
      </c>
      <c r="Q30" s="26">
        <v>3345882</v>
      </c>
    </row>
    <row r="31" spans="1:18" hidden="1" x14ac:dyDescent="0.35">
      <c r="A31" s="133">
        <v>2023</v>
      </c>
      <c r="B31" s="12">
        <f t="shared" si="10"/>
        <v>8.5330515887105857E-2</v>
      </c>
      <c r="C31" s="12">
        <f t="shared" si="10"/>
        <v>9.2331436340426995E-2</v>
      </c>
      <c r="D31" s="12">
        <f t="shared" si="10"/>
        <v>0.15267381359044768</v>
      </c>
      <c r="E31" s="12">
        <f t="shared" si="12"/>
        <v>4.3851295307631211E-2</v>
      </c>
      <c r="G31" s="26">
        <f>G15/$X$15</f>
        <v>51887.493577981651</v>
      </c>
      <c r="H31" s="26">
        <f t="shared" ref="H31:K31" si="18">H15/$X$15</f>
        <v>53215.592660550457</v>
      </c>
      <c r="I31" s="26">
        <f t="shared" si="18"/>
        <v>5060.6788990825689</v>
      </c>
      <c r="J31" s="26">
        <f t="shared" si="18"/>
        <v>97788.535779816521</v>
      </c>
      <c r="K31" s="26">
        <f t="shared" si="18"/>
        <v>207952.30091743119</v>
      </c>
      <c r="M31" s="26">
        <f>M15/$X$15</f>
        <v>608076.64220183482</v>
      </c>
      <c r="N31" s="26">
        <v>576354</v>
      </c>
      <c r="O31" s="26">
        <v>33147</v>
      </c>
      <c r="P31" s="26">
        <f t="shared" si="5"/>
        <v>2230003.3577981652</v>
      </c>
      <c r="Q31" s="26">
        <v>3447581</v>
      </c>
    </row>
    <row r="32" spans="1:18" hidden="1" x14ac:dyDescent="0.35">
      <c r="A32" s="133">
        <v>2024</v>
      </c>
      <c r="B32" s="137">
        <f>G32/M32</f>
        <v>4.8460451109335625E-2</v>
      </c>
      <c r="C32" s="12">
        <f>H32/N32</f>
        <v>9.1750180641512996E-2</v>
      </c>
      <c r="D32" s="12">
        <f>I32/O32</f>
        <v>6.5694385402701019E-2</v>
      </c>
      <c r="E32" s="12">
        <f>J32/P32</f>
        <v>3.7905014686749269E-2</v>
      </c>
      <c r="G32" s="136">
        <f>G16/$X$16</f>
        <v>29963</v>
      </c>
      <c r="H32" s="136">
        <f t="shared" ref="H32:K32" si="19">H16/$X$16</f>
        <v>58410</v>
      </c>
      <c r="I32" s="136">
        <f t="shared" si="19"/>
        <v>2009</v>
      </c>
      <c r="J32" s="136">
        <f t="shared" si="19"/>
        <v>87286</v>
      </c>
      <c r="K32" s="136">
        <f t="shared" si="19"/>
        <v>177668</v>
      </c>
      <c r="M32" s="26">
        <f>M16/$X$16</f>
        <v>618298</v>
      </c>
      <c r="N32" s="26">
        <v>636620</v>
      </c>
      <c r="O32" s="26">
        <v>30581</v>
      </c>
      <c r="P32" s="26">
        <f t="shared" si="5"/>
        <v>2302756</v>
      </c>
      <c r="Q32" s="26">
        <v>3588255</v>
      </c>
    </row>
    <row r="33" spans="2:10" hidden="1" x14ac:dyDescent="0.35"/>
    <row r="34" spans="2:10" hidden="1" x14ac:dyDescent="0.35">
      <c r="B34" s="83">
        <f>B31-B32</f>
        <v>3.6870064777770231E-2</v>
      </c>
      <c r="C34" s="83">
        <f>C31-C32</f>
        <v>5.8125569891399886E-4</v>
      </c>
      <c r="D34" s="83">
        <f>D31-D32</f>
        <v>8.6979428187746663E-2</v>
      </c>
      <c r="E34" s="83">
        <f>E31-E32</f>
        <v>5.9462806208819413E-3</v>
      </c>
      <c r="H34">
        <v>11.3</v>
      </c>
      <c r="I34">
        <f>H34-H35</f>
        <v>5.4</v>
      </c>
      <c r="J34" s="54">
        <f>H34/H35-1</f>
        <v>0.9152542372881356</v>
      </c>
    </row>
    <row r="35" spans="2:10" hidden="1" x14ac:dyDescent="0.35">
      <c r="H35">
        <v>5.9</v>
      </c>
    </row>
  </sheetData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23AE-FE45-4A3C-9F74-61D1271DDA45}">
  <dimension ref="A1:S47"/>
  <sheetViews>
    <sheetView zoomScale="62" zoomScaleNormal="62" workbookViewId="0">
      <pane ySplit="4" topLeftCell="A5" activePane="bottomLeft" state="frozen"/>
      <selection activeCell="A3" sqref="A3"/>
      <selection pane="bottomLeft" activeCell="F4" sqref="F4"/>
    </sheetView>
  </sheetViews>
  <sheetFormatPr defaultRowHeight="14.5" x14ac:dyDescent="0.35"/>
  <cols>
    <col min="1" max="1" width="9.36328125" style="179" bestFit="1" customWidth="1"/>
    <col min="2" max="2" width="8.90625" style="26" hidden="1" customWidth="1"/>
    <col min="3" max="3" width="8.90625" style="26" customWidth="1"/>
    <col min="4" max="4" width="15.1796875" style="26" customWidth="1"/>
    <col min="5" max="5" width="8.90625" style="26" customWidth="1"/>
    <col min="6" max="6" width="10.453125" style="26" customWidth="1"/>
    <col min="7" max="7" width="14.6328125" style="26" customWidth="1"/>
    <col min="8" max="8" width="13" style="26" customWidth="1"/>
    <col min="9" max="9" width="11.1796875" style="26" customWidth="1"/>
    <col min="10" max="10" width="13.453125" style="26" customWidth="1"/>
    <col min="11" max="15" width="8.90625" style="26" customWidth="1"/>
    <col min="16" max="16" width="20.36328125" style="26" customWidth="1"/>
    <col min="17" max="17" width="8.90625" style="26" customWidth="1"/>
    <col min="18" max="18" width="8.81640625" style="26" bestFit="1" customWidth="1"/>
    <col min="19" max="19" width="20.90625" style="26" bestFit="1" customWidth="1"/>
    <col min="20" max="16384" width="8.7265625" style="26"/>
  </cols>
  <sheetData>
    <row r="1" spans="1:19" x14ac:dyDescent="0.35">
      <c r="A1" s="26" t="s">
        <v>212</v>
      </c>
    </row>
    <row r="2" spans="1:19" x14ac:dyDescent="0.35">
      <c r="A2" s="179" t="s">
        <v>213</v>
      </c>
      <c r="M2" s="198"/>
      <c r="S2" s="198"/>
    </row>
    <row r="3" spans="1:19" x14ac:dyDescent="0.35">
      <c r="M3" s="198"/>
      <c r="S3" s="198"/>
    </row>
    <row r="4" spans="1:19" x14ac:dyDescent="0.35">
      <c r="B4" s="26" t="s">
        <v>133</v>
      </c>
      <c r="C4" s="198" t="s">
        <v>99</v>
      </c>
      <c r="D4" s="198" t="s">
        <v>49</v>
      </c>
      <c r="F4" s="198"/>
      <c r="G4" s="198"/>
      <c r="H4" s="198"/>
      <c r="I4" s="198"/>
      <c r="J4" s="198"/>
      <c r="N4" s="198"/>
      <c r="O4" s="198"/>
      <c r="P4" s="198"/>
      <c r="S4" s="198"/>
    </row>
    <row r="5" spans="1:19" x14ac:dyDescent="0.35">
      <c r="A5" s="179">
        <v>2014</v>
      </c>
      <c r="B5" s="26">
        <v>1</v>
      </c>
      <c r="C5" s="26">
        <v>31.972290598290595</v>
      </c>
      <c r="D5" s="26">
        <v>67.017361823361824</v>
      </c>
    </row>
    <row r="6" spans="1:19" x14ac:dyDescent="0.35">
      <c r="B6" s="26">
        <v>2</v>
      </c>
      <c r="C6" s="26">
        <v>15.334231638418078</v>
      </c>
      <c r="D6" s="26">
        <v>49.983401129943502</v>
      </c>
    </row>
    <row r="7" spans="1:19" x14ac:dyDescent="0.35">
      <c r="B7" s="26">
        <v>3</v>
      </c>
      <c r="C7" s="26">
        <v>19.256619246861924</v>
      </c>
      <c r="D7" s="26">
        <v>65.070945606694551</v>
      </c>
    </row>
    <row r="8" spans="1:19" x14ac:dyDescent="0.35">
      <c r="B8" s="26">
        <v>4</v>
      </c>
      <c r="C8" s="26">
        <v>5.3893556485355649</v>
      </c>
      <c r="D8" s="26">
        <v>53.778276150627612</v>
      </c>
    </row>
    <row r="9" spans="1:19" x14ac:dyDescent="0.35">
      <c r="A9" s="179">
        <v>2015</v>
      </c>
      <c r="B9" s="26">
        <v>1</v>
      </c>
      <c r="C9" s="26">
        <v>-0.1604054794520548</v>
      </c>
      <c r="D9" s="26">
        <v>54.231205479452051</v>
      </c>
    </row>
    <row r="10" spans="1:19" x14ac:dyDescent="0.35">
      <c r="B10" s="26">
        <v>2</v>
      </c>
      <c r="C10" s="26">
        <v>-18.425245283018867</v>
      </c>
      <c r="D10" s="26">
        <v>68.231735849056591</v>
      </c>
    </row>
    <row r="11" spans="1:19" x14ac:dyDescent="0.35">
      <c r="B11" s="26">
        <v>3</v>
      </c>
      <c r="C11" s="26">
        <v>-9.6600373333333334</v>
      </c>
      <c r="D11" s="26">
        <v>66.222762666666682</v>
      </c>
    </row>
    <row r="12" spans="1:19" x14ac:dyDescent="0.35">
      <c r="B12" s="26">
        <v>4</v>
      </c>
      <c r="C12" s="26">
        <v>-20.916742705570289</v>
      </c>
      <c r="D12" s="26">
        <v>48.633177718832883</v>
      </c>
    </row>
    <row r="13" spans="1:19" x14ac:dyDescent="0.35">
      <c r="A13" s="179">
        <v>2016</v>
      </c>
      <c r="B13" s="26">
        <v>1</v>
      </c>
      <c r="C13" s="26">
        <v>-1.8255567010309277</v>
      </c>
      <c r="D13" s="26">
        <v>54.497453608247426</v>
      </c>
    </row>
    <row r="14" spans="1:19" x14ac:dyDescent="0.35">
      <c r="B14" s="26">
        <v>2</v>
      </c>
      <c r="C14" s="26">
        <v>15.852015228426396</v>
      </c>
      <c r="D14" s="26">
        <v>62.927299492385785</v>
      </c>
    </row>
    <row r="15" spans="1:19" x14ac:dyDescent="0.35">
      <c r="B15" s="26">
        <v>3</v>
      </c>
      <c r="C15" s="26">
        <v>20.698656603773582</v>
      </c>
      <c r="D15" s="26">
        <v>125.38470440251572</v>
      </c>
    </row>
    <row r="16" spans="1:19" x14ac:dyDescent="0.35">
      <c r="B16" s="26">
        <v>4</v>
      </c>
      <c r="C16" s="26">
        <v>33.821078260869562</v>
      </c>
      <c r="D16" s="26">
        <v>57.79787826086956</v>
      </c>
    </row>
    <row r="17" spans="1:10" x14ac:dyDescent="0.35">
      <c r="A17" s="179">
        <v>2017</v>
      </c>
      <c r="B17" s="26">
        <v>1</v>
      </c>
      <c r="C17" s="26">
        <v>19.378072815533979</v>
      </c>
      <c r="D17" s="26">
        <v>41.481252427184458</v>
      </c>
    </row>
    <row r="18" spans="1:10" x14ac:dyDescent="0.35">
      <c r="B18" s="26">
        <v>2</v>
      </c>
      <c r="C18" s="26">
        <v>-13.557201447527138</v>
      </c>
      <c r="D18" s="26">
        <v>64.132902291917958</v>
      </c>
    </row>
    <row r="19" spans="1:10" x14ac:dyDescent="0.35">
      <c r="B19" s="26">
        <v>3</v>
      </c>
      <c r="C19" s="26">
        <v>15.17255023923445</v>
      </c>
      <c r="D19" s="26">
        <v>70.713229665071779</v>
      </c>
    </row>
    <row r="20" spans="1:10" x14ac:dyDescent="0.35">
      <c r="B20" s="26">
        <v>4</v>
      </c>
      <c r="C20" s="26">
        <v>14.180455516014236</v>
      </c>
      <c r="D20" s="26">
        <v>72.210970344009496</v>
      </c>
    </row>
    <row r="21" spans="1:10" x14ac:dyDescent="0.35">
      <c r="A21" s="179">
        <v>2018</v>
      </c>
      <c r="B21" s="26">
        <v>1</v>
      </c>
      <c r="C21" s="26">
        <v>23.133207017543857</v>
      </c>
      <c r="D21" s="26">
        <v>15.619513450292397</v>
      </c>
    </row>
    <row r="22" spans="1:10" x14ac:dyDescent="0.35">
      <c r="B22" s="26">
        <v>2</v>
      </c>
      <c r="C22" s="26">
        <v>-8.5901154734411076</v>
      </c>
      <c r="D22" s="26">
        <v>37.807113163972289</v>
      </c>
    </row>
    <row r="23" spans="1:10" x14ac:dyDescent="0.35">
      <c r="B23" s="26">
        <v>3</v>
      </c>
      <c r="C23" s="26">
        <v>31.494732041049033</v>
      </c>
      <c r="D23" s="26">
        <v>67.895625997719506</v>
      </c>
      <c r="F23" s="198"/>
      <c r="G23" s="198"/>
      <c r="H23" s="198"/>
      <c r="J23" s="198"/>
    </row>
    <row r="24" spans="1:10" x14ac:dyDescent="0.35">
      <c r="B24" s="26">
        <v>4</v>
      </c>
      <c r="C24" s="26">
        <v>11.644186152099886</v>
      </c>
      <c r="D24" s="26">
        <v>53.180676503972762</v>
      </c>
    </row>
    <row r="25" spans="1:10" x14ac:dyDescent="0.35">
      <c r="A25" s="179">
        <v>2019</v>
      </c>
      <c r="B25" s="26">
        <v>1</v>
      </c>
      <c r="C25" s="26">
        <v>27.079445190156598</v>
      </c>
      <c r="D25" s="26">
        <v>40.52414317673378</v>
      </c>
    </row>
    <row r="26" spans="1:10" x14ac:dyDescent="0.35">
      <c r="B26" s="26">
        <v>2</v>
      </c>
      <c r="C26" s="26">
        <v>27.380751381215468</v>
      </c>
      <c r="D26" s="26">
        <v>40.551672928176792</v>
      </c>
      <c r="F26" s="198"/>
      <c r="G26" s="198"/>
      <c r="H26" s="198"/>
      <c r="J26" s="198"/>
    </row>
    <row r="27" spans="1:10" x14ac:dyDescent="0.35">
      <c r="B27" s="26">
        <v>3</v>
      </c>
      <c r="C27" s="26">
        <v>22.572722891566269</v>
      </c>
      <c r="D27" s="26">
        <v>38.959071193866372</v>
      </c>
      <c r="F27" s="198"/>
      <c r="G27" s="198"/>
      <c r="H27" s="198"/>
      <c r="J27" s="198"/>
    </row>
    <row r="28" spans="1:10" x14ac:dyDescent="0.35">
      <c r="B28" s="26">
        <v>4</v>
      </c>
      <c r="C28" s="26">
        <v>25.441484716157206</v>
      </c>
      <c r="D28" s="26">
        <v>29.458231441048035</v>
      </c>
    </row>
    <row r="29" spans="1:10" x14ac:dyDescent="0.35">
      <c r="A29" s="179">
        <v>2020</v>
      </c>
      <c r="B29" s="26">
        <v>1</v>
      </c>
      <c r="C29" s="26">
        <v>42.837293233082711</v>
      </c>
      <c r="D29" s="26">
        <v>16.321082706766919</v>
      </c>
    </row>
    <row r="30" spans="1:10" x14ac:dyDescent="0.35">
      <c r="B30" s="26">
        <v>2</v>
      </c>
      <c r="C30" s="26">
        <v>25.893915675675675</v>
      </c>
      <c r="D30" s="26">
        <v>-5.0375481081081084</v>
      </c>
      <c r="F30" s="198"/>
      <c r="G30" s="198"/>
      <c r="H30" s="198"/>
      <c r="J30" s="198"/>
    </row>
    <row r="31" spans="1:10" x14ac:dyDescent="0.35">
      <c r="B31" s="26">
        <v>3</v>
      </c>
      <c r="C31" s="26">
        <v>71.977157446808505</v>
      </c>
      <c r="D31" s="26">
        <v>50.651225531914889</v>
      </c>
      <c r="F31" s="198"/>
      <c r="G31" s="198"/>
      <c r="H31" s="198"/>
      <c r="J31" s="198"/>
    </row>
    <row r="32" spans="1:10" x14ac:dyDescent="0.35">
      <c r="B32" s="26">
        <v>4</v>
      </c>
      <c r="C32" s="26">
        <v>84.161533898305095</v>
      </c>
      <c r="D32" s="26">
        <v>63.142432203389831</v>
      </c>
    </row>
    <row r="33" spans="1:10" x14ac:dyDescent="0.35">
      <c r="A33" s="179">
        <v>2021</v>
      </c>
      <c r="B33" s="26">
        <v>1</v>
      </c>
      <c r="C33" s="26">
        <v>108.2787388137357</v>
      </c>
      <c r="D33" s="26">
        <v>38.770385015608746</v>
      </c>
    </row>
    <row r="34" spans="1:10" x14ac:dyDescent="0.35">
      <c r="B34" s="26">
        <v>2</v>
      </c>
      <c r="C34" s="26">
        <v>113.98219793814432</v>
      </c>
      <c r="D34" s="26">
        <v>60.858202061855664</v>
      </c>
      <c r="F34" s="198"/>
      <c r="G34" s="198"/>
      <c r="H34" s="198"/>
      <c r="J34" s="198"/>
    </row>
    <row r="35" spans="1:10" x14ac:dyDescent="0.35">
      <c r="B35" s="26">
        <v>3</v>
      </c>
      <c r="C35" s="26">
        <v>61.422070921985814</v>
      </c>
      <c r="D35" s="26">
        <v>60.37293617021276</v>
      </c>
      <c r="E35" s="198"/>
      <c r="F35" s="198"/>
      <c r="G35" s="198"/>
      <c r="H35" s="198"/>
    </row>
    <row r="36" spans="1:10" x14ac:dyDescent="0.35">
      <c r="B36" s="26">
        <v>4</v>
      </c>
      <c r="C36" s="26">
        <v>38.715151999999996</v>
      </c>
      <c r="D36" s="26">
        <v>52.634651999999996</v>
      </c>
    </row>
    <row r="37" spans="1:10" x14ac:dyDescent="0.35">
      <c r="A37" s="179">
        <v>2022</v>
      </c>
      <c r="B37" s="26">
        <v>1</v>
      </c>
      <c r="C37" s="26">
        <v>102.63435756385068</v>
      </c>
      <c r="D37" s="26">
        <v>68.71084479371315</v>
      </c>
    </row>
    <row r="38" spans="1:10" x14ac:dyDescent="0.35">
      <c r="B38" s="26">
        <v>2</v>
      </c>
      <c r="C38" s="26">
        <v>88.261589251439517</v>
      </c>
      <c r="D38" s="26">
        <v>65.257520153550857</v>
      </c>
    </row>
    <row r="39" spans="1:10" x14ac:dyDescent="0.35">
      <c r="B39" s="26">
        <v>3</v>
      </c>
      <c r="C39" s="26">
        <v>82.925417530631478</v>
      </c>
      <c r="D39" s="26">
        <v>58.087068803016024</v>
      </c>
    </row>
    <row r="40" spans="1:10" x14ac:dyDescent="0.35">
      <c r="B40" s="26">
        <v>4</v>
      </c>
      <c r="C40" s="26">
        <v>77.031656716417899</v>
      </c>
      <c r="D40" s="26">
        <v>51.240208955223878</v>
      </c>
    </row>
    <row r="41" spans="1:10" x14ac:dyDescent="0.35">
      <c r="A41" s="179">
        <v>2023</v>
      </c>
      <c r="B41" s="26">
        <v>1</v>
      </c>
      <c r="C41" s="26">
        <v>51.887493577981651</v>
      </c>
      <c r="D41" s="26">
        <v>53.215592660550456</v>
      </c>
    </row>
    <row r="42" spans="1:10" x14ac:dyDescent="0.35">
      <c r="B42" s="26">
        <v>2</v>
      </c>
      <c r="C42" s="26">
        <v>38.328353369763207</v>
      </c>
      <c r="D42" s="26">
        <v>62.02859380692167</v>
      </c>
    </row>
    <row r="43" spans="1:10" x14ac:dyDescent="0.35">
      <c r="B43" s="26">
        <v>3</v>
      </c>
      <c r="C43" s="26">
        <v>48.792053667262969</v>
      </c>
      <c r="D43" s="26">
        <v>88.869370304114497</v>
      </c>
    </row>
    <row r="44" spans="1:10" x14ac:dyDescent="0.35">
      <c r="B44" s="26">
        <v>4</v>
      </c>
      <c r="C44" s="26">
        <v>19.626012422360247</v>
      </c>
      <c r="D44" s="26">
        <v>74.545639751552798</v>
      </c>
    </row>
    <row r="45" spans="1:10" x14ac:dyDescent="0.35">
      <c r="A45" s="179">
        <v>2024</v>
      </c>
      <c r="B45" s="26">
        <v>1</v>
      </c>
      <c r="C45" s="26">
        <v>29.963000000000001</v>
      </c>
      <c r="D45" s="26">
        <v>58.41</v>
      </c>
    </row>
    <row r="47" spans="1:10" x14ac:dyDescent="0.35">
      <c r="A47" s="192" t="s">
        <v>214</v>
      </c>
    </row>
  </sheetData>
  <conditionalFormatting sqref="A9 A17 A25 A33">
    <cfRule type="cellIs" dxfId="2" priority="2" stopIfTrue="1" operator="lessThan">
      <formula>0</formula>
    </cfRule>
  </conditionalFormatting>
  <conditionalFormatting sqref="A7:B7 B11 A15:B15 B19 A23:B23 B27 A31:B31 B35 B37:B45">
    <cfRule type="cellIs" dxfId="1" priority="1" stopIfTrue="1" operator="lessThan">
      <formula>0</formula>
    </cfRule>
  </conditionalFormatting>
  <conditionalFormatting sqref="A1">
    <cfRule type="cellIs" dxfId="0" priority="3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BFBA4-A9CE-4E80-8BDC-677AD5DE6CB7}">
  <sheetPr>
    <pageSetUpPr fitToPage="1"/>
  </sheetPr>
  <dimension ref="A1:DD78"/>
  <sheetViews>
    <sheetView tabSelected="1" zoomScale="65" zoomScaleNormal="65" workbookViewId="0">
      <pane xSplit="1" ySplit="4" topLeftCell="B5" activePane="bottomRight" state="frozen"/>
      <selection activeCell="I3" sqref="I3"/>
      <selection pane="topRight" activeCell="I3" sqref="I3"/>
      <selection pane="bottomLeft" activeCell="I3" sqref="I3"/>
      <selection pane="bottomRight" activeCell="B8" sqref="B8"/>
    </sheetView>
  </sheetViews>
  <sheetFormatPr defaultColWidth="9.1796875" defaultRowHeight="11.5" x14ac:dyDescent="0.35"/>
  <cols>
    <col min="1" max="1" width="17.90625" style="147" customWidth="1"/>
    <col min="2" max="2" width="11.453125" style="147" customWidth="1"/>
    <col min="3" max="7" width="11.81640625" style="147" customWidth="1"/>
    <col min="8" max="13" width="11.26953125" style="147" customWidth="1"/>
    <col min="14" max="19" width="11" style="147" customWidth="1"/>
    <col min="20" max="21" width="10.81640625" style="147" customWidth="1"/>
    <col min="22" max="24" width="12.453125" style="147" bestFit="1" customWidth="1"/>
    <col min="25" max="106" width="10.81640625" style="147" customWidth="1"/>
    <col min="107" max="16384" width="9.1796875" style="147"/>
  </cols>
  <sheetData>
    <row r="1" spans="1:39" ht="26" x14ac:dyDescent="0.6">
      <c r="A1" s="16" t="s">
        <v>146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1:39" x14ac:dyDescent="0.35">
      <c r="A2" s="147" t="s">
        <v>147</v>
      </c>
      <c r="T2" s="153"/>
      <c r="U2" s="153"/>
      <c r="V2" s="153"/>
      <c r="W2" s="153"/>
      <c r="X2" s="153"/>
      <c r="Y2" s="153"/>
    </row>
    <row r="3" spans="1:39" x14ac:dyDescent="0.35">
      <c r="T3" s="153"/>
      <c r="U3" s="153"/>
      <c r="V3" s="153"/>
      <c r="W3" s="153"/>
      <c r="X3" s="153"/>
      <c r="Y3" s="153"/>
    </row>
    <row r="4" spans="1:39" x14ac:dyDescent="0.35">
      <c r="B4" s="147" t="s">
        <v>140</v>
      </c>
      <c r="C4" s="147" t="s">
        <v>55</v>
      </c>
      <c r="D4" s="147" t="s">
        <v>31</v>
      </c>
      <c r="E4" s="147" t="s">
        <v>32</v>
      </c>
      <c r="F4" s="147" t="s">
        <v>33</v>
      </c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</row>
    <row r="5" spans="1:39" ht="23" x14ac:dyDescent="0.35">
      <c r="A5" s="178" t="s">
        <v>142</v>
      </c>
      <c r="B5" s="176">
        <v>196.67898324402063</v>
      </c>
      <c r="C5" s="176">
        <v>208.15211310697742</v>
      </c>
      <c r="D5" s="176">
        <v>284.73242401453393</v>
      </c>
      <c r="E5" s="176">
        <v>254.10142285770328</v>
      </c>
      <c r="F5" s="176">
        <v>248.83782106106761</v>
      </c>
      <c r="H5" s="177"/>
      <c r="I5" s="177"/>
      <c r="J5" s="177"/>
      <c r="K5" s="177"/>
      <c r="L5" s="177"/>
      <c r="N5" s="177"/>
      <c r="O5" s="177"/>
      <c r="P5" s="177"/>
      <c r="Q5" s="177"/>
      <c r="R5" s="177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</row>
    <row r="6" spans="1:39" x14ac:dyDescent="0.35">
      <c r="A6" s="147" t="s">
        <v>137</v>
      </c>
      <c r="B6" s="176">
        <v>510.84705204338906</v>
      </c>
      <c r="C6" s="176">
        <v>498.52378617559503</v>
      </c>
      <c r="D6" s="176">
        <v>456.23831881810781</v>
      </c>
      <c r="E6" s="176">
        <v>456.89953870848819</v>
      </c>
      <c r="F6" s="176">
        <v>453.19266842630913</v>
      </c>
      <c r="H6" s="177"/>
      <c r="I6" s="177"/>
      <c r="J6" s="177"/>
      <c r="K6" s="177"/>
      <c r="L6" s="177"/>
      <c r="N6" s="177"/>
      <c r="O6" s="177"/>
      <c r="P6" s="177"/>
      <c r="Q6" s="177"/>
      <c r="R6" s="177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</row>
    <row r="7" spans="1:39" ht="23" x14ac:dyDescent="0.35">
      <c r="A7" s="178" t="s">
        <v>143</v>
      </c>
      <c r="B7" s="176">
        <v>993.2668969459728</v>
      </c>
      <c r="C7" s="176">
        <v>1040.2619992736054</v>
      </c>
      <c r="D7" s="176">
        <v>975.63560821126566</v>
      </c>
      <c r="E7" s="176">
        <v>951.09801947232643</v>
      </c>
      <c r="F7" s="176">
        <v>961.99909325307601</v>
      </c>
      <c r="H7" s="177"/>
      <c r="I7" s="177"/>
      <c r="J7" s="177"/>
      <c r="K7" s="177"/>
      <c r="L7" s="177"/>
      <c r="N7" s="177"/>
      <c r="O7" s="177"/>
      <c r="P7" s="177"/>
      <c r="Q7" s="177"/>
      <c r="R7" s="177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</row>
    <row r="8" spans="1:39" ht="34.5" x14ac:dyDescent="0.35">
      <c r="A8" s="178" t="s">
        <v>144</v>
      </c>
      <c r="B8" s="176">
        <v>494.25612948419604</v>
      </c>
      <c r="C8" s="176">
        <v>461.11612022960162</v>
      </c>
      <c r="D8" s="176">
        <v>382.60439824513827</v>
      </c>
      <c r="E8" s="176">
        <v>370.60852677323629</v>
      </c>
      <c r="F8" s="176">
        <v>377.09207913749333</v>
      </c>
      <c r="H8" s="177"/>
      <c r="I8" s="177"/>
      <c r="J8" s="177"/>
      <c r="K8" s="177"/>
      <c r="L8" s="177"/>
      <c r="N8" s="177"/>
      <c r="O8" s="177"/>
      <c r="P8" s="177"/>
      <c r="Q8" s="177"/>
      <c r="R8" s="177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</row>
    <row r="9" spans="1:39" x14ac:dyDescent="0.35">
      <c r="A9" s="147" t="s">
        <v>138</v>
      </c>
      <c r="B9" s="176">
        <v>493.41599310343469</v>
      </c>
      <c r="C9" s="176">
        <v>523.42893119436792</v>
      </c>
      <c r="D9" s="176">
        <v>518.34166583738522</v>
      </c>
      <c r="E9" s="176">
        <v>534.55918266238211</v>
      </c>
      <c r="F9" s="176">
        <v>522.6872816385777</v>
      </c>
      <c r="H9" s="177"/>
      <c r="I9" s="177"/>
      <c r="J9" s="177"/>
      <c r="K9" s="177"/>
      <c r="L9" s="177"/>
      <c r="N9" s="177"/>
      <c r="O9" s="177"/>
      <c r="P9" s="177"/>
      <c r="Q9" s="177"/>
      <c r="R9" s="177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</row>
    <row r="10" spans="1:39" ht="34.5" x14ac:dyDescent="0.35">
      <c r="A10" s="178" t="s">
        <v>141</v>
      </c>
      <c r="B10" s="176">
        <v>947.89856681417143</v>
      </c>
      <c r="C10" s="176">
        <v>962.66491939469404</v>
      </c>
      <c r="D10" s="176">
        <v>918.81424214685649</v>
      </c>
      <c r="E10" s="176">
        <v>892.10042189823696</v>
      </c>
      <c r="F10" s="176">
        <v>902.54895210285201</v>
      </c>
      <c r="H10" s="177"/>
      <c r="I10" s="177"/>
      <c r="J10" s="177"/>
      <c r="K10" s="177"/>
      <c r="L10" s="177"/>
      <c r="N10" s="177"/>
      <c r="O10" s="177"/>
      <c r="P10" s="177"/>
      <c r="Q10" s="177"/>
      <c r="R10" s="177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</row>
    <row r="11" spans="1:39" ht="34.5" x14ac:dyDescent="0.35">
      <c r="A11" s="178" t="s">
        <v>145</v>
      </c>
      <c r="B11" s="176">
        <v>2159.8226903211862</v>
      </c>
      <c r="C11" s="176">
        <v>2320.1391315814194</v>
      </c>
      <c r="D11" s="176">
        <v>2516.4794539796085</v>
      </c>
      <c r="E11" s="176">
        <v>2565.1914291378939</v>
      </c>
      <c r="F11" s="176">
        <v>2586.6052267840641</v>
      </c>
      <c r="H11" s="177"/>
      <c r="I11" s="177"/>
      <c r="J11" s="177"/>
      <c r="K11" s="177"/>
      <c r="L11" s="177"/>
      <c r="N11" s="177"/>
      <c r="O11" s="177"/>
      <c r="P11" s="177"/>
      <c r="Q11" s="177"/>
      <c r="R11" s="177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</row>
    <row r="12" spans="1:39" x14ac:dyDescent="0.35">
      <c r="A12" s="147" t="s">
        <v>139</v>
      </c>
      <c r="B12" s="176">
        <v>520.95018894763894</v>
      </c>
      <c r="C12" s="176">
        <v>557.37447520946296</v>
      </c>
      <c r="D12" s="176">
        <v>563.81266657296874</v>
      </c>
      <c r="E12" s="176">
        <v>563.39539146909453</v>
      </c>
      <c r="F12" s="176">
        <v>566.27128408997453</v>
      </c>
      <c r="H12" s="177"/>
      <c r="I12" s="177"/>
      <c r="J12" s="177"/>
      <c r="K12" s="177"/>
      <c r="L12" s="177"/>
      <c r="N12" s="177"/>
      <c r="O12" s="177"/>
      <c r="P12" s="177"/>
      <c r="Q12" s="177"/>
      <c r="R12" s="177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</row>
    <row r="13" spans="1:39" x14ac:dyDescent="0.35">
      <c r="T13" s="154"/>
      <c r="U13" s="154"/>
      <c r="V13" s="154"/>
      <c r="W13" s="154"/>
      <c r="X13" s="154"/>
      <c r="Y13" s="154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</row>
    <row r="14" spans="1:39" ht="14.5" x14ac:dyDescent="0.35">
      <c r="A14" t="s">
        <v>136</v>
      </c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</row>
    <row r="15" spans="1:39" s="175" customFormat="1" x14ac:dyDescent="0.35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55"/>
      <c r="U15" s="155"/>
      <c r="V15" s="155"/>
      <c r="W15" s="155"/>
      <c r="X15" s="155"/>
      <c r="Y15" s="156"/>
      <c r="Z15" s="155"/>
      <c r="AA15" s="155"/>
      <c r="AB15" s="155"/>
      <c r="AC15" s="155"/>
      <c r="AD15" s="155"/>
    </row>
    <row r="16" spans="1:39" s="175" customFormat="1" x14ac:dyDescent="0.3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55"/>
      <c r="U16" s="155"/>
      <c r="V16" s="155"/>
      <c r="W16" s="155"/>
      <c r="X16" s="155"/>
      <c r="Y16" s="156"/>
      <c r="Z16" s="155"/>
      <c r="AA16" s="155"/>
      <c r="AB16" s="155"/>
      <c r="AC16" s="155"/>
      <c r="AD16" s="155"/>
    </row>
    <row r="17" spans="1:108" s="175" customFormat="1" x14ac:dyDescent="0.35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55"/>
      <c r="U17" s="155"/>
      <c r="V17" s="155"/>
      <c r="W17" s="155"/>
      <c r="X17" s="155"/>
      <c r="Y17" s="156"/>
      <c r="Z17" s="155"/>
      <c r="AA17" s="155"/>
      <c r="AB17" s="155"/>
      <c r="AC17" s="155"/>
      <c r="AD17" s="155"/>
    </row>
    <row r="18" spans="1:108" s="175" customFormat="1" x14ac:dyDescent="0.35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55"/>
      <c r="U18" s="155"/>
      <c r="V18" s="155"/>
      <c r="W18" s="155"/>
      <c r="X18" s="155"/>
      <c r="Y18" s="156"/>
      <c r="Z18" s="155"/>
      <c r="AA18" s="155"/>
      <c r="AB18" s="155"/>
      <c r="AC18" s="155"/>
      <c r="AD18" s="155"/>
    </row>
    <row r="19" spans="1:108" s="175" customFormat="1" x14ac:dyDescent="0.35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55"/>
      <c r="U19" s="155"/>
      <c r="V19" s="155"/>
      <c r="W19" s="155"/>
      <c r="X19" s="155"/>
      <c r="Y19" s="156"/>
      <c r="Z19" s="155"/>
      <c r="AA19" s="155"/>
      <c r="AB19" s="155"/>
      <c r="AC19" s="155"/>
      <c r="AD19" s="155"/>
    </row>
    <row r="20" spans="1:108" s="175" customFormat="1" x14ac:dyDescent="0.35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55"/>
      <c r="U20" s="155"/>
      <c r="V20" s="155"/>
      <c r="W20" s="155"/>
      <c r="X20" s="155"/>
      <c r="Y20" s="156"/>
      <c r="Z20" s="155"/>
      <c r="AA20" s="155"/>
      <c r="AB20" s="155"/>
      <c r="AC20" s="155"/>
      <c r="AD20" s="155"/>
    </row>
    <row r="21" spans="1:108" s="175" customFormat="1" x14ac:dyDescent="0.35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55"/>
      <c r="U21" s="155"/>
      <c r="V21" s="155"/>
      <c r="W21" s="155"/>
      <c r="X21" s="155"/>
      <c r="Y21" s="156"/>
      <c r="Z21" s="155"/>
      <c r="AA21" s="155"/>
      <c r="AB21" s="155"/>
      <c r="AC21" s="155"/>
      <c r="AD21" s="155"/>
    </row>
    <row r="22" spans="1:108" s="175" customFormat="1" x14ac:dyDescent="0.35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55"/>
      <c r="U22" s="155"/>
      <c r="V22" s="155"/>
      <c r="W22" s="155"/>
      <c r="X22" s="155"/>
      <c r="Y22" s="156"/>
      <c r="Z22" s="155"/>
      <c r="AA22" s="155"/>
      <c r="AB22" s="155"/>
      <c r="AC22" s="155"/>
      <c r="AD22" s="155"/>
    </row>
    <row r="23" spans="1:108" x14ac:dyDescent="0.35">
      <c r="T23" s="157"/>
      <c r="U23" s="157"/>
      <c r="V23" s="157"/>
      <c r="W23" s="157"/>
      <c r="X23" s="157"/>
      <c r="Y23" s="156"/>
      <c r="Z23" s="155"/>
      <c r="AA23" s="155"/>
      <c r="AB23" s="155"/>
      <c r="AC23" s="155"/>
      <c r="AD23" s="155"/>
      <c r="AE23" s="154"/>
      <c r="AF23" s="154"/>
      <c r="AG23" s="154"/>
      <c r="AH23" s="154"/>
      <c r="AI23" s="154"/>
      <c r="AJ23" s="154"/>
      <c r="AK23" s="154"/>
      <c r="AL23" s="154"/>
      <c r="AM23" s="154"/>
    </row>
    <row r="24" spans="1:108" x14ac:dyDescent="0.35">
      <c r="T24" s="155"/>
      <c r="U24" s="155"/>
      <c r="V24" s="155"/>
      <c r="W24" s="155"/>
      <c r="X24" s="155"/>
      <c r="Y24" s="156"/>
      <c r="Z24" s="155"/>
      <c r="AA24" s="155"/>
      <c r="AB24" s="155"/>
      <c r="AC24" s="155"/>
      <c r="AD24" s="155"/>
      <c r="AE24" s="154"/>
      <c r="AF24" s="154"/>
      <c r="AG24" s="154"/>
      <c r="AH24" s="154"/>
      <c r="AI24" s="154"/>
      <c r="AJ24" s="154"/>
      <c r="AK24" s="154"/>
      <c r="AL24" s="154"/>
      <c r="AM24" s="154"/>
    </row>
    <row r="25" spans="1:108" x14ac:dyDescent="0.3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48"/>
      <c r="U25" s="148"/>
      <c r="V25" s="148"/>
      <c r="W25" s="148"/>
      <c r="X25" s="148"/>
      <c r="Y25" s="156"/>
      <c r="Z25" s="148"/>
      <c r="AA25" s="148"/>
      <c r="AB25" s="148"/>
      <c r="AC25" s="148"/>
      <c r="AD25" s="148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  <c r="BR25" s="157"/>
      <c r="BS25" s="157"/>
      <c r="BT25" s="157"/>
      <c r="BU25" s="157"/>
      <c r="BV25" s="157"/>
      <c r="BW25" s="157"/>
      <c r="BX25" s="157"/>
      <c r="BY25" s="157"/>
      <c r="BZ25" s="157"/>
      <c r="CA25" s="157"/>
      <c r="CB25" s="157"/>
      <c r="CC25" s="157"/>
      <c r="CD25" s="157"/>
      <c r="CE25" s="157"/>
      <c r="CF25" s="157"/>
      <c r="CG25" s="157"/>
      <c r="CH25" s="157"/>
      <c r="CI25" s="157"/>
      <c r="CJ25" s="157"/>
      <c r="CK25" s="157"/>
      <c r="CL25" s="157"/>
      <c r="CM25" s="157"/>
      <c r="CN25" s="157"/>
      <c r="CO25" s="157"/>
      <c r="CP25" s="157"/>
      <c r="CQ25" s="157"/>
      <c r="CR25" s="157"/>
      <c r="CS25" s="157"/>
      <c r="CT25" s="157"/>
      <c r="CU25" s="157"/>
      <c r="CV25" s="157"/>
      <c r="CW25" s="157"/>
      <c r="CX25" s="157"/>
      <c r="CY25" s="157"/>
      <c r="CZ25" s="157"/>
      <c r="DA25" s="157"/>
      <c r="DB25" s="157"/>
      <c r="DC25" s="157"/>
      <c r="DD25" s="157"/>
    </row>
    <row r="26" spans="1:108" x14ac:dyDescent="0.35">
      <c r="T26" s="155"/>
      <c r="U26" s="155"/>
      <c r="V26" s="155"/>
      <c r="W26" s="148"/>
      <c r="X26" s="155"/>
      <c r="Y26" s="156"/>
      <c r="Z26" s="155"/>
      <c r="AA26" s="155"/>
      <c r="AB26" s="155"/>
      <c r="AC26" s="155"/>
      <c r="AD26" s="155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/>
      <c r="BV26" s="157"/>
      <c r="BW26" s="157"/>
      <c r="BX26" s="157"/>
      <c r="BY26" s="157"/>
      <c r="BZ26" s="157"/>
      <c r="CA26" s="157"/>
      <c r="CB26" s="157"/>
      <c r="CC26" s="157"/>
      <c r="CD26" s="157"/>
      <c r="CE26" s="157"/>
      <c r="CF26" s="157"/>
      <c r="CG26" s="157"/>
      <c r="CH26" s="157"/>
      <c r="CI26" s="157"/>
      <c r="CJ26" s="157"/>
      <c r="CK26" s="157"/>
      <c r="CL26" s="157"/>
      <c r="CM26" s="157"/>
      <c r="CN26" s="157"/>
      <c r="CO26" s="157"/>
      <c r="CP26" s="157"/>
      <c r="CQ26" s="157"/>
      <c r="CR26" s="157"/>
      <c r="CS26" s="157"/>
      <c r="CT26" s="157"/>
      <c r="CU26" s="157"/>
      <c r="CV26" s="157"/>
      <c r="CW26" s="157"/>
      <c r="CX26" s="157"/>
      <c r="CY26" s="157"/>
      <c r="CZ26" s="157"/>
      <c r="DA26" s="157"/>
      <c r="DB26" s="157"/>
      <c r="DC26" s="157"/>
      <c r="DD26" s="157"/>
    </row>
    <row r="27" spans="1:108" x14ac:dyDescent="0.3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48"/>
      <c r="U27" s="148"/>
      <c r="V27" s="148"/>
      <c r="W27" s="155"/>
      <c r="X27" s="148"/>
      <c r="Y27" s="156"/>
      <c r="Z27" s="148"/>
      <c r="AA27" s="148"/>
      <c r="AB27" s="148"/>
      <c r="AC27" s="148"/>
      <c r="AD27" s="148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157"/>
      <c r="BQ27" s="157"/>
      <c r="BR27" s="157"/>
      <c r="BS27" s="157"/>
      <c r="BT27" s="157"/>
      <c r="BU27" s="157"/>
      <c r="BV27" s="157"/>
      <c r="BW27" s="157"/>
      <c r="BX27" s="157"/>
      <c r="BY27" s="157"/>
      <c r="BZ27" s="157"/>
      <c r="CA27" s="157"/>
      <c r="CB27" s="157"/>
      <c r="CC27" s="157"/>
      <c r="CD27" s="157"/>
      <c r="CE27" s="157"/>
      <c r="CF27" s="157"/>
      <c r="CG27" s="157"/>
      <c r="CH27" s="157"/>
      <c r="CI27" s="157"/>
      <c r="CJ27" s="157"/>
      <c r="CK27" s="157"/>
      <c r="CL27" s="157"/>
      <c r="CM27" s="157"/>
      <c r="CN27" s="157"/>
      <c r="CO27" s="157"/>
      <c r="CP27" s="157"/>
      <c r="CQ27" s="157"/>
      <c r="CR27" s="157"/>
      <c r="CS27" s="157"/>
      <c r="CT27" s="157"/>
      <c r="CU27" s="157"/>
      <c r="CV27" s="157"/>
      <c r="CW27" s="157"/>
      <c r="CX27" s="157"/>
      <c r="CY27" s="157"/>
      <c r="CZ27" s="157"/>
      <c r="DA27" s="157"/>
      <c r="DB27" s="157"/>
      <c r="DC27" s="157"/>
      <c r="DD27" s="157"/>
    </row>
    <row r="28" spans="1:108" x14ac:dyDescent="0.3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48"/>
      <c r="U28" s="148"/>
      <c r="V28" s="148"/>
      <c r="W28" s="148"/>
      <c r="X28" s="148"/>
      <c r="Y28" s="156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</row>
    <row r="29" spans="1:108" ht="14.5" x14ac:dyDescent="0.35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46"/>
      <c r="W29" s="148"/>
      <c r="X29" s="146"/>
      <c r="Y29" s="160"/>
      <c r="Z29" s="157"/>
      <c r="AA29" s="163"/>
      <c r="AB29" s="163"/>
      <c r="AC29" s="163"/>
      <c r="AD29" s="163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</row>
    <row r="30" spans="1:108" ht="14.5" x14ac:dyDescent="0.3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2"/>
      <c r="U30" s="163"/>
      <c r="V30" s="164"/>
      <c r="W30" s="146"/>
      <c r="X30" s="164"/>
      <c r="Y30" s="162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7"/>
      <c r="CV30" s="157"/>
      <c r="CW30" s="157"/>
      <c r="CX30" s="157"/>
      <c r="CY30" s="157"/>
      <c r="CZ30" s="157"/>
      <c r="DA30" s="157"/>
      <c r="DB30" s="157"/>
      <c r="DC30" s="157"/>
      <c r="DD30" s="157"/>
    </row>
    <row r="31" spans="1:108" ht="13" x14ac:dyDescent="0.35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65"/>
      <c r="U31" s="165"/>
      <c r="V31" s="165"/>
      <c r="W31" s="164"/>
      <c r="X31" s="165"/>
      <c r="Y31" s="157"/>
      <c r="Z31" s="153"/>
      <c r="AA31" s="153"/>
      <c r="AB31" s="153"/>
      <c r="AC31" s="153"/>
      <c r="AD31" s="153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57"/>
      <c r="CW31" s="157"/>
      <c r="CX31" s="157"/>
      <c r="CY31" s="157"/>
      <c r="CZ31" s="157"/>
      <c r="DA31" s="157"/>
      <c r="DB31" s="157"/>
      <c r="DC31" s="157"/>
      <c r="DD31" s="157"/>
    </row>
    <row r="32" spans="1:108" ht="13" x14ac:dyDescent="0.35">
      <c r="T32" s="153"/>
      <c r="U32" s="153"/>
      <c r="V32" s="153"/>
      <c r="W32" s="165"/>
      <c r="X32" s="153"/>
      <c r="Y32" s="153"/>
      <c r="Z32" s="154"/>
      <c r="AA32" s="154"/>
      <c r="AB32" s="154"/>
      <c r="AC32" s="154"/>
      <c r="AD32" s="154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7"/>
      <c r="CO32" s="157"/>
      <c r="CP32" s="157"/>
      <c r="CQ32" s="157"/>
      <c r="CR32" s="157"/>
      <c r="CS32" s="157"/>
      <c r="CT32" s="157"/>
      <c r="CU32" s="157"/>
      <c r="CV32" s="157"/>
      <c r="CW32" s="157"/>
      <c r="CX32" s="157"/>
      <c r="CY32" s="157"/>
      <c r="CZ32" s="157"/>
      <c r="DA32" s="157"/>
      <c r="DB32" s="157"/>
      <c r="DC32" s="157"/>
      <c r="DD32" s="157"/>
    </row>
    <row r="33" spans="1:108" x14ac:dyDescent="0.35">
      <c r="T33" s="154"/>
      <c r="U33" s="154"/>
      <c r="V33" s="154"/>
      <c r="W33" s="153"/>
      <c r="X33" s="154"/>
      <c r="Y33" s="154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  <c r="DB33" s="157"/>
      <c r="DC33" s="157"/>
      <c r="DD33" s="157"/>
    </row>
    <row r="34" spans="1:108" x14ac:dyDescent="0.35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57"/>
      <c r="U34" s="157"/>
      <c r="V34" s="157"/>
      <c r="W34" s="154"/>
      <c r="X34" s="157"/>
      <c r="Y34" s="157"/>
      <c r="Z34" s="167"/>
      <c r="AA34" s="167"/>
      <c r="AB34" s="167"/>
      <c r="AC34" s="167"/>
      <c r="AD34" s="16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157"/>
      <c r="CH34" s="157"/>
      <c r="CI34" s="157"/>
      <c r="CJ34" s="157"/>
      <c r="CK34" s="157"/>
      <c r="CL34" s="157"/>
      <c r="CM34" s="157"/>
      <c r="CN34" s="157"/>
      <c r="CO34" s="157"/>
      <c r="CP34" s="157"/>
      <c r="CQ34" s="157"/>
      <c r="CR34" s="157"/>
      <c r="CS34" s="157"/>
      <c r="CT34" s="157"/>
      <c r="CU34" s="157"/>
      <c r="CV34" s="157"/>
      <c r="CW34" s="157"/>
      <c r="CX34" s="157"/>
      <c r="CY34" s="157"/>
      <c r="CZ34" s="157"/>
      <c r="DA34" s="157"/>
      <c r="DB34" s="157"/>
      <c r="DC34" s="157"/>
      <c r="DD34" s="157"/>
    </row>
    <row r="35" spans="1:108" s="158" customFormat="1" x14ac:dyDescent="0.35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67"/>
      <c r="U35" s="167"/>
      <c r="V35" s="167"/>
      <c r="W35" s="157"/>
      <c r="X35" s="167"/>
      <c r="Y35" s="168"/>
      <c r="Z35" s="167"/>
      <c r="AA35" s="167"/>
      <c r="AB35" s="167"/>
      <c r="AC35" s="167"/>
      <c r="AD35" s="167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</row>
    <row r="36" spans="1:108" x14ac:dyDescent="0.35">
      <c r="T36" s="167"/>
      <c r="U36" s="167"/>
      <c r="V36" s="167"/>
      <c r="W36" s="167"/>
      <c r="X36" s="167"/>
      <c r="Y36" s="168"/>
      <c r="Z36" s="167"/>
      <c r="AA36" s="167"/>
      <c r="AB36" s="167"/>
      <c r="AC36" s="167"/>
      <c r="AD36" s="16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  <c r="CG36" s="157"/>
      <c r="CH36" s="157"/>
      <c r="CI36" s="157"/>
      <c r="CJ36" s="157"/>
      <c r="CK36" s="157"/>
      <c r="CL36" s="157"/>
      <c r="CM36" s="157"/>
      <c r="CN36" s="157"/>
      <c r="CO36" s="157"/>
      <c r="CP36" s="157"/>
      <c r="CQ36" s="157"/>
      <c r="CR36" s="157"/>
      <c r="CS36" s="157"/>
      <c r="CT36" s="157"/>
      <c r="CU36" s="157"/>
      <c r="CV36" s="157"/>
      <c r="CW36" s="157"/>
      <c r="CX36" s="157"/>
      <c r="CY36" s="157"/>
      <c r="CZ36" s="157"/>
      <c r="DA36" s="157"/>
      <c r="DB36" s="157"/>
      <c r="DC36" s="157"/>
      <c r="DD36" s="157"/>
    </row>
    <row r="37" spans="1:108" s="158" customFormat="1" x14ac:dyDescent="0.35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67"/>
      <c r="U37" s="167"/>
      <c r="V37" s="167"/>
      <c r="W37" s="167"/>
      <c r="X37" s="167"/>
      <c r="Y37" s="168"/>
      <c r="Z37" s="167"/>
      <c r="AA37" s="167"/>
      <c r="AB37" s="167"/>
      <c r="AC37" s="167"/>
      <c r="AD37" s="167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</row>
    <row r="38" spans="1:108" s="158" customFormat="1" x14ac:dyDescent="0.35">
      <c r="A38" s="147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67"/>
      <c r="U38" s="167"/>
      <c r="V38" s="167"/>
      <c r="W38" s="167"/>
      <c r="X38" s="167"/>
      <c r="Y38" s="168"/>
      <c r="Z38" s="167"/>
      <c r="AA38" s="167"/>
      <c r="AB38" s="167"/>
      <c r="AC38" s="167"/>
      <c r="AD38" s="167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</row>
    <row r="39" spans="1:108" s="160" customFormat="1" ht="14.5" x14ac:dyDescent="0.35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67"/>
      <c r="U39" s="167"/>
      <c r="V39" s="167"/>
      <c r="W39" s="167"/>
      <c r="X39" s="167"/>
      <c r="Y39" s="168"/>
      <c r="Z39" s="167"/>
      <c r="AA39" s="167"/>
      <c r="AB39" s="167"/>
      <c r="AC39" s="167"/>
      <c r="AD39" s="167"/>
    </row>
    <row r="40" spans="1:108" s="161" customFormat="1" x14ac:dyDescent="0.35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67"/>
      <c r="U40" s="167"/>
      <c r="V40" s="167"/>
      <c r="W40" s="167"/>
      <c r="X40" s="167"/>
      <c r="Y40" s="168"/>
      <c r="Z40" s="167"/>
      <c r="AA40" s="167"/>
      <c r="AB40" s="167"/>
      <c r="AC40" s="167"/>
      <c r="AD40" s="167"/>
      <c r="AE40" s="162"/>
      <c r="AF40" s="162"/>
      <c r="AG40" s="162"/>
      <c r="AH40" s="162"/>
      <c r="AI40" s="162"/>
      <c r="AJ40" s="162"/>
      <c r="AK40" s="162"/>
      <c r="AL40" s="162"/>
      <c r="AM40" s="162"/>
    </row>
    <row r="41" spans="1:108" x14ac:dyDescent="0.35">
      <c r="T41" s="167"/>
      <c r="U41" s="167"/>
      <c r="V41" s="167"/>
      <c r="W41" s="167"/>
      <c r="X41" s="167"/>
      <c r="Y41" s="168"/>
      <c r="Z41" s="167"/>
      <c r="AA41" s="167"/>
      <c r="AB41" s="167"/>
      <c r="AC41" s="167"/>
      <c r="AD41" s="16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  <c r="BR41" s="157"/>
      <c r="BS41" s="157"/>
      <c r="BT41" s="157"/>
      <c r="BU41" s="157"/>
      <c r="BV41" s="157"/>
      <c r="BW41" s="157"/>
      <c r="BX41" s="157"/>
      <c r="BY41" s="157"/>
      <c r="BZ41" s="157"/>
      <c r="CA41" s="157"/>
      <c r="CB41" s="157"/>
      <c r="CC41" s="157"/>
      <c r="CD41" s="157"/>
      <c r="CE41" s="157"/>
      <c r="CF41" s="157"/>
      <c r="CG41" s="157"/>
      <c r="CH41" s="157"/>
      <c r="CI41" s="157"/>
      <c r="CJ41" s="157"/>
      <c r="CK41" s="157"/>
      <c r="CL41" s="157"/>
      <c r="CM41" s="157"/>
      <c r="CN41" s="157"/>
      <c r="CO41" s="157"/>
      <c r="CP41" s="157"/>
      <c r="CQ41" s="157"/>
      <c r="CR41" s="157"/>
      <c r="CS41" s="157"/>
      <c r="CT41" s="157"/>
      <c r="CU41" s="157"/>
      <c r="CV41" s="157"/>
      <c r="CW41" s="157"/>
      <c r="CX41" s="157"/>
      <c r="CY41" s="157"/>
      <c r="CZ41" s="157"/>
      <c r="DA41" s="157"/>
      <c r="DB41" s="157"/>
      <c r="DC41" s="157"/>
      <c r="DD41" s="157"/>
    </row>
    <row r="42" spans="1:108" x14ac:dyDescent="0.35">
      <c r="T42" s="167"/>
      <c r="U42" s="167"/>
      <c r="V42" s="167"/>
      <c r="W42" s="167"/>
      <c r="X42" s="167"/>
      <c r="Y42" s="168"/>
      <c r="Z42" s="167"/>
      <c r="AA42" s="167"/>
      <c r="AB42" s="167"/>
      <c r="AC42" s="167"/>
      <c r="AD42" s="167"/>
      <c r="AE42" s="153"/>
      <c r="AF42" s="153"/>
      <c r="AG42" s="153"/>
      <c r="AH42" s="153"/>
      <c r="AI42" s="153"/>
      <c r="AJ42" s="153"/>
      <c r="AK42" s="153"/>
      <c r="AL42" s="153"/>
      <c r="AM42" s="153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7"/>
      <c r="CA42" s="157"/>
      <c r="CB42" s="157"/>
      <c r="CC42" s="157"/>
      <c r="CD42" s="157"/>
      <c r="CE42" s="157"/>
      <c r="CF42" s="157"/>
      <c r="CG42" s="157"/>
      <c r="CH42" s="157"/>
      <c r="CI42" s="157"/>
      <c r="CJ42" s="157"/>
      <c r="CK42" s="157"/>
      <c r="CL42" s="157"/>
      <c r="CM42" s="157"/>
      <c r="CN42" s="157"/>
      <c r="CO42" s="157"/>
      <c r="CP42" s="157"/>
      <c r="CQ42" s="157"/>
      <c r="CR42" s="157"/>
      <c r="CS42" s="157"/>
      <c r="CT42" s="157"/>
      <c r="CU42" s="157"/>
      <c r="CV42" s="157"/>
      <c r="CW42" s="157"/>
      <c r="CX42" s="157"/>
      <c r="CY42" s="157"/>
      <c r="CZ42" s="157"/>
      <c r="DA42" s="157"/>
      <c r="DB42" s="157"/>
      <c r="DC42" s="157"/>
      <c r="DD42" s="157"/>
    </row>
    <row r="43" spans="1:108" x14ac:dyDescent="0.35">
      <c r="T43" s="167"/>
      <c r="U43" s="167"/>
      <c r="V43" s="167"/>
      <c r="W43" s="167"/>
      <c r="X43" s="167"/>
      <c r="Y43" s="168"/>
      <c r="Z43" s="167"/>
      <c r="AA43" s="167"/>
      <c r="AB43" s="167"/>
      <c r="AC43" s="167"/>
      <c r="AD43" s="167"/>
      <c r="AE43" s="154"/>
      <c r="AF43" s="154"/>
      <c r="AG43" s="154"/>
      <c r="AH43" s="154"/>
      <c r="AI43" s="154"/>
      <c r="AJ43" s="154"/>
      <c r="AK43" s="154"/>
      <c r="AL43" s="154"/>
      <c r="AM43" s="154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  <c r="BI43" s="157"/>
      <c r="BJ43" s="157"/>
      <c r="BK43" s="157"/>
      <c r="BL43" s="157"/>
      <c r="BM43" s="157"/>
      <c r="BN43" s="157"/>
      <c r="BO43" s="157"/>
      <c r="BP43" s="157"/>
      <c r="BQ43" s="157"/>
      <c r="BR43" s="157"/>
      <c r="BS43" s="157"/>
      <c r="BT43" s="157"/>
      <c r="BU43" s="157"/>
      <c r="BV43" s="157"/>
      <c r="BW43" s="157"/>
      <c r="BX43" s="157"/>
      <c r="BY43" s="157"/>
      <c r="BZ43" s="157"/>
      <c r="CA43" s="157"/>
      <c r="CB43" s="157"/>
      <c r="CC43" s="157"/>
      <c r="CD43" s="157"/>
      <c r="CE43" s="157"/>
      <c r="CF43" s="157"/>
      <c r="CG43" s="157"/>
      <c r="CH43" s="157"/>
      <c r="CI43" s="157"/>
      <c r="CJ43" s="157"/>
      <c r="CK43" s="157"/>
      <c r="CL43" s="157"/>
      <c r="CM43" s="157"/>
      <c r="CN43" s="157"/>
      <c r="CO43" s="157"/>
      <c r="CP43" s="157"/>
      <c r="CQ43" s="157"/>
      <c r="CR43" s="157"/>
      <c r="CS43" s="157"/>
      <c r="CT43" s="157"/>
      <c r="CU43" s="157"/>
      <c r="CV43" s="157"/>
      <c r="CW43" s="157"/>
      <c r="CX43" s="157"/>
      <c r="CY43" s="157"/>
      <c r="CZ43" s="157"/>
      <c r="DA43" s="157"/>
      <c r="DB43" s="157"/>
      <c r="DC43" s="157"/>
      <c r="DD43" s="157"/>
    </row>
    <row r="44" spans="1:108" x14ac:dyDescent="0.35">
      <c r="T44" s="167"/>
      <c r="U44" s="167"/>
      <c r="V44" s="167"/>
      <c r="W44" s="167"/>
      <c r="X44" s="167"/>
      <c r="Y44" s="168"/>
      <c r="Z44" s="169"/>
      <c r="AA44" s="169"/>
      <c r="AB44" s="169"/>
      <c r="AC44" s="169"/>
      <c r="AD44" s="169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7"/>
      <c r="BM44" s="157"/>
      <c r="BN44" s="157"/>
      <c r="BO44" s="157"/>
      <c r="BP44" s="157"/>
      <c r="BQ44" s="157"/>
      <c r="BR44" s="157"/>
      <c r="BS44" s="157"/>
      <c r="BT44" s="157"/>
      <c r="BU44" s="157"/>
      <c r="BV44" s="157"/>
      <c r="BW44" s="157"/>
      <c r="BX44" s="157"/>
      <c r="BY44" s="157"/>
      <c r="BZ44" s="157"/>
      <c r="CA44" s="157"/>
      <c r="CB44" s="157"/>
      <c r="CC44" s="157"/>
      <c r="CD44" s="157"/>
      <c r="CE44" s="157"/>
      <c r="CF44" s="157"/>
      <c r="CG44" s="157"/>
      <c r="CH44" s="157"/>
      <c r="CI44" s="157"/>
      <c r="CJ44" s="157"/>
      <c r="CK44" s="157"/>
      <c r="CL44" s="157"/>
      <c r="CM44" s="157"/>
      <c r="CN44" s="157"/>
      <c r="CO44" s="157"/>
      <c r="CP44" s="157"/>
      <c r="CQ44" s="157"/>
      <c r="CR44" s="157"/>
      <c r="CS44" s="157"/>
      <c r="CT44" s="157"/>
      <c r="CU44" s="157"/>
      <c r="CV44" s="157"/>
      <c r="CW44" s="157"/>
      <c r="CX44" s="157"/>
      <c r="CY44" s="157"/>
      <c r="CZ44" s="157"/>
      <c r="DA44" s="157"/>
      <c r="DB44" s="157"/>
      <c r="DC44" s="157"/>
      <c r="DD44" s="157"/>
    </row>
    <row r="45" spans="1:108" x14ac:dyDescent="0.35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69"/>
      <c r="U45" s="169"/>
      <c r="V45" s="169"/>
      <c r="W45" s="167"/>
      <c r="X45" s="169"/>
      <c r="Y45" s="168"/>
      <c r="Z45" s="167"/>
      <c r="AA45" s="167"/>
      <c r="AB45" s="167"/>
      <c r="AC45" s="167"/>
      <c r="AD45" s="16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7"/>
      <c r="CD45" s="157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7"/>
      <c r="DD45" s="157"/>
    </row>
    <row r="46" spans="1:108" x14ac:dyDescent="0.35">
      <c r="T46" s="167"/>
      <c r="U46" s="167"/>
      <c r="V46" s="167"/>
      <c r="W46" s="169"/>
      <c r="X46" s="167"/>
      <c r="Y46" s="168"/>
      <c r="Z46" s="169"/>
      <c r="AA46" s="169"/>
      <c r="AB46" s="169"/>
      <c r="AC46" s="169"/>
      <c r="AD46" s="169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57"/>
      <c r="CC46" s="157"/>
      <c r="CD46" s="157"/>
      <c r="CE46" s="157"/>
      <c r="CF46" s="157"/>
      <c r="CG46" s="157"/>
      <c r="CH46" s="157"/>
      <c r="CI46" s="157"/>
      <c r="CJ46" s="157"/>
      <c r="CK46" s="157"/>
      <c r="CL46" s="157"/>
      <c r="CM46" s="157"/>
      <c r="CN46" s="157"/>
      <c r="CO46" s="157"/>
      <c r="CP46" s="157"/>
      <c r="CQ46" s="157"/>
      <c r="CR46" s="157"/>
      <c r="CS46" s="157"/>
      <c r="CT46" s="157"/>
      <c r="CU46" s="157"/>
      <c r="CV46" s="157"/>
      <c r="CW46" s="157"/>
      <c r="CX46" s="157"/>
      <c r="CY46" s="157"/>
      <c r="CZ46" s="157"/>
      <c r="DA46" s="157"/>
      <c r="DB46" s="157"/>
      <c r="DC46" s="157"/>
      <c r="DD46" s="157"/>
    </row>
    <row r="47" spans="1:108" x14ac:dyDescent="0.35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69"/>
      <c r="U47" s="169"/>
      <c r="V47" s="169"/>
      <c r="W47" s="167"/>
      <c r="X47" s="169"/>
      <c r="Y47" s="168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157"/>
      <c r="BT47" s="157"/>
      <c r="BU47" s="157"/>
      <c r="BV47" s="157"/>
      <c r="BW47" s="157"/>
      <c r="BX47" s="157"/>
      <c r="BY47" s="157"/>
      <c r="BZ47" s="157"/>
      <c r="CA47" s="157"/>
      <c r="CB47" s="157"/>
      <c r="CC47" s="157"/>
      <c r="CD47" s="157"/>
      <c r="CE47" s="157"/>
      <c r="CF47" s="157"/>
      <c r="CG47" s="157"/>
      <c r="CH47" s="157"/>
      <c r="CI47" s="157"/>
      <c r="CJ47" s="157"/>
      <c r="CK47" s="157"/>
      <c r="CL47" s="157"/>
      <c r="CM47" s="157"/>
      <c r="CN47" s="157"/>
      <c r="CO47" s="157"/>
      <c r="CP47" s="157"/>
      <c r="CQ47" s="157"/>
      <c r="CR47" s="157"/>
      <c r="CS47" s="157"/>
      <c r="CT47" s="157"/>
      <c r="CU47" s="157"/>
      <c r="CV47" s="157"/>
      <c r="CW47" s="157"/>
      <c r="CX47" s="157"/>
      <c r="CY47" s="157"/>
      <c r="CZ47" s="157"/>
      <c r="DA47" s="157"/>
      <c r="DB47" s="157"/>
      <c r="DC47" s="157"/>
      <c r="DD47" s="157"/>
    </row>
    <row r="48" spans="1:108" ht="14.5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 s="169"/>
      <c r="X48"/>
      <c r="Y48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7"/>
      <c r="BY48" s="157"/>
      <c r="BZ48" s="157"/>
      <c r="CA48" s="157"/>
      <c r="CB48" s="157"/>
      <c r="CC48" s="157"/>
      <c r="CD48" s="157"/>
      <c r="CE48" s="157"/>
      <c r="CF48" s="157"/>
      <c r="CG48" s="157"/>
      <c r="CH48" s="157"/>
      <c r="CI48" s="157"/>
      <c r="CJ48" s="157"/>
      <c r="CK48" s="157"/>
      <c r="CL48" s="157"/>
      <c r="CM48" s="157"/>
      <c r="CN48" s="157"/>
      <c r="CO48" s="157"/>
      <c r="CP48" s="157"/>
      <c r="CQ48" s="157"/>
      <c r="CR48" s="157"/>
      <c r="CS48" s="157"/>
      <c r="CT48" s="157"/>
      <c r="CU48" s="157"/>
      <c r="CV48" s="157"/>
      <c r="CW48" s="157"/>
      <c r="CX48" s="157"/>
      <c r="CY48" s="157"/>
      <c r="CZ48" s="157"/>
      <c r="DA48" s="157"/>
      <c r="DB48" s="157"/>
      <c r="DC48" s="157"/>
      <c r="DD48" s="157"/>
    </row>
    <row r="49" spans="1:108" ht="14.5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7"/>
      <c r="BQ49" s="157"/>
      <c r="BR49" s="157"/>
      <c r="BS49" s="157"/>
      <c r="BT49" s="157"/>
      <c r="BU49" s="157"/>
      <c r="BV49" s="157"/>
      <c r="BW49" s="157"/>
      <c r="BX49" s="157"/>
      <c r="BY49" s="157"/>
      <c r="BZ49" s="157"/>
      <c r="CA49" s="157"/>
      <c r="CB49" s="157"/>
      <c r="CC49" s="157"/>
      <c r="CD49" s="157"/>
      <c r="CE49" s="157"/>
      <c r="CF49" s="157"/>
      <c r="CG49" s="157"/>
      <c r="CH49" s="157"/>
      <c r="CI49" s="157"/>
      <c r="CJ49" s="157"/>
      <c r="CK49" s="157"/>
      <c r="CL49" s="157"/>
      <c r="CM49" s="157"/>
      <c r="CN49" s="157"/>
      <c r="CO49" s="157"/>
      <c r="CP49" s="157"/>
      <c r="CQ49" s="157"/>
      <c r="CR49" s="157"/>
      <c r="CS49" s="157"/>
      <c r="CT49" s="157"/>
      <c r="CU49" s="157"/>
      <c r="CV49" s="157"/>
      <c r="CW49" s="157"/>
      <c r="CX49" s="157"/>
      <c r="CY49" s="157"/>
      <c r="CZ49" s="157"/>
      <c r="DA49" s="157"/>
      <c r="DB49" s="157"/>
      <c r="DC49" s="157"/>
      <c r="DD49" s="157"/>
    </row>
    <row r="50" spans="1:108" ht="14.5" x14ac:dyDescent="0.35">
      <c r="A50" s="1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W50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7"/>
      <c r="BR50" s="157"/>
      <c r="BS50" s="157"/>
      <c r="BT50" s="157"/>
      <c r="BU50" s="157"/>
      <c r="BV50" s="157"/>
      <c r="BW50" s="157"/>
      <c r="BX50" s="157"/>
      <c r="BY50" s="157"/>
      <c r="BZ50" s="157"/>
      <c r="CA50" s="157"/>
      <c r="CB50" s="157"/>
      <c r="CC50" s="157"/>
      <c r="CD50" s="157"/>
      <c r="CE50" s="157"/>
      <c r="CF50" s="157"/>
      <c r="CG50" s="157"/>
      <c r="CH50" s="157"/>
      <c r="CI50" s="157"/>
      <c r="CJ50" s="157"/>
      <c r="CK50" s="157"/>
      <c r="CL50" s="157"/>
      <c r="CM50" s="157"/>
      <c r="CN50" s="157"/>
      <c r="CO50" s="157"/>
      <c r="CP50" s="157"/>
      <c r="CQ50" s="157"/>
      <c r="CR50" s="157"/>
      <c r="CS50" s="157"/>
      <c r="CT50" s="157"/>
      <c r="CU50" s="157"/>
      <c r="CV50" s="157"/>
      <c r="CW50" s="157"/>
      <c r="CX50" s="157"/>
      <c r="CY50" s="157"/>
      <c r="CZ50" s="157"/>
      <c r="DA50" s="157"/>
      <c r="DB50" s="157"/>
      <c r="DC50" s="157"/>
      <c r="DD50" s="157"/>
    </row>
    <row r="51" spans="1:108" x14ac:dyDescent="0.35">
      <c r="T51" s="153"/>
      <c r="U51" s="153"/>
      <c r="V51" s="153"/>
      <c r="X51" s="153"/>
      <c r="Y51" s="153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7"/>
      <c r="BY51" s="157"/>
      <c r="BZ51" s="157"/>
      <c r="CA51" s="157"/>
      <c r="CB51" s="157"/>
      <c r="CC51" s="157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</row>
    <row r="52" spans="1:108" ht="14.5" x14ac:dyDescent="0.35">
      <c r="T52" s="154"/>
      <c r="U52" s="154"/>
      <c r="V52" s="154"/>
      <c r="W52" s="153"/>
      <c r="X52" s="154"/>
      <c r="Y52" s="154"/>
      <c r="Z52"/>
      <c r="AA52"/>
      <c r="AB52"/>
      <c r="AC52"/>
      <c r="AD52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7"/>
      <c r="BR52" s="157"/>
      <c r="BS52" s="157"/>
      <c r="BT52" s="157"/>
      <c r="BU52" s="157"/>
      <c r="BV52" s="157"/>
      <c r="BW52" s="157"/>
      <c r="BX52" s="157"/>
      <c r="BY52" s="157"/>
      <c r="BZ52" s="157"/>
      <c r="CA52" s="157"/>
      <c r="CB52" s="157"/>
      <c r="CC52" s="157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</row>
    <row r="53" spans="1:108" ht="14.5" x14ac:dyDescent="0.35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W53" s="154"/>
      <c r="Z53"/>
      <c r="AA53"/>
      <c r="AB53"/>
      <c r="AC53"/>
      <c r="AD53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</row>
    <row r="54" spans="1:108" ht="14.5" x14ac:dyDescent="0.35">
      <c r="T54" s="170"/>
      <c r="U54" s="170"/>
      <c r="V54" s="170"/>
      <c r="X54" s="170"/>
      <c r="Y54" s="170"/>
      <c r="Z54"/>
      <c r="AA54"/>
      <c r="AB54"/>
      <c r="AC54"/>
      <c r="AD54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7"/>
      <c r="CD54" s="157"/>
      <c r="CE54" s="157"/>
      <c r="CF54" s="157"/>
      <c r="CG54" s="157"/>
      <c r="CH54" s="157"/>
      <c r="CI54" s="157"/>
      <c r="CJ54" s="157"/>
      <c r="CK54" s="157"/>
      <c r="CL54" s="157"/>
      <c r="CM54" s="157"/>
      <c r="CN54" s="157"/>
      <c r="CO54" s="157"/>
      <c r="CP54" s="157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7"/>
      <c r="DD54" s="157"/>
    </row>
    <row r="55" spans="1:108" s="158" customFormat="1" ht="14.5" x14ac:dyDescent="0.35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70"/>
      <c r="U55" s="170"/>
      <c r="V55" s="170"/>
      <c r="W55" s="170"/>
      <c r="X55" s="170"/>
      <c r="Y55" s="170"/>
      <c r="Z55"/>
      <c r="AA55"/>
      <c r="AB55"/>
      <c r="AC55"/>
      <c r="AD55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  <c r="CX55" s="159"/>
      <c r="CY55" s="159"/>
      <c r="CZ55" s="159"/>
      <c r="DA55" s="159"/>
      <c r="DB55" s="159"/>
      <c r="DC55" s="159"/>
      <c r="DD55" s="159"/>
    </row>
    <row r="56" spans="1:108" ht="14.5" x14ac:dyDescent="0.35">
      <c r="T56" s="170"/>
      <c r="U56" s="170"/>
      <c r="V56" s="170"/>
      <c r="W56" s="170"/>
      <c r="X56" s="170"/>
      <c r="Y56" s="170"/>
      <c r="Z56"/>
      <c r="AA56"/>
      <c r="AB56"/>
      <c r="AC56"/>
      <c r="AD56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  <c r="BV56" s="157"/>
      <c r="BW56" s="157"/>
      <c r="BX56" s="157"/>
      <c r="BY56" s="157"/>
      <c r="BZ56" s="157"/>
      <c r="CA56" s="157"/>
      <c r="CB56" s="157"/>
      <c r="CC56" s="157"/>
      <c r="CD56" s="157"/>
      <c r="CE56" s="157"/>
      <c r="CF56" s="157"/>
      <c r="CG56" s="157"/>
      <c r="CH56" s="157"/>
      <c r="CI56" s="157"/>
      <c r="CJ56" s="157"/>
      <c r="CK56" s="157"/>
      <c r="CL56" s="157"/>
      <c r="CM56" s="157"/>
      <c r="CN56" s="157"/>
      <c r="CO56" s="157"/>
      <c r="CP56" s="157"/>
      <c r="CQ56" s="157"/>
      <c r="CR56" s="157"/>
      <c r="CS56" s="157"/>
      <c r="CT56" s="157"/>
      <c r="CU56" s="157"/>
      <c r="CV56" s="157"/>
      <c r="CW56" s="157"/>
      <c r="CX56" s="157"/>
      <c r="CY56" s="157"/>
      <c r="CZ56" s="157"/>
      <c r="DA56" s="157"/>
      <c r="DB56" s="157"/>
      <c r="DC56" s="157"/>
      <c r="DD56" s="157"/>
    </row>
    <row r="57" spans="1:108" s="158" customFormat="1" ht="14.5" x14ac:dyDescent="0.35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70"/>
      <c r="U57" s="170"/>
      <c r="V57" s="170"/>
      <c r="W57" s="170"/>
      <c r="X57" s="170"/>
      <c r="Y57" s="170"/>
      <c r="Z57"/>
      <c r="AA57"/>
      <c r="AB57"/>
      <c r="AC57"/>
      <c r="AD57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</row>
    <row r="58" spans="1:108" customFormat="1" ht="14.5" x14ac:dyDescent="0.35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70"/>
      <c r="U58" s="170"/>
      <c r="V58" s="170"/>
      <c r="W58" s="170"/>
      <c r="X58" s="170"/>
      <c r="Y58" s="170"/>
    </row>
    <row r="59" spans="1:108" customFormat="1" ht="14.5" x14ac:dyDescent="0.35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70"/>
      <c r="U59" s="170"/>
      <c r="V59" s="170"/>
      <c r="W59" s="170"/>
      <c r="X59" s="170"/>
      <c r="Y59" s="170"/>
    </row>
    <row r="60" spans="1:108" ht="14.5" x14ac:dyDescent="0.35">
      <c r="T60" s="170"/>
      <c r="U60" s="170"/>
      <c r="V60" s="170"/>
      <c r="W60" s="170"/>
      <c r="X60" s="170"/>
      <c r="Y60" s="170"/>
      <c r="Z60"/>
      <c r="AA60"/>
      <c r="AB60"/>
      <c r="AC60"/>
      <c r="AD60"/>
    </row>
    <row r="61" spans="1:108" ht="14.5" x14ac:dyDescent="0.35">
      <c r="T61" s="170"/>
      <c r="U61" s="170"/>
      <c r="V61" s="170"/>
      <c r="W61" s="170"/>
      <c r="X61" s="170"/>
      <c r="Y61" s="170"/>
      <c r="Z61"/>
      <c r="AA61"/>
      <c r="AB61"/>
      <c r="AC61"/>
      <c r="AD61"/>
      <c r="AE61" s="153"/>
      <c r="AF61" s="153"/>
      <c r="AG61" s="153"/>
      <c r="AH61" s="153"/>
      <c r="AI61" s="153"/>
      <c r="AJ61" s="153"/>
      <c r="AK61" s="153"/>
      <c r="AL61" s="153"/>
      <c r="AM61" s="153"/>
    </row>
    <row r="62" spans="1:108" ht="14.5" x14ac:dyDescent="0.35">
      <c r="T62" s="170"/>
      <c r="U62" s="170"/>
      <c r="V62" s="170"/>
      <c r="W62" s="170"/>
      <c r="X62" s="170"/>
      <c r="Y62" s="170"/>
      <c r="Z62"/>
      <c r="AA62"/>
      <c r="AB62"/>
      <c r="AC62"/>
      <c r="AD62"/>
      <c r="AE62" s="154"/>
      <c r="AF62" s="154"/>
      <c r="AG62" s="154"/>
      <c r="AH62" s="154"/>
      <c r="AI62" s="154"/>
      <c r="AJ62" s="154"/>
      <c r="AK62" s="154"/>
      <c r="AL62" s="154"/>
      <c r="AM62" s="154"/>
    </row>
    <row r="63" spans="1:108" ht="14.5" x14ac:dyDescent="0.35">
      <c r="T63" s="170"/>
      <c r="U63" s="170"/>
      <c r="V63" s="170"/>
      <c r="W63" s="170"/>
      <c r="X63" s="170"/>
      <c r="Y63" s="170"/>
      <c r="Z63"/>
      <c r="AA63"/>
      <c r="AB63"/>
      <c r="AC63"/>
      <c r="AD63"/>
    </row>
    <row r="64" spans="1:108" ht="14.5" x14ac:dyDescent="0.35">
      <c r="T64" s="170"/>
      <c r="U64" s="170"/>
      <c r="V64" s="170"/>
      <c r="W64" s="170"/>
      <c r="X64" s="170"/>
      <c r="Y64" s="170"/>
      <c r="Z64"/>
      <c r="AA64"/>
      <c r="AB64"/>
      <c r="AC64"/>
      <c r="AD64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1"/>
      <c r="BO64" s="171"/>
      <c r="BP64" s="171"/>
      <c r="BQ64" s="171"/>
      <c r="BR64" s="171"/>
      <c r="BS64" s="171"/>
      <c r="BT64" s="171"/>
      <c r="BU64" s="171"/>
      <c r="BV64" s="171"/>
      <c r="BW64" s="171"/>
      <c r="BX64" s="171"/>
      <c r="BY64" s="171"/>
      <c r="BZ64" s="171"/>
      <c r="CA64" s="171"/>
      <c r="CB64" s="171"/>
      <c r="CC64" s="171"/>
      <c r="CD64" s="171"/>
      <c r="CE64" s="171"/>
      <c r="CF64" s="171"/>
      <c r="CG64" s="171"/>
      <c r="CH64" s="171"/>
      <c r="CI64" s="171"/>
      <c r="CJ64" s="171"/>
      <c r="CK64" s="171"/>
      <c r="CL64" s="171"/>
      <c r="CM64" s="171"/>
      <c r="CN64" s="171"/>
      <c r="CO64" s="171"/>
      <c r="CP64" s="171"/>
      <c r="CQ64" s="171"/>
    </row>
    <row r="65" spans="1:95" ht="14.5" x14ac:dyDescent="0.35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72"/>
      <c r="U65" s="172"/>
      <c r="V65" s="172"/>
      <c r="W65" s="170"/>
      <c r="X65" s="172"/>
      <c r="Y65" s="172"/>
      <c r="Z65"/>
      <c r="AA65"/>
      <c r="AB65"/>
      <c r="AC65"/>
      <c r="AD65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1"/>
      <c r="BR65" s="171"/>
      <c r="BS65" s="171"/>
      <c r="BT65" s="171"/>
      <c r="BU65" s="171"/>
      <c r="BV65" s="171"/>
      <c r="BW65" s="171"/>
      <c r="BX65" s="171"/>
      <c r="BY65" s="171"/>
      <c r="BZ65" s="171"/>
      <c r="CA65" s="171"/>
      <c r="CB65" s="171"/>
      <c r="CC65" s="171"/>
      <c r="CD65" s="171"/>
      <c r="CE65" s="171"/>
      <c r="CF65" s="171"/>
      <c r="CG65" s="171"/>
      <c r="CH65" s="171"/>
      <c r="CI65" s="171"/>
      <c r="CJ65" s="171"/>
      <c r="CK65" s="171"/>
      <c r="CL65" s="171"/>
      <c r="CM65" s="171"/>
      <c r="CN65" s="171"/>
      <c r="CO65" s="171"/>
      <c r="CP65" s="171"/>
      <c r="CQ65" s="171"/>
    </row>
    <row r="66" spans="1:95" ht="14.5" x14ac:dyDescent="0.35">
      <c r="U66" s="173"/>
      <c r="V66" s="173"/>
      <c r="W66" s="172"/>
      <c r="X66" s="173"/>
      <c r="Z66"/>
      <c r="AA66"/>
      <c r="AB66"/>
      <c r="AC66"/>
      <c r="AD66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1"/>
      <c r="BS66" s="171"/>
      <c r="BT66" s="171"/>
      <c r="BU66" s="171"/>
      <c r="BV66" s="171"/>
      <c r="BW66" s="171"/>
      <c r="BX66" s="171"/>
      <c r="BY66" s="171"/>
      <c r="BZ66" s="171"/>
      <c r="CA66" s="171"/>
      <c r="CB66" s="171"/>
      <c r="CC66" s="171"/>
      <c r="CD66" s="171"/>
      <c r="CE66" s="171"/>
      <c r="CF66" s="171"/>
      <c r="CG66" s="171"/>
      <c r="CH66" s="171"/>
      <c r="CI66" s="171"/>
      <c r="CJ66" s="171"/>
      <c r="CK66" s="171"/>
      <c r="CL66" s="171"/>
      <c r="CM66" s="171"/>
      <c r="CN66" s="171"/>
      <c r="CO66" s="171"/>
      <c r="CP66" s="171"/>
      <c r="CQ66" s="171"/>
    </row>
    <row r="67" spans="1:95" ht="14.5" x14ac:dyDescent="0.35">
      <c r="T67" s="174"/>
      <c r="U67" s="174"/>
      <c r="V67" s="174"/>
      <c r="W67" s="173"/>
      <c r="X67" s="174"/>
      <c r="Z67"/>
      <c r="AA67"/>
      <c r="AB67"/>
      <c r="AC67"/>
      <c r="AD67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  <c r="BK67" s="171"/>
      <c r="BL67" s="171"/>
      <c r="BM67" s="171"/>
      <c r="BN67" s="171"/>
      <c r="BO67" s="171"/>
      <c r="BP67" s="171"/>
      <c r="BQ67" s="171"/>
      <c r="BR67" s="171"/>
      <c r="BS67" s="171"/>
      <c r="BT67" s="171"/>
      <c r="BU67" s="171"/>
      <c r="BV67" s="171"/>
      <c r="BW67" s="171"/>
      <c r="BX67" s="171"/>
      <c r="BY67" s="171"/>
      <c r="BZ67" s="171"/>
      <c r="CA67" s="171"/>
      <c r="CB67" s="171"/>
      <c r="CC67" s="171"/>
      <c r="CD67" s="171"/>
      <c r="CE67" s="171"/>
      <c r="CF67" s="171"/>
      <c r="CG67" s="171"/>
      <c r="CH67" s="171"/>
      <c r="CI67" s="171"/>
      <c r="CJ67" s="171"/>
      <c r="CK67" s="171"/>
      <c r="CL67" s="171"/>
      <c r="CM67" s="171"/>
      <c r="CN67" s="171"/>
      <c r="CO67" s="171"/>
      <c r="CP67" s="171"/>
      <c r="CQ67" s="171"/>
    </row>
    <row r="68" spans="1:95" ht="14.5" x14ac:dyDescent="0.35">
      <c r="W68" s="174"/>
      <c r="Y68" s="167"/>
      <c r="Z68"/>
      <c r="AA68"/>
      <c r="AB68"/>
      <c r="AC68"/>
      <c r="AD68"/>
      <c r="AE68" s="170"/>
      <c r="AF68" s="170"/>
      <c r="AG68" s="170"/>
      <c r="AH68" s="170"/>
      <c r="AI68" s="170"/>
      <c r="AJ68" s="170"/>
      <c r="AK68" s="170"/>
      <c r="AL68" s="170"/>
      <c r="AM68" s="170"/>
      <c r="AN68" s="170"/>
      <c r="AO68" s="170"/>
      <c r="AP68" s="170"/>
      <c r="AQ68" s="170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1"/>
      <c r="BP68" s="171"/>
      <c r="BQ68" s="171"/>
      <c r="BR68" s="171"/>
      <c r="BS68" s="171"/>
      <c r="BT68" s="171"/>
      <c r="BU68" s="171"/>
      <c r="BV68" s="171"/>
      <c r="BW68" s="171"/>
      <c r="BX68" s="171"/>
      <c r="BY68" s="171"/>
      <c r="BZ68" s="171"/>
      <c r="CA68" s="171"/>
      <c r="CB68" s="171"/>
      <c r="CC68" s="171"/>
      <c r="CD68" s="171"/>
      <c r="CE68" s="171"/>
      <c r="CF68" s="171"/>
      <c r="CG68" s="171"/>
      <c r="CH68" s="171"/>
      <c r="CI68" s="171"/>
      <c r="CJ68" s="171"/>
      <c r="CK68" s="171"/>
      <c r="CL68" s="171"/>
      <c r="CM68" s="171"/>
      <c r="CN68" s="171"/>
      <c r="CO68" s="171"/>
      <c r="CP68" s="171"/>
      <c r="CQ68" s="171"/>
    </row>
    <row r="69" spans="1:95" ht="14.5" x14ac:dyDescent="0.35">
      <c r="Y69" s="167"/>
      <c r="Z69"/>
      <c r="AA69"/>
      <c r="AB69"/>
      <c r="AC69"/>
      <c r="AD69"/>
      <c r="AE69" s="170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/>
      <c r="BS69" s="171"/>
      <c r="BT69" s="171"/>
      <c r="BU69" s="171"/>
      <c r="BV69" s="171"/>
      <c r="BW69" s="171"/>
      <c r="BX69" s="171"/>
      <c r="BY69" s="171"/>
      <c r="BZ69" s="171"/>
      <c r="CA69" s="171"/>
      <c r="CB69" s="171"/>
      <c r="CC69" s="171"/>
      <c r="CD69" s="171"/>
      <c r="CE69" s="171"/>
      <c r="CF69" s="171"/>
      <c r="CG69" s="171"/>
      <c r="CH69" s="171"/>
      <c r="CI69" s="171"/>
      <c r="CJ69" s="171"/>
      <c r="CK69" s="171"/>
      <c r="CL69" s="171"/>
      <c r="CM69" s="171"/>
      <c r="CN69" s="171"/>
      <c r="CO69" s="171"/>
      <c r="CP69" s="171"/>
      <c r="CQ69" s="171"/>
    </row>
    <row r="70" spans="1:95" ht="14.5" x14ac:dyDescent="0.35">
      <c r="Y70" s="167"/>
      <c r="Z70"/>
      <c r="AA70"/>
      <c r="AB70"/>
      <c r="AC70"/>
      <c r="AD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1"/>
      <c r="BV70" s="171"/>
      <c r="BW70" s="171"/>
      <c r="BX70" s="171"/>
      <c r="BY70" s="171"/>
      <c r="BZ70" s="171"/>
      <c r="CA70" s="171"/>
      <c r="CB70" s="171"/>
      <c r="CC70" s="171"/>
      <c r="CD70" s="171"/>
      <c r="CE70" s="171"/>
      <c r="CF70" s="171"/>
      <c r="CG70" s="171"/>
      <c r="CH70" s="171"/>
      <c r="CI70" s="171"/>
      <c r="CJ70" s="171"/>
      <c r="CK70" s="171"/>
      <c r="CL70" s="171"/>
      <c r="CM70" s="171"/>
      <c r="CN70" s="171"/>
      <c r="CO70" s="171"/>
      <c r="CP70" s="171"/>
      <c r="CQ70" s="171"/>
    </row>
    <row r="71" spans="1:95" ht="14.5" x14ac:dyDescent="0.35">
      <c r="Z71"/>
      <c r="AA71"/>
      <c r="AB71"/>
      <c r="AC71"/>
      <c r="AD71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  <c r="BU71" s="171"/>
      <c r="BV71" s="171"/>
      <c r="BW71" s="171"/>
      <c r="BX71" s="171"/>
      <c r="BY71" s="171"/>
      <c r="BZ71" s="171"/>
      <c r="CA71" s="171"/>
      <c r="CB71" s="171"/>
      <c r="CC71" s="171"/>
      <c r="CD71" s="171"/>
      <c r="CE71" s="171"/>
      <c r="CF71" s="171"/>
      <c r="CG71" s="171"/>
      <c r="CH71" s="171"/>
      <c r="CI71" s="171"/>
      <c r="CJ71" s="171"/>
      <c r="CK71" s="171"/>
      <c r="CL71" s="171"/>
      <c r="CM71" s="171"/>
      <c r="CN71" s="171"/>
      <c r="CO71" s="171"/>
      <c r="CP71" s="171"/>
      <c r="CQ71" s="171"/>
    </row>
    <row r="72" spans="1:95" ht="14.5" x14ac:dyDescent="0.35">
      <c r="Z72"/>
      <c r="AA72"/>
      <c r="AB72"/>
      <c r="AC72"/>
      <c r="AD72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171"/>
      <c r="BW72" s="171"/>
      <c r="BX72" s="171"/>
      <c r="BY72" s="171"/>
      <c r="BZ72" s="171"/>
      <c r="CA72" s="171"/>
      <c r="CB72" s="171"/>
      <c r="CC72" s="171"/>
      <c r="CD72" s="171"/>
      <c r="CE72" s="171"/>
      <c r="CF72" s="171"/>
      <c r="CG72" s="171"/>
      <c r="CH72" s="171"/>
      <c r="CI72" s="171"/>
      <c r="CJ72" s="171"/>
      <c r="CK72" s="171"/>
      <c r="CL72" s="171"/>
      <c r="CM72" s="171"/>
      <c r="CN72" s="171"/>
      <c r="CO72" s="171"/>
      <c r="CP72" s="171"/>
      <c r="CQ72" s="171"/>
    </row>
    <row r="73" spans="1:95" ht="14.5" x14ac:dyDescent="0.35">
      <c r="Z73"/>
      <c r="AA73"/>
      <c r="AB73"/>
      <c r="AC73"/>
      <c r="AD73"/>
      <c r="AE73" s="170"/>
      <c r="AF73" s="170"/>
      <c r="AG73" s="170"/>
      <c r="AH73" s="170"/>
      <c r="AI73" s="170"/>
      <c r="AJ73" s="170"/>
      <c r="AK73" s="170"/>
      <c r="AL73" s="170"/>
      <c r="AM73" s="170"/>
      <c r="AN73" s="170"/>
      <c r="AO73" s="170"/>
      <c r="AP73" s="170"/>
      <c r="AQ73" s="170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1"/>
      <c r="BY73" s="171"/>
      <c r="BZ73" s="171"/>
      <c r="CA73" s="171"/>
      <c r="CB73" s="171"/>
      <c r="CC73" s="171"/>
      <c r="CD73" s="171"/>
      <c r="CE73" s="171"/>
      <c r="CF73" s="171"/>
      <c r="CG73" s="171"/>
      <c r="CH73" s="171"/>
      <c r="CI73" s="171"/>
      <c r="CJ73" s="171"/>
      <c r="CK73" s="171"/>
      <c r="CL73" s="171"/>
      <c r="CM73" s="171"/>
      <c r="CN73" s="171"/>
      <c r="CO73" s="171"/>
      <c r="CP73" s="171"/>
      <c r="CQ73" s="171"/>
    </row>
    <row r="74" spans="1:95" ht="14.5" x14ac:dyDescent="0.35">
      <c r="Z74"/>
      <c r="AA74"/>
      <c r="AB74"/>
      <c r="AC74"/>
      <c r="AD74"/>
      <c r="AE74" s="170"/>
      <c r="AF74" s="170"/>
      <c r="AG74" s="170"/>
      <c r="AH74" s="170"/>
      <c r="AI74" s="170"/>
      <c r="AJ74" s="170"/>
      <c r="AK74" s="170"/>
      <c r="AL74" s="170"/>
      <c r="AM74" s="170"/>
      <c r="AN74" s="170"/>
      <c r="AO74" s="170"/>
      <c r="AP74" s="170"/>
      <c r="AQ74" s="170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71"/>
      <c r="BR74" s="171"/>
      <c r="BS74" s="171"/>
      <c r="BT74" s="171"/>
      <c r="BU74" s="171"/>
      <c r="BV74" s="171"/>
      <c r="BW74" s="171"/>
      <c r="BX74" s="171"/>
      <c r="BY74" s="171"/>
      <c r="BZ74" s="171"/>
      <c r="CA74" s="171"/>
      <c r="CB74" s="171"/>
      <c r="CC74" s="171"/>
      <c r="CD74" s="171"/>
      <c r="CE74" s="171"/>
      <c r="CF74" s="171"/>
      <c r="CG74" s="171"/>
      <c r="CH74" s="171"/>
      <c r="CI74" s="171"/>
      <c r="CJ74" s="171"/>
      <c r="CK74" s="171"/>
      <c r="CL74" s="171"/>
      <c r="CM74" s="171"/>
      <c r="CN74" s="171"/>
      <c r="CO74" s="171"/>
      <c r="CP74" s="171"/>
      <c r="CQ74" s="171"/>
    </row>
    <row r="75" spans="1:95" s="158" customFormat="1" ht="14.5" x14ac:dyDescent="0.35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/>
      <c r="AA75"/>
      <c r="AB75"/>
      <c r="AC75"/>
      <c r="AD75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</row>
    <row r="76" spans="1:95" ht="14.5" x14ac:dyDescent="0.35">
      <c r="Z76"/>
      <c r="AA76"/>
      <c r="AB76"/>
      <c r="AC76"/>
      <c r="AD76"/>
    </row>
    <row r="77" spans="1:95" ht="14.5" x14ac:dyDescent="0.35">
      <c r="Z77"/>
      <c r="AA77"/>
      <c r="AB77"/>
      <c r="AC77"/>
      <c r="AD77"/>
    </row>
    <row r="78" spans="1:95" ht="14.5" x14ac:dyDescent="0.35">
      <c r="Z78"/>
      <c r="AA78"/>
      <c r="AB78"/>
      <c r="AC78"/>
      <c r="AD78"/>
    </row>
  </sheetData>
  <printOptions gridLines="1"/>
  <pageMargins left="0.78740157480314965" right="0.78740157480314965" top="0.78740157480314965" bottom="0.78740157480314965" header="0.31496062992125984" footer="0.31496062992125984"/>
  <pageSetup paperSize="8" scale="64" orientation="landscape" r:id="rId1"/>
  <headerFooter>
    <oddFooter>&amp;L&amp;"Arial,Regular"&amp;10&amp;A&amp;R&amp;"Arial,Regular"&amp;10Statistics South Africa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5A2F-1EAD-41E4-8C0D-F5F6D682CE35}">
  <dimension ref="A1:X10"/>
  <sheetViews>
    <sheetView zoomScale="66" zoomScaleNormal="66" workbookViewId="0">
      <selection activeCell="A9" sqref="A9"/>
    </sheetView>
  </sheetViews>
  <sheetFormatPr defaultRowHeight="14.5" x14ac:dyDescent="0.35"/>
  <cols>
    <col min="2" max="2" width="9" bestFit="1" customWidth="1"/>
    <col min="3" max="5" width="8.81640625" bestFit="1" customWidth="1"/>
    <col min="6" max="6" width="9" bestFit="1" customWidth="1"/>
    <col min="7" max="9" width="8.81640625" bestFit="1" customWidth="1"/>
    <col min="10" max="10" width="9" bestFit="1" customWidth="1"/>
    <col min="11" max="13" width="8.81640625" bestFit="1" customWidth="1"/>
    <col min="14" max="14" width="9" bestFit="1" customWidth="1"/>
    <col min="15" max="17" width="8.81640625" bestFit="1" customWidth="1"/>
    <col min="18" max="18" width="9" bestFit="1" customWidth="1"/>
    <col min="19" max="21" width="8.81640625" bestFit="1" customWidth="1"/>
    <col min="22" max="22" width="9" bestFit="1" customWidth="1"/>
    <col min="23" max="23" width="8.81640625" bestFit="1" customWidth="1"/>
  </cols>
  <sheetData>
    <row r="1" spans="1:24" ht="26" x14ac:dyDescent="0.6">
      <c r="A1" s="16" t="s">
        <v>175</v>
      </c>
    </row>
    <row r="2" spans="1:24" x14ac:dyDescent="0.35">
      <c r="A2" s="147" t="s">
        <v>173</v>
      </c>
    </row>
    <row r="3" spans="1:24" x14ac:dyDescent="0.3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4" x14ac:dyDescent="0.35">
      <c r="B4" s="179">
        <v>2019</v>
      </c>
      <c r="C4" s="179"/>
      <c r="D4" s="179"/>
      <c r="E4" s="179"/>
      <c r="F4" s="179">
        <v>2020</v>
      </c>
      <c r="G4" s="179"/>
      <c r="H4" s="179"/>
      <c r="I4" s="179"/>
      <c r="J4" s="179">
        <v>2021</v>
      </c>
      <c r="K4" s="179"/>
      <c r="L4" s="179"/>
      <c r="M4" s="179"/>
      <c r="N4" s="179">
        <v>2022</v>
      </c>
      <c r="O4" s="179"/>
      <c r="P4" s="179"/>
      <c r="Q4" s="179"/>
      <c r="R4" s="179">
        <v>2023</v>
      </c>
      <c r="S4" s="179"/>
      <c r="T4" s="179"/>
      <c r="U4" s="179"/>
      <c r="V4" s="179">
        <v>2024</v>
      </c>
      <c r="W4" s="179"/>
      <c r="X4" s="179"/>
    </row>
    <row r="5" spans="1:24" x14ac:dyDescent="0.35">
      <c r="B5" s="26" t="s">
        <v>7</v>
      </c>
      <c r="C5" s="26" t="s">
        <v>6</v>
      </c>
      <c r="D5" s="26" t="s">
        <v>95</v>
      </c>
      <c r="E5" s="26" t="s">
        <v>96</v>
      </c>
      <c r="F5" s="26" t="s">
        <v>7</v>
      </c>
      <c r="G5" s="26" t="s">
        <v>6</v>
      </c>
      <c r="H5" s="26" t="s">
        <v>95</v>
      </c>
      <c r="I5" s="26" t="s">
        <v>96</v>
      </c>
      <c r="J5" s="26" t="s">
        <v>7</v>
      </c>
      <c r="K5" s="26" t="s">
        <v>6</v>
      </c>
      <c r="L5" s="26" t="s">
        <v>95</v>
      </c>
      <c r="M5" s="26" t="s">
        <v>96</v>
      </c>
      <c r="N5" s="26" t="s">
        <v>7</v>
      </c>
      <c r="O5" s="26" t="s">
        <v>6</v>
      </c>
      <c r="P5" s="26" t="s">
        <v>95</v>
      </c>
      <c r="Q5" s="26" t="s">
        <v>96</v>
      </c>
      <c r="R5" s="26" t="s">
        <v>7</v>
      </c>
      <c r="S5" s="26" t="s">
        <v>6</v>
      </c>
      <c r="T5" s="26" t="s">
        <v>95</v>
      </c>
      <c r="U5" s="26" t="s">
        <v>96</v>
      </c>
      <c r="V5" s="26" t="s">
        <v>7</v>
      </c>
      <c r="W5" s="26" t="s">
        <v>6</v>
      </c>
    </row>
    <row r="6" spans="1:24" x14ac:dyDescent="0.35">
      <c r="A6" t="s">
        <v>149</v>
      </c>
      <c r="B6" s="26">
        <v>832.99671393575159</v>
      </c>
      <c r="C6" s="26">
        <v>833.42931764068908</v>
      </c>
      <c r="D6" s="26">
        <v>835.66370899639946</v>
      </c>
      <c r="E6" s="26">
        <v>801.70465698512976</v>
      </c>
      <c r="F6" s="26">
        <v>778.89365218456726</v>
      </c>
      <c r="G6" s="26">
        <v>535.94728999426366</v>
      </c>
      <c r="H6" s="26">
        <v>730.6221294601753</v>
      </c>
      <c r="I6" s="26">
        <v>784.71279601183119</v>
      </c>
      <c r="J6" s="26">
        <v>781.51322859472486</v>
      </c>
      <c r="K6" s="26">
        <v>812.9566491213742</v>
      </c>
      <c r="L6" s="26">
        <v>750.64624161561096</v>
      </c>
      <c r="M6" s="26">
        <v>786.85429297085739</v>
      </c>
      <c r="N6" s="26">
        <v>839.10271401545447</v>
      </c>
      <c r="O6" s="26">
        <v>827.90995470765267</v>
      </c>
      <c r="P6" s="26">
        <v>832.68487304240239</v>
      </c>
      <c r="Q6" s="26">
        <v>827.6923097247543</v>
      </c>
      <c r="R6" s="26">
        <v>859.98568692563845</v>
      </c>
      <c r="S6" s="26">
        <v>858.73695620060369</v>
      </c>
      <c r="T6" s="26">
        <v>868.60242319637769</v>
      </c>
      <c r="U6" s="26">
        <v>870.3428076890084</v>
      </c>
      <c r="V6" s="26">
        <v>859.6289914750688</v>
      </c>
      <c r="W6" s="26">
        <v>865.04986767329137</v>
      </c>
      <c r="X6">
        <f>W6/R6-1</f>
        <v>5.8886802706645813E-3</v>
      </c>
    </row>
    <row r="7" spans="1:24" x14ac:dyDescent="0.35">
      <c r="A7" t="s">
        <v>148</v>
      </c>
      <c r="B7" s="26">
        <v>100.36666666666667</v>
      </c>
      <c r="C7" s="26">
        <v>101.43333333333334</v>
      </c>
      <c r="D7" s="26">
        <v>99.533333333333346</v>
      </c>
      <c r="E7" s="26">
        <v>98.466666666666654</v>
      </c>
      <c r="F7" s="26">
        <v>95.899999999999991</v>
      </c>
      <c r="G7" s="26">
        <v>66.733333333333334</v>
      </c>
      <c r="H7" s="26">
        <v>91.100000000000009</v>
      </c>
      <c r="I7" s="26">
        <v>95.7</v>
      </c>
      <c r="J7" s="26">
        <v>94.5</v>
      </c>
      <c r="K7" s="26">
        <v>94.066666666666677</v>
      </c>
      <c r="L7" s="26">
        <v>90.266666666666666</v>
      </c>
      <c r="M7" s="26">
        <v>92.5</v>
      </c>
      <c r="N7" s="26">
        <v>95.899999999999991</v>
      </c>
      <c r="O7" s="26">
        <v>90.533333333333346</v>
      </c>
      <c r="P7" s="26">
        <v>92.966666666666654</v>
      </c>
      <c r="Q7" s="26">
        <v>91.366666666666674</v>
      </c>
      <c r="R7" s="26">
        <v>92.133333333333326</v>
      </c>
      <c r="S7" s="26">
        <v>94.033333333333346</v>
      </c>
      <c r="T7" s="26">
        <v>93</v>
      </c>
      <c r="U7" s="26">
        <v>93.399999999999991</v>
      </c>
      <c r="V7" s="26">
        <v>92.266666666666666</v>
      </c>
      <c r="W7" s="26">
        <v>93.066666666666663</v>
      </c>
      <c r="X7">
        <f>W7/R7-1</f>
        <v>1.013024602026058E-2</v>
      </c>
    </row>
    <row r="9" spans="1:24" x14ac:dyDescent="0.35">
      <c r="A9" s="193" t="s">
        <v>178</v>
      </c>
    </row>
    <row r="10" spans="1:24" x14ac:dyDescent="0.35">
      <c r="A10" s="19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84B5-B114-4E71-9561-E09A4A38C498}">
  <dimension ref="A1:K22"/>
  <sheetViews>
    <sheetView zoomScale="66" zoomScaleNormal="66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22.81640625" customWidth="1"/>
    <col min="2" max="2" width="9" bestFit="1" customWidth="1"/>
    <col min="3" max="5" width="8.81640625" bestFit="1" customWidth="1"/>
    <col min="6" max="6" width="9" bestFit="1" customWidth="1"/>
    <col min="7" max="8" width="8.81640625" bestFit="1" customWidth="1"/>
  </cols>
  <sheetData>
    <row r="1" spans="1:11" ht="26" x14ac:dyDescent="0.6">
      <c r="A1" s="16" t="s">
        <v>177</v>
      </c>
    </row>
    <row r="2" spans="1:11" x14ac:dyDescent="0.35">
      <c r="A2" s="147" t="s">
        <v>174</v>
      </c>
    </row>
    <row r="4" spans="1:11" x14ac:dyDescent="0.3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6</v>
      </c>
    </row>
    <row r="5" spans="1:11" x14ac:dyDescent="0.35">
      <c r="B5">
        <v>2019</v>
      </c>
      <c r="C5">
        <v>2020</v>
      </c>
      <c r="D5">
        <v>2021</v>
      </c>
      <c r="E5">
        <v>2022</v>
      </c>
      <c r="F5">
        <v>2023</v>
      </c>
      <c r="G5">
        <v>2024</v>
      </c>
      <c r="H5">
        <v>2024</v>
      </c>
    </row>
    <row r="6" spans="1:11" x14ac:dyDescent="0.35">
      <c r="A6" t="s">
        <v>161</v>
      </c>
      <c r="B6" s="26">
        <v>182.21327940704944</v>
      </c>
      <c r="C6" s="26">
        <v>157.05910433995916</v>
      </c>
      <c r="D6" s="26">
        <v>194.04193385326209</v>
      </c>
      <c r="E6" s="26">
        <v>198.28817386588875</v>
      </c>
      <c r="F6" s="26">
        <v>207.51129815987025</v>
      </c>
      <c r="G6" s="26">
        <v>205.56669098280082</v>
      </c>
      <c r="H6" s="26">
        <v>202.51457519334519</v>
      </c>
      <c r="I6" s="54"/>
      <c r="J6" s="54"/>
      <c r="K6" s="54"/>
    </row>
    <row r="7" spans="1:11" x14ac:dyDescent="0.35">
      <c r="A7" t="s">
        <v>158</v>
      </c>
      <c r="B7" s="26">
        <v>125.99815613843725</v>
      </c>
      <c r="C7" s="26">
        <v>50.127886871942678</v>
      </c>
      <c r="D7" s="26">
        <v>125.20747165351</v>
      </c>
      <c r="E7" s="26">
        <v>109.12596750446937</v>
      </c>
      <c r="F7" s="26">
        <v>130.83596495905934</v>
      </c>
      <c r="G7" s="26">
        <v>139.63488477239281</v>
      </c>
      <c r="H7" s="26">
        <v>145.11002819805094</v>
      </c>
      <c r="I7" s="54"/>
      <c r="J7" s="54"/>
      <c r="K7" s="54"/>
    </row>
    <row r="8" spans="1:11" x14ac:dyDescent="0.35">
      <c r="A8" t="s">
        <v>160</v>
      </c>
      <c r="B8" s="26">
        <v>138.0941126785381</v>
      </c>
      <c r="C8" s="26">
        <v>86.111878668129933</v>
      </c>
      <c r="D8" s="26">
        <v>146.024294255576</v>
      </c>
      <c r="E8" s="26">
        <v>151.68045537787924</v>
      </c>
      <c r="F8" s="26">
        <v>134.92214065481267</v>
      </c>
      <c r="G8" s="26">
        <v>132.30621191271743</v>
      </c>
      <c r="H8" s="26">
        <v>133.02123787882479</v>
      </c>
      <c r="I8" s="54"/>
      <c r="J8" s="54"/>
      <c r="K8" s="54"/>
    </row>
    <row r="9" spans="1:11" x14ac:dyDescent="0.35">
      <c r="A9" t="s">
        <v>159</v>
      </c>
      <c r="B9" s="26">
        <v>106.41219369150906</v>
      </c>
      <c r="C9" s="26">
        <v>90.841817360029623</v>
      </c>
      <c r="D9" s="26">
        <v>108.6403431693598</v>
      </c>
      <c r="E9" s="26">
        <v>120.50561654816261</v>
      </c>
      <c r="F9" s="26">
        <v>114.26012610936058</v>
      </c>
      <c r="G9" s="26">
        <v>110.28166097498054</v>
      </c>
      <c r="H9" s="26">
        <v>113.59958032632585</v>
      </c>
      <c r="I9" s="54"/>
      <c r="J9" s="54"/>
      <c r="K9" s="54"/>
    </row>
    <row r="10" spans="1:11" ht="29" x14ac:dyDescent="0.35">
      <c r="A10" s="191" t="s">
        <v>176</v>
      </c>
      <c r="B10" s="26">
        <v>60.565399006618357</v>
      </c>
      <c r="C10" s="26">
        <v>40.617417790199411</v>
      </c>
      <c r="D10" s="26">
        <v>60.063698829724075</v>
      </c>
      <c r="E10" s="26">
        <v>63.95608979473149</v>
      </c>
      <c r="F10" s="26">
        <v>71.579248013360882</v>
      </c>
      <c r="G10" s="26">
        <v>64.457793038762759</v>
      </c>
      <c r="H10" s="26">
        <v>68.388767943055669</v>
      </c>
      <c r="I10" s="54"/>
      <c r="J10" s="54"/>
      <c r="K10" s="54"/>
    </row>
    <row r="11" spans="1:11" x14ac:dyDescent="0.35">
      <c r="A11" t="s">
        <v>156</v>
      </c>
      <c r="B11" s="26">
        <v>83.294519386169227</v>
      </c>
      <c r="C11" s="26">
        <v>32.785786082369974</v>
      </c>
      <c r="D11" s="26">
        <v>47.709543384599662</v>
      </c>
      <c r="E11" s="26">
        <v>53.719457780800965</v>
      </c>
      <c r="F11" s="26">
        <v>59.094523711869769</v>
      </c>
      <c r="G11" s="26">
        <v>68.814595850651344</v>
      </c>
      <c r="H11" s="26">
        <v>65.026360699227581</v>
      </c>
      <c r="I11" s="54"/>
      <c r="J11" s="54"/>
      <c r="K11" s="54"/>
    </row>
    <row r="12" spans="1:11" x14ac:dyDescent="0.35">
      <c r="A12" t="s">
        <v>157</v>
      </c>
      <c r="B12" s="26">
        <v>39.19275070745492</v>
      </c>
      <c r="C12" s="26">
        <v>30.501869857951768</v>
      </c>
      <c r="D12" s="26">
        <v>38.828579708555729</v>
      </c>
      <c r="E12" s="26">
        <v>34.872168480800859</v>
      </c>
      <c r="F12" s="26">
        <v>40.655783876955439</v>
      </c>
      <c r="G12" s="26">
        <v>40.410008293400594</v>
      </c>
      <c r="H12" s="26">
        <v>40.193516301159747</v>
      </c>
      <c r="I12" s="54"/>
      <c r="J12" s="54"/>
      <c r="K12" s="54"/>
    </row>
    <row r="13" spans="1:11" x14ac:dyDescent="0.35">
      <c r="A13" t="s">
        <v>153</v>
      </c>
      <c r="B13" s="26">
        <v>28.476656402918096</v>
      </c>
      <c r="C13" s="26">
        <v>11.947213822077622</v>
      </c>
      <c r="D13" s="26">
        <v>28.425417643549711</v>
      </c>
      <c r="E13" s="26">
        <v>32.127887588074316</v>
      </c>
      <c r="F13" s="26">
        <v>33.58056307954925</v>
      </c>
      <c r="G13" s="26">
        <v>31.637453741380313</v>
      </c>
      <c r="H13" s="26">
        <v>30.441586750803822</v>
      </c>
      <c r="I13" s="54"/>
      <c r="J13" s="54"/>
      <c r="K13" s="54"/>
    </row>
    <row r="14" spans="1:11" x14ac:dyDescent="0.35">
      <c r="A14" t="s">
        <v>155</v>
      </c>
      <c r="B14" s="26">
        <v>23.134484842118422</v>
      </c>
      <c r="C14" s="26">
        <v>11.038512578813467</v>
      </c>
      <c r="D14" s="26">
        <v>23.006940795612479</v>
      </c>
      <c r="E14" s="26">
        <v>22.992194355133094</v>
      </c>
      <c r="F14" s="26">
        <v>23.246840512324638</v>
      </c>
      <c r="G14" s="26">
        <v>24.080299510682899</v>
      </c>
      <c r="H14" s="26">
        <v>22.699970073822456</v>
      </c>
      <c r="I14" s="54"/>
      <c r="J14" s="54"/>
      <c r="K14" s="54"/>
    </row>
    <row r="15" spans="1:11" x14ac:dyDescent="0.35">
      <c r="A15" t="s">
        <v>154</v>
      </c>
      <c r="B15" s="26">
        <v>21.888457237708014</v>
      </c>
      <c r="C15" s="26">
        <v>11.354912608580886</v>
      </c>
      <c r="D15" s="26">
        <v>18.825629787573231</v>
      </c>
      <c r="E15" s="26">
        <v>18.466328378889457</v>
      </c>
      <c r="F15" s="26">
        <v>19.900968373524961</v>
      </c>
      <c r="G15" s="26">
        <v>20.024134951367309</v>
      </c>
      <c r="H15" s="26">
        <v>19.66690761891202</v>
      </c>
      <c r="I15" s="54"/>
      <c r="J15" s="54"/>
      <c r="K15" s="54"/>
    </row>
    <row r="16" spans="1:11" x14ac:dyDescent="0.35">
      <c r="A16" t="s">
        <v>152</v>
      </c>
      <c r="B16" s="26">
        <v>16.032968249961396</v>
      </c>
      <c r="C16" s="26">
        <v>8.2098301703702674</v>
      </c>
      <c r="D16" s="26">
        <v>14.584904340486988</v>
      </c>
      <c r="E16" s="26">
        <v>14.713090606234696</v>
      </c>
      <c r="F16" s="26">
        <v>15.388703567556536</v>
      </c>
      <c r="G16" s="26">
        <v>14.82918763455783</v>
      </c>
      <c r="H16" s="26">
        <v>15.991009903785162</v>
      </c>
      <c r="I16" s="54"/>
      <c r="J16" s="54"/>
      <c r="K16" s="54"/>
    </row>
    <row r="17" spans="1:11" x14ac:dyDescent="0.35">
      <c r="A17" t="s">
        <v>151</v>
      </c>
      <c r="B17" s="26">
        <v>8.1263398879376059</v>
      </c>
      <c r="C17" s="26">
        <v>5.3510598424916438</v>
      </c>
      <c r="D17" s="26">
        <v>7.5979024289185659</v>
      </c>
      <c r="E17" s="26">
        <v>7.4625233114507576</v>
      </c>
      <c r="F17" s="26">
        <v>7.7607930765128987</v>
      </c>
      <c r="G17" s="26">
        <v>7.5860667244019844</v>
      </c>
      <c r="H17" s="26">
        <v>8.3963257825044479</v>
      </c>
      <c r="I17" s="54"/>
      <c r="J17" s="54"/>
      <c r="K17" s="54"/>
    </row>
    <row r="18" spans="1:11" x14ac:dyDescent="0.35">
      <c r="A18" t="s">
        <v>150</v>
      </c>
      <c r="B18" s="26">
        <v>5.6673399584216941</v>
      </c>
      <c r="C18" s="26">
        <v>1.5922162067095504</v>
      </c>
      <c r="D18" s="26">
        <v>4.3154987874931487</v>
      </c>
      <c r="E18" s="26">
        <v>4.8420762391385033</v>
      </c>
      <c r="F18" s="26">
        <v>5.3151103469771206</v>
      </c>
      <c r="G18" s="26">
        <v>5.3480867892770743</v>
      </c>
      <c r="H18" s="26">
        <v>5.3219477590021276</v>
      </c>
      <c r="I18" s="54"/>
      <c r="J18" s="54"/>
      <c r="K18" s="54"/>
    </row>
    <row r="19" spans="1:11" x14ac:dyDescent="0.35">
      <c r="B19" s="26"/>
      <c r="C19" s="26"/>
      <c r="D19" s="26"/>
      <c r="E19" s="26"/>
      <c r="F19" s="26"/>
      <c r="G19" s="26"/>
      <c r="H19" s="26"/>
    </row>
    <row r="20" spans="1:11" x14ac:dyDescent="0.35">
      <c r="A20" s="193" t="s">
        <v>178</v>
      </c>
      <c r="B20" s="26"/>
      <c r="C20" s="26"/>
      <c r="D20" s="26"/>
      <c r="E20" s="26"/>
      <c r="F20" s="26"/>
      <c r="G20" s="26"/>
      <c r="H20" s="26"/>
    </row>
    <row r="21" spans="1:11" x14ac:dyDescent="0.35">
      <c r="A21" s="192"/>
      <c r="B21" s="26"/>
      <c r="C21" s="26"/>
      <c r="D21" s="26"/>
      <c r="E21" s="26"/>
      <c r="F21" s="26"/>
      <c r="G21" s="26"/>
      <c r="H21" s="26"/>
    </row>
    <row r="22" spans="1:11" x14ac:dyDescent="0.35">
      <c r="B22" s="26"/>
      <c r="C22" s="26"/>
      <c r="D22" s="26"/>
      <c r="E22" s="26"/>
      <c r="F22" s="26"/>
      <c r="G22" s="26"/>
      <c r="H22" s="26"/>
    </row>
  </sheetData>
  <sortState xmlns:xlrd2="http://schemas.microsoft.com/office/spreadsheetml/2017/richdata2" ref="A6:X18">
    <sortCondition descending="1" ref="H6:H1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4F98A-3B4C-46A0-8C93-1D8EF1E19B4C}">
  <dimension ref="A1:AB28"/>
  <sheetViews>
    <sheetView zoomScale="72" zoomScaleNormal="72" workbookViewId="0">
      <pane xSplit="2" ySplit="6" topLeftCell="C18" activePane="bottomRight" state="frozen"/>
      <selection pane="topRight" activeCell="C1" sqref="C1"/>
      <selection pane="bottomLeft" activeCell="A9" sqref="A9"/>
      <selection pane="bottomRight" activeCell="B26" sqref="B26"/>
    </sheetView>
  </sheetViews>
  <sheetFormatPr defaultRowHeight="14.5" x14ac:dyDescent="0.35"/>
  <cols>
    <col min="1" max="30" width="8.7265625" style="26"/>
    <col min="31" max="35" width="17.1796875" style="26" bestFit="1" customWidth="1"/>
    <col min="36" max="36" width="18.1796875" style="26" bestFit="1" customWidth="1"/>
    <col min="37" max="38" width="17.1796875" style="26" bestFit="1" customWidth="1"/>
    <col min="39" max="39" width="16.08984375" style="26" bestFit="1" customWidth="1"/>
    <col min="40" max="40" width="17.1796875" style="26" bestFit="1" customWidth="1"/>
    <col min="41" max="41" width="10.08984375" style="26" bestFit="1" customWidth="1"/>
    <col min="42" max="42" width="17.1796875" style="26" bestFit="1" customWidth="1"/>
    <col min="43" max="44" width="16.08984375" style="26" bestFit="1" customWidth="1"/>
    <col min="45" max="45" width="10.08984375" style="26" bestFit="1" customWidth="1"/>
    <col min="46" max="47" width="16.08984375" style="26" bestFit="1" customWidth="1"/>
    <col min="48" max="48" width="13.6328125" style="26" bestFit="1" customWidth="1"/>
    <col min="49" max="49" width="14.6328125" style="26" bestFit="1" customWidth="1"/>
    <col min="50" max="16384" width="8.7265625" style="26"/>
  </cols>
  <sheetData>
    <row r="1" spans="1:28" ht="26" x14ac:dyDescent="0.6">
      <c r="A1" s="16" t="s">
        <v>188</v>
      </c>
    </row>
    <row r="2" spans="1:28" x14ac:dyDescent="0.35">
      <c r="A2" s="195" t="s">
        <v>190</v>
      </c>
    </row>
    <row r="5" spans="1:28" x14ac:dyDescent="0.35">
      <c r="C5" s="26" t="s">
        <v>189</v>
      </c>
    </row>
    <row r="6" spans="1:28" ht="58" x14ac:dyDescent="0.35">
      <c r="C6" s="194" t="s">
        <v>179</v>
      </c>
      <c r="D6" s="194" t="s">
        <v>180</v>
      </c>
      <c r="E6" s="194" t="s">
        <v>181</v>
      </c>
      <c r="F6" s="194" t="s">
        <v>182</v>
      </c>
      <c r="G6" s="194" t="s">
        <v>183</v>
      </c>
      <c r="H6" s="194" t="s">
        <v>184</v>
      </c>
      <c r="I6" s="194" t="s">
        <v>185</v>
      </c>
    </row>
    <row r="7" spans="1:28" x14ac:dyDescent="0.35">
      <c r="A7" s="26" t="s">
        <v>6</v>
      </c>
      <c r="B7" s="196">
        <v>2019</v>
      </c>
      <c r="C7" s="26">
        <v>100</v>
      </c>
      <c r="D7" s="26">
        <v>100</v>
      </c>
      <c r="E7" s="26">
        <v>100</v>
      </c>
      <c r="F7" s="26">
        <v>100</v>
      </c>
      <c r="G7" s="26">
        <v>100</v>
      </c>
      <c r="H7" s="26">
        <v>100</v>
      </c>
      <c r="I7" s="26">
        <v>100</v>
      </c>
      <c r="AB7" s="54"/>
    </row>
    <row r="8" spans="1:28" x14ac:dyDescent="0.35">
      <c r="A8" s="26" t="s">
        <v>6</v>
      </c>
      <c r="B8" s="179" t="s">
        <v>11</v>
      </c>
      <c r="C8" s="26">
        <v>95.247981438046111</v>
      </c>
      <c r="D8" s="26">
        <v>155.63821033365275</v>
      </c>
      <c r="E8" s="26">
        <v>120.02073908458549</v>
      </c>
      <c r="F8" s="26">
        <v>98.314164849402303</v>
      </c>
      <c r="G8" s="26">
        <v>169.95405556258339</v>
      </c>
      <c r="H8" s="26">
        <v>80.306269148638833</v>
      </c>
      <c r="I8" s="26">
        <v>97.141839373133109</v>
      </c>
      <c r="AB8" s="54"/>
    </row>
    <row r="9" spans="1:28" x14ac:dyDescent="0.35">
      <c r="A9" s="26" t="s">
        <v>6</v>
      </c>
      <c r="B9" s="179" t="s">
        <v>10</v>
      </c>
      <c r="C9" s="26">
        <v>130.35833861615339</v>
      </c>
      <c r="D9" s="26">
        <v>131.65292936160685</v>
      </c>
      <c r="E9" s="26">
        <v>166.46806476966748</v>
      </c>
      <c r="F9" s="26">
        <v>91.202563055477341</v>
      </c>
      <c r="G9" s="26">
        <v>253.3331098063058</v>
      </c>
      <c r="H9" s="26">
        <v>104.37295081186923</v>
      </c>
      <c r="I9" s="26">
        <v>125.13902102165773</v>
      </c>
      <c r="AB9" s="54"/>
    </row>
    <row r="10" spans="1:28" x14ac:dyDescent="0.35">
      <c r="A10" s="26" t="s">
        <v>6</v>
      </c>
      <c r="B10" s="179" t="s">
        <v>9</v>
      </c>
      <c r="C10" s="26">
        <v>387.56464105335903</v>
      </c>
      <c r="D10" s="26">
        <v>139.17788214854053</v>
      </c>
      <c r="E10" s="26">
        <v>127.06930140060209</v>
      </c>
      <c r="F10" s="26">
        <v>131.4127590221683</v>
      </c>
      <c r="G10" s="26">
        <v>222.4673732652945</v>
      </c>
      <c r="H10" s="26">
        <v>75.554730781618744</v>
      </c>
      <c r="I10" s="26">
        <v>157.78487048676774</v>
      </c>
      <c r="AB10" s="54"/>
    </row>
    <row r="11" spans="1:28" x14ac:dyDescent="0.35">
      <c r="A11" s="26" t="s">
        <v>6</v>
      </c>
      <c r="B11" s="179" t="s">
        <v>8</v>
      </c>
      <c r="C11" s="26">
        <v>203.38798660016809</v>
      </c>
      <c r="D11" s="26">
        <v>166.00939724621705</v>
      </c>
      <c r="E11" s="26">
        <v>122.50107926166571</v>
      </c>
      <c r="F11" s="26">
        <v>174.3989146307897</v>
      </c>
      <c r="G11" s="26">
        <v>163.92886762752281</v>
      </c>
      <c r="H11" s="26">
        <v>113.12108101293374</v>
      </c>
      <c r="I11" s="26">
        <v>148.56504459229899</v>
      </c>
      <c r="AB11" s="54"/>
    </row>
    <row r="12" spans="1:28" x14ac:dyDescent="0.35">
      <c r="A12" s="26" t="s">
        <v>7</v>
      </c>
      <c r="B12" s="196">
        <v>2024</v>
      </c>
      <c r="C12" s="26">
        <v>163.16978511410031</v>
      </c>
      <c r="D12" s="26">
        <v>168.54073820379784</v>
      </c>
      <c r="E12" s="26">
        <v>126.33420849565175</v>
      </c>
      <c r="F12" s="26">
        <v>166.05181893390386</v>
      </c>
      <c r="G12" s="26">
        <v>118.52562270919336</v>
      </c>
      <c r="H12" s="26">
        <v>104.46979296703323</v>
      </c>
      <c r="I12" s="26">
        <v>129.30937300942512</v>
      </c>
      <c r="AB12" s="54"/>
    </row>
    <row r="13" spans="1:28" x14ac:dyDescent="0.35">
      <c r="A13" s="26" t="s">
        <v>6</v>
      </c>
      <c r="B13" s="179" t="s">
        <v>186</v>
      </c>
      <c r="C13" s="26">
        <v>169.39491207075366</v>
      </c>
      <c r="D13" s="26">
        <v>186.51039443942744</v>
      </c>
      <c r="E13" s="26">
        <v>117.82142260673412</v>
      </c>
      <c r="F13" s="26">
        <v>174.24954146298916</v>
      </c>
      <c r="G13" s="26">
        <v>118.18163808673754</v>
      </c>
      <c r="H13" s="26">
        <v>110.97746966480955</v>
      </c>
      <c r="I13" s="26">
        <v>136.65445783723067</v>
      </c>
      <c r="AB13" s="54"/>
    </row>
    <row r="14" spans="1:28" x14ac:dyDescent="0.35">
      <c r="AB14" s="54"/>
    </row>
    <row r="15" spans="1:28" x14ac:dyDescent="0.35">
      <c r="A15" s="195" t="s">
        <v>187</v>
      </c>
      <c r="AB15" s="54"/>
    </row>
    <row r="16" spans="1:28" x14ac:dyDescent="0.35">
      <c r="AB16" s="54"/>
    </row>
    <row r="17" spans="1:28" x14ac:dyDescent="0.35">
      <c r="A17" s="179"/>
      <c r="AB17" s="54"/>
    </row>
    <row r="18" spans="1:28" x14ac:dyDescent="0.35">
      <c r="AB18" s="54"/>
    </row>
    <row r="19" spans="1:28" x14ac:dyDescent="0.35">
      <c r="AB19" s="54"/>
    </row>
    <row r="20" spans="1:28" x14ac:dyDescent="0.35">
      <c r="AB20" s="54"/>
    </row>
    <row r="21" spans="1:28" x14ac:dyDescent="0.35">
      <c r="AB21" s="54"/>
    </row>
    <row r="22" spans="1:28" x14ac:dyDescent="0.35">
      <c r="AB22" s="54"/>
    </row>
    <row r="23" spans="1:28" x14ac:dyDescent="0.35">
      <c r="AB23" s="54"/>
    </row>
    <row r="24" spans="1:28" x14ac:dyDescent="0.35">
      <c r="AB24" s="54"/>
    </row>
    <row r="25" spans="1:28" x14ac:dyDescent="0.35">
      <c r="AB25" s="54"/>
    </row>
    <row r="26" spans="1:28" x14ac:dyDescent="0.35">
      <c r="AB26" s="54"/>
    </row>
    <row r="27" spans="1:28" x14ac:dyDescent="0.35">
      <c r="AB27" s="54"/>
    </row>
    <row r="28" spans="1:28" x14ac:dyDescent="0.35">
      <c r="AB28" s="5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EA32F-A4A0-4020-AA0B-CE8FA7B96782}">
  <dimension ref="A1:U33"/>
  <sheetViews>
    <sheetView zoomScale="52" zoomScaleNormal="52" workbookViewId="0">
      <pane xSplit="1" ySplit="5" topLeftCell="B6" activePane="bottomRight" state="frozen"/>
      <selection activeCell="A10" sqref="A10"/>
      <selection pane="topRight" activeCell="A10" sqref="A10"/>
      <selection pane="bottomLeft" activeCell="A10" sqref="A10"/>
      <selection pane="bottomRight" activeCell="I27" sqref="I27"/>
    </sheetView>
  </sheetViews>
  <sheetFormatPr defaultColWidth="10" defaultRowHeight="14.5" x14ac:dyDescent="0.35"/>
  <cols>
    <col min="1" max="1" width="64.54296875" style="1" customWidth="1"/>
    <col min="2" max="2" width="15.90625" style="1" bestFit="1" customWidth="1"/>
    <col min="3" max="13" width="10.1796875" style="1" customWidth="1"/>
    <col min="14" max="15" width="13.453125" style="1" bestFit="1" customWidth="1"/>
    <col min="16" max="16" width="13.453125" style="1" customWidth="1"/>
    <col min="17" max="16384" width="10" style="1"/>
  </cols>
  <sheetData>
    <row r="1" spans="1:21" s="6" customFormat="1" ht="26" x14ac:dyDescent="0.6">
      <c r="A1" s="15" t="s">
        <v>191</v>
      </c>
    </row>
    <row r="2" spans="1:21" x14ac:dyDescent="0.35">
      <c r="A2" t="s">
        <v>26</v>
      </c>
    </row>
    <row r="4" spans="1:21" x14ac:dyDescent="0.35">
      <c r="B4" s="6" t="s">
        <v>22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1"/>
      <c r="P4" s="11">
        <v>2024</v>
      </c>
      <c r="Q4" s="6"/>
    </row>
    <row r="5" spans="1:21" x14ac:dyDescent="0.35">
      <c r="B5" s="10" t="s">
        <v>21</v>
      </c>
      <c r="C5" s="10" t="s">
        <v>20</v>
      </c>
      <c r="D5" s="10" t="s">
        <v>19</v>
      </c>
      <c r="E5" s="10" t="s">
        <v>18</v>
      </c>
      <c r="F5" s="10" t="s">
        <v>17</v>
      </c>
      <c r="G5" s="10" t="s">
        <v>16</v>
      </c>
      <c r="H5" s="10" t="s">
        <v>15</v>
      </c>
      <c r="I5" s="10" t="s">
        <v>14</v>
      </c>
      <c r="J5" s="10" t="s">
        <v>13</v>
      </c>
      <c r="K5" s="10" t="s">
        <v>12</v>
      </c>
      <c r="L5" s="10" t="s">
        <v>11</v>
      </c>
      <c r="M5" s="10" t="s">
        <v>10</v>
      </c>
      <c r="N5" s="10" t="s">
        <v>9</v>
      </c>
      <c r="O5" s="10" t="s">
        <v>8</v>
      </c>
      <c r="P5" s="9" t="s">
        <v>7</v>
      </c>
      <c r="Q5" s="6" t="s">
        <v>6</v>
      </c>
      <c r="R5" s="1" t="s">
        <v>25</v>
      </c>
    </row>
    <row r="6" spans="1:21" x14ac:dyDescent="0.35">
      <c r="A6" s="1" t="s">
        <v>5</v>
      </c>
      <c r="B6" s="7">
        <v>9.6103108782281623</v>
      </c>
      <c r="C6" s="7">
        <v>9.7730488134954872</v>
      </c>
      <c r="D6" s="7">
        <v>10.191574678958201</v>
      </c>
      <c r="E6" s="7">
        <v>10.373992749082662</v>
      </c>
      <c r="F6" s="7">
        <v>10.75516502149998</v>
      </c>
      <c r="G6" s="7">
        <v>10.835205864022448</v>
      </c>
      <c r="H6" s="7">
        <v>10.917255499433622</v>
      </c>
      <c r="I6" s="7">
        <v>11.192620126664863</v>
      </c>
      <c r="J6" s="7">
        <v>11.319615571306658</v>
      </c>
      <c r="K6" s="7">
        <v>11.171552831333472</v>
      </c>
      <c r="L6" s="7">
        <v>10.063736137285515</v>
      </c>
      <c r="M6" s="7">
        <v>10.199842657346291</v>
      </c>
      <c r="N6" s="7">
        <v>10.599386501227618</v>
      </c>
      <c r="O6" s="7">
        <v>11.329184403678939</v>
      </c>
      <c r="P6" s="7">
        <v>11.543596807655634</v>
      </c>
      <c r="Q6" s="14">
        <v>11.466852890852168</v>
      </c>
      <c r="R6" s="4">
        <f>Q6/O6-1</f>
        <v>1.215166796371725E-2</v>
      </c>
      <c r="S6" s="13">
        <f>Q6-O6</f>
        <v>0.13766848717322944</v>
      </c>
      <c r="T6" s="54">
        <f>S6/S$10</f>
        <v>0.44325548571739876</v>
      </c>
    </row>
    <row r="7" spans="1:21" x14ac:dyDescent="0.35">
      <c r="A7" s="1" t="s">
        <v>4</v>
      </c>
      <c r="B7" s="7">
        <v>2.2921747902426954</v>
      </c>
      <c r="C7" s="7">
        <v>2.3069544234225985</v>
      </c>
      <c r="D7" s="7">
        <v>2.2087342130117009</v>
      </c>
      <c r="E7" s="7">
        <v>2.3598518891547631</v>
      </c>
      <c r="F7" s="7">
        <v>2.3790970259032016</v>
      </c>
      <c r="G7" s="7">
        <v>2.6606998016885011</v>
      </c>
      <c r="H7" s="7">
        <v>2.5066055746263061</v>
      </c>
      <c r="I7" s="7">
        <v>2.7605135481603016</v>
      </c>
      <c r="J7" s="7">
        <v>2.8284459660299976</v>
      </c>
      <c r="K7" s="7">
        <v>3.0476758312933967</v>
      </c>
      <c r="L7" s="7">
        <v>2.2802870018563173</v>
      </c>
      <c r="M7" s="7">
        <v>2.6858220259854151</v>
      </c>
      <c r="N7" s="7">
        <v>2.9647721181738325</v>
      </c>
      <c r="O7" s="7">
        <v>3.0291631327719877</v>
      </c>
      <c r="P7" s="7">
        <v>3.0816005558769373</v>
      </c>
      <c r="Q7" s="14">
        <v>3.1293333106602153</v>
      </c>
      <c r="R7" s="4">
        <f>Q7/O7-1</f>
        <v>3.3068597991472881E-2</v>
      </c>
      <c r="S7" s="13">
        <f>Q7-O7</f>
        <v>0.10017017788822757</v>
      </c>
      <c r="T7" s="54">
        <f t="shared" ref="T7:T10" si="0">S7/S$10</f>
        <v>0.32252101963156182</v>
      </c>
    </row>
    <row r="8" spans="1:21" x14ac:dyDescent="0.35">
      <c r="A8" s="1" t="s">
        <v>3</v>
      </c>
      <c r="B8" s="7">
        <v>1.2514992590932994</v>
      </c>
      <c r="C8" s="7">
        <v>1.2161867060383003</v>
      </c>
      <c r="D8" s="7">
        <v>1.2553078863473999</v>
      </c>
      <c r="E8" s="7">
        <v>1.2154474209415769</v>
      </c>
      <c r="F8" s="7">
        <v>1.2902691171940011</v>
      </c>
      <c r="G8" s="7">
        <v>1.2917544127658009</v>
      </c>
      <c r="H8" s="7">
        <v>1.296096703368498</v>
      </c>
      <c r="I8" s="7">
        <v>1.3113572928803989</v>
      </c>
      <c r="J8" s="7">
        <v>1.2962703914747</v>
      </c>
      <c r="K8" s="7">
        <v>1.2514154663576995</v>
      </c>
      <c r="L8" s="7">
        <v>1.0051591300470124</v>
      </c>
      <c r="M8" s="7">
        <v>1.1942743413437875</v>
      </c>
      <c r="N8" s="7">
        <v>1.123879019633752</v>
      </c>
      <c r="O8" s="7">
        <v>1.0934006885376331</v>
      </c>
      <c r="P8" s="7">
        <v>1.1781616581652883</v>
      </c>
      <c r="Q8" s="14">
        <v>1.1602225320675843</v>
      </c>
      <c r="R8" s="4">
        <f>Q8/O8-1</f>
        <v>6.1113774877279425E-2</v>
      </c>
      <c r="S8" s="13">
        <f>Q8-O8</f>
        <v>6.6821843529951241E-2</v>
      </c>
      <c r="T8" s="54">
        <f t="shared" si="0"/>
        <v>0.21514835616033559</v>
      </c>
    </row>
    <row r="9" spans="1:21" x14ac:dyDescent="0.35">
      <c r="A9" s="1" t="s">
        <v>2</v>
      </c>
      <c r="B9" s="7">
        <v>0.65</v>
      </c>
      <c r="C9" s="7">
        <v>0.63</v>
      </c>
      <c r="D9" s="7">
        <v>0.67</v>
      </c>
      <c r="E9" s="7">
        <v>0.74</v>
      </c>
      <c r="F9" s="7">
        <v>0.67</v>
      </c>
      <c r="G9" s="7">
        <v>0.87</v>
      </c>
      <c r="H9" s="7">
        <v>0.94</v>
      </c>
      <c r="I9" s="7">
        <v>0.84</v>
      </c>
      <c r="J9" s="7">
        <v>0.84</v>
      </c>
      <c r="K9" s="7">
        <v>0.95</v>
      </c>
      <c r="L9" s="7">
        <v>0.8</v>
      </c>
      <c r="M9" s="7">
        <v>0.86</v>
      </c>
      <c r="N9" s="7">
        <v>0.87</v>
      </c>
      <c r="O9" s="7">
        <v>0.89</v>
      </c>
      <c r="P9" s="7">
        <v>0.94139034486787398</v>
      </c>
      <c r="Q9" s="14">
        <v>0.89592445111962038</v>
      </c>
      <c r="R9" s="4">
        <f>Q9/O9-1</f>
        <v>6.6566866512587364E-3</v>
      </c>
      <c r="S9" s="13">
        <f>Q9-O9</f>
        <v>5.9244511196203664E-3</v>
      </c>
      <c r="T9" s="54">
        <f t="shared" si="0"/>
        <v>1.9075138490713107E-2</v>
      </c>
    </row>
    <row r="10" spans="1:21" x14ac:dyDescent="0.35">
      <c r="B10" s="7">
        <f t="shared" ref="B10:Q10" si="1">SUM(B6:B9)</f>
        <v>13.803984927564157</v>
      </c>
      <c r="C10" s="7">
        <f t="shared" si="1"/>
        <v>13.926189942956386</v>
      </c>
      <c r="D10" s="7">
        <f t="shared" si="1"/>
        <v>14.325616778317301</v>
      </c>
      <c r="E10" s="7">
        <f t="shared" si="1"/>
        <v>14.689292059179001</v>
      </c>
      <c r="F10" s="7">
        <f t="shared" si="1"/>
        <v>15.094531164597182</v>
      </c>
      <c r="G10" s="7">
        <f t="shared" si="1"/>
        <v>15.65766007847675</v>
      </c>
      <c r="H10" s="7">
        <f t="shared" si="1"/>
        <v>15.659957777428426</v>
      </c>
      <c r="I10" s="7">
        <f t="shared" si="1"/>
        <v>16.104490967705562</v>
      </c>
      <c r="J10" s="7">
        <f t="shared" si="1"/>
        <v>16.284331928811355</v>
      </c>
      <c r="K10" s="7">
        <f t="shared" si="1"/>
        <v>16.420644128984566</v>
      </c>
      <c r="L10" s="7">
        <f t="shared" si="1"/>
        <v>14.149182269188845</v>
      </c>
      <c r="M10" s="7">
        <f t="shared" si="1"/>
        <v>14.939939024675493</v>
      </c>
      <c r="N10" s="7">
        <f t="shared" si="1"/>
        <v>15.5580376390352</v>
      </c>
      <c r="O10" s="7">
        <f t="shared" si="1"/>
        <v>16.34174822498856</v>
      </c>
      <c r="P10" s="7">
        <f t="shared" si="1"/>
        <v>16.744749366565735</v>
      </c>
      <c r="Q10" s="14">
        <f t="shared" si="1"/>
        <v>16.652333184699586</v>
      </c>
      <c r="R10" s="4">
        <f>Q10/O10-1</f>
        <v>1.900561405273038E-2</v>
      </c>
      <c r="S10" s="13">
        <f>Q10-O10</f>
        <v>0.31058495971102573</v>
      </c>
      <c r="T10" s="54">
        <f t="shared" si="0"/>
        <v>1</v>
      </c>
      <c r="U10" s="1">
        <f>Q10-L10</f>
        <v>2.5031509155107408</v>
      </c>
    </row>
    <row r="11" spans="1:21" x14ac:dyDescent="0.35">
      <c r="B11" s="7"/>
      <c r="C11" s="7"/>
      <c r="D11" s="7"/>
      <c r="E11" s="7"/>
      <c r="F11" s="7"/>
      <c r="G11" s="7"/>
      <c r="H11" s="7"/>
      <c r="I11" s="7"/>
      <c r="J11" s="7"/>
      <c r="K11" s="5">
        <f t="shared" ref="K11:N11" si="2">K7/K10</f>
        <v>0.18560026070559885</v>
      </c>
      <c r="L11" s="5">
        <f t="shared" si="2"/>
        <v>0.1611603383484467</v>
      </c>
      <c r="M11" s="5">
        <f t="shared" si="2"/>
        <v>0.17977463104430264</v>
      </c>
      <c r="N11" s="5">
        <f t="shared" si="2"/>
        <v>0.19056208674641609</v>
      </c>
      <c r="O11" s="5">
        <f>O7/O10</f>
        <v>0.18536346852658159</v>
      </c>
      <c r="P11" s="7"/>
      <c r="Q11" s="5">
        <f>Q7/Q10</f>
        <v>0.18792161290259876</v>
      </c>
      <c r="R11" s="4"/>
    </row>
    <row r="12" spans="1:21" s="6" customFormat="1" x14ac:dyDescent="0.35">
      <c r="A12" s="6" t="s">
        <v>24</v>
      </c>
      <c r="B12" s="8">
        <v>0.43963135537960307</v>
      </c>
      <c r="C12" s="8">
        <v>0.4293568658226109</v>
      </c>
      <c r="D12" s="8">
        <v>0.43538938024852752</v>
      </c>
      <c r="E12" s="8">
        <v>0.42317619437597948</v>
      </c>
      <c r="F12" s="8">
        <v>0.42721983370873945</v>
      </c>
      <c r="G12" s="8">
        <v>0.43547935136912114</v>
      </c>
      <c r="H12" s="8">
        <v>0.42797293808391207</v>
      </c>
      <c r="I12" s="8">
        <v>0.43271867608097275</v>
      </c>
      <c r="J12" s="8">
        <v>0.43043803998761243</v>
      </c>
      <c r="K12" s="8">
        <v>0.42725376965067952</v>
      </c>
      <c r="L12" s="8">
        <v>0.36260429689625701</v>
      </c>
      <c r="M12" s="8">
        <v>0.37728071478258274</v>
      </c>
      <c r="N12" s="8">
        <v>0.38723741541267892</v>
      </c>
      <c r="O12" s="8">
        <v>0.40106386455084081</v>
      </c>
      <c r="P12" s="8">
        <v>0.40699999999999997</v>
      </c>
      <c r="Q12" s="12">
        <v>0.40300000000000002</v>
      </c>
      <c r="R12" s="4">
        <f>Q12/O12-1</f>
        <v>4.8274991099672704E-3</v>
      </c>
    </row>
    <row r="13" spans="1:21" s="6" customFormat="1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2"/>
      <c r="P13" s="8"/>
    </row>
    <row r="14" spans="1:21" s="6" customFormat="1" x14ac:dyDescent="0.35">
      <c r="A14" s="6" t="s">
        <v>23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2"/>
      <c r="P14" s="8"/>
    </row>
    <row r="15" spans="1:21" x14ac:dyDescent="0.35">
      <c r="B15" s="6" t="s">
        <v>22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1"/>
      <c r="P15" s="11">
        <v>2024</v>
      </c>
      <c r="Q15" s="6"/>
    </row>
    <row r="16" spans="1:21" x14ac:dyDescent="0.35">
      <c r="B16" s="10" t="s">
        <v>21</v>
      </c>
      <c r="C16" s="10" t="s">
        <v>20</v>
      </c>
      <c r="D16" s="10" t="s">
        <v>19</v>
      </c>
      <c r="E16" s="10" t="s">
        <v>18</v>
      </c>
      <c r="F16" s="10" t="s">
        <v>17</v>
      </c>
      <c r="G16" s="10" t="s">
        <v>16</v>
      </c>
      <c r="H16" s="10" t="s">
        <v>15</v>
      </c>
      <c r="I16" s="10" t="s">
        <v>14</v>
      </c>
      <c r="J16" s="10" t="s">
        <v>13</v>
      </c>
      <c r="K16" s="10" t="s">
        <v>12</v>
      </c>
      <c r="L16" s="10" t="s">
        <v>11</v>
      </c>
      <c r="M16" s="10" t="s">
        <v>10</v>
      </c>
      <c r="N16" s="10" t="s">
        <v>9</v>
      </c>
      <c r="O16" s="10" t="s">
        <v>8</v>
      </c>
      <c r="P16" s="9" t="s">
        <v>7</v>
      </c>
      <c r="Q16" s="6" t="s">
        <v>6</v>
      </c>
    </row>
    <row r="17" spans="1:17" s="6" customFormat="1" x14ac:dyDescent="0.35">
      <c r="A17" s="1" t="s">
        <v>5</v>
      </c>
      <c r="B17" s="8">
        <f t="shared" ref="B17:Q17" si="3">B6/SUM(B$6:B$9)</f>
        <v>0.69619830278415062</v>
      </c>
      <c r="C17" s="8">
        <f t="shared" si="3"/>
        <v>0.70177477497630414</v>
      </c>
      <c r="D17" s="8">
        <f t="shared" si="3"/>
        <v>0.71142309868178066</v>
      </c>
      <c r="E17" s="8">
        <f t="shared" si="3"/>
        <v>0.70622823123733813</v>
      </c>
      <c r="F17" s="8">
        <f t="shared" si="3"/>
        <v>0.71252064103356971</v>
      </c>
      <c r="G17" s="8">
        <f t="shared" si="3"/>
        <v>0.6920067117127342</v>
      </c>
      <c r="H17" s="8">
        <f t="shared" si="3"/>
        <v>0.69714463184372533</v>
      </c>
      <c r="I17" s="8">
        <f t="shared" si="3"/>
        <v>0.69499993195124854</v>
      </c>
      <c r="J17" s="8">
        <f t="shared" si="3"/>
        <v>0.69512311716510877</v>
      </c>
      <c r="K17" s="8">
        <f t="shared" si="3"/>
        <v>0.68033584697291094</v>
      </c>
      <c r="L17" s="8">
        <f t="shared" si="3"/>
        <v>0.71125920536059761</v>
      </c>
      <c r="M17" s="8">
        <f t="shared" si="3"/>
        <v>0.68272317848819597</v>
      </c>
      <c r="N17" s="8">
        <f t="shared" si="3"/>
        <v>0.68128042540748845</v>
      </c>
      <c r="O17" s="8">
        <f t="shared" si="3"/>
        <v>0.69326636585645163</v>
      </c>
      <c r="P17" s="8">
        <f t="shared" si="3"/>
        <v>0.68938606096456423</v>
      </c>
      <c r="Q17" s="8">
        <f t="shared" si="3"/>
        <v>0.6886033784976201</v>
      </c>
    </row>
    <row r="18" spans="1:17" s="6" customFormat="1" x14ac:dyDescent="0.35">
      <c r="A18" s="1" t="s">
        <v>4</v>
      </c>
      <c r="B18" s="8">
        <f t="shared" ref="B18:Q18" si="4">B7/SUM(B$6:B$9)</f>
        <v>0.16605167292421633</v>
      </c>
      <c r="C18" s="8">
        <f t="shared" si="4"/>
        <v>0.16565582064241585</v>
      </c>
      <c r="D18" s="8">
        <f t="shared" si="4"/>
        <v>0.15418074119885405</v>
      </c>
      <c r="E18" s="8">
        <f t="shared" si="4"/>
        <v>0.16065116546444769</v>
      </c>
      <c r="F18" s="8">
        <f t="shared" si="4"/>
        <v>0.15761317790930482</v>
      </c>
      <c r="G18" s="8">
        <f t="shared" si="4"/>
        <v>0.16992959282248937</v>
      </c>
      <c r="H18" s="8">
        <f t="shared" si="4"/>
        <v>0.16006464450620786</v>
      </c>
      <c r="I18" s="8">
        <f t="shared" si="4"/>
        <v>0.17141265462509661</v>
      </c>
      <c r="J18" s="8">
        <f t="shared" si="4"/>
        <v>0.17369124987103202</v>
      </c>
      <c r="K18" s="8">
        <f t="shared" si="4"/>
        <v>0.18560026070559885</v>
      </c>
      <c r="L18" s="8">
        <f t="shared" si="4"/>
        <v>0.1611603383484467</v>
      </c>
      <c r="M18" s="8">
        <f t="shared" si="4"/>
        <v>0.17977463104430264</v>
      </c>
      <c r="N18" s="8">
        <f t="shared" si="4"/>
        <v>0.19056208674641609</v>
      </c>
      <c r="O18" s="8">
        <f t="shared" si="4"/>
        <v>0.18536346852658159</v>
      </c>
      <c r="P18" s="8">
        <f t="shared" si="4"/>
        <v>0.18403384179819218</v>
      </c>
      <c r="Q18" s="8">
        <f t="shared" si="4"/>
        <v>0.18792161290259876</v>
      </c>
    </row>
    <row r="19" spans="1:17" s="6" customFormat="1" x14ac:dyDescent="0.35">
      <c r="A19" s="6" t="s">
        <v>3</v>
      </c>
      <c r="B19" s="8">
        <f t="shared" ref="B19:Q19" si="5">B8/SUM(B$6:B$9)</f>
        <v>9.0662172239428712E-2</v>
      </c>
      <c r="C19" s="8">
        <f t="shared" si="5"/>
        <v>8.7330900341010029E-2</v>
      </c>
      <c r="D19" s="8">
        <f t="shared" si="5"/>
        <v>8.7626795116241371E-2</v>
      </c>
      <c r="E19" s="8">
        <f t="shared" si="5"/>
        <v>8.2743771180046194E-2</v>
      </c>
      <c r="F19" s="8">
        <f t="shared" si="5"/>
        <v>8.547924431201992E-2</v>
      </c>
      <c r="G19" s="8">
        <f t="shared" si="5"/>
        <v>8.2499837542230559E-2</v>
      </c>
      <c r="H19" s="8">
        <f t="shared" si="5"/>
        <v>8.276501902429359E-2</v>
      </c>
      <c r="I19" s="8">
        <f t="shared" si="5"/>
        <v>8.1428049822255918E-2</v>
      </c>
      <c r="J19" s="8">
        <f t="shared" si="5"/>
        <v>7.9602307122053295E-2</v>
      </c>
      <c r="K19" s="8">
        <f t="shared" si="5"/>
        <v>7.6209888998738415E-2</v>
      </c>
      <c r="L19" s="8">
        <f t="shared" si="5"/>
        <v>7.10400863402431E-2</v>
      </c>
      <c r="M19" s="8">
        <f t="shared" si="5"/>
        <v>7.9938367845495822E-2</v>
      </c>
      <c r="N19" s="8">
        <f t="shared" si="5"/>
        <v>7.2237839097003695E-2</v>
      </c>
      <c r="O19" s="8">
        <f t="shared" si="5"/>
        <v>6.6908428246721344E-2</v>
      </c>
      <c r="P19" s="8">
        <f t="shared" si="5"/>
        <v>7.0360065258290777E-2</v>
      </c>
      <c r="Q19" s="8">
        <f t="shared" si="5"/>
        <v>6.967327155894372E-2</v>
      </c>
    </row>
    <row r="20" spans="1:17" x14ac:dyDescent="0.35">
      <c r="A20" s="1" t="s">
        <v>2</v>
      </c>
      <c r="B20" s="8">
        <f t="shared" ref="B20:Q20" si="6">B9/SUM(B$6:B$9)</f>
        <v>4.7087852052204365E-2</v>
      </c>
      <c r="C20" s="8">
        <f t="shared" si="6"/>
        <v>4.5238504040270008E-2</v>
      </c>
      <c r="D20" s="8">
        <f t="shared" si="6"/>
        <v>4.6769365003124064E-2</v>
      </c>
      <c r="E20" s="8">
        <f t="shared" si="6"/>
        <v>5.0376832118168076E-2</v>
      </c>
      <c r="F20" s="8">
        <f t="shared" si="6"/>
        <v>4.4386936745105583E-2</v>
      </c>
      <c r="G20" s="8">
        <f t="shared" si="6"/>
        <v>5.5563857922545833E-2</v>
      </c>
      <c r="H20" s="8">
        <f t="shared" si="6"/>
        <v>6.0025704625773293E-2</v>
      </c>
      <c r="I20" s="8">
        <f t="shared" si="6"/>
        <v>5.2159363601398973E-2</v>
      </c>
      <c r="J20" s="8">
        <f t="shared" si="6"/>
        <v>5.1583325841805916E-2</v>
      </c>
      <c r="K20" s="8">
        <f t="shared" si="6"/>
        <v>5.7854003322751923E-2</v>
      </c>
      <c r="L20" s="8">
        <f t="shared" si="6"/>
        <v>5.6540369950712571E-2</v>
      </c>
      <c r="M20" s="8">
        <f t="shared" si="6"/>
        <v>5.7563822622005642E-2</v>
      </c>
      <c r="N20" s="8">
        <f t="shared" si="6"/>
        <v>5.5919648749091937E-2</v>
      </c>
      <c r="O20" s="8">
        <f t="shared" si="6"/>
        <v>5.4461737370245344E-2</v>
      </c>
      <c r="P20" s="8">
        <f t="shared" si="6"/>
        <v>5.6220031978952721E-2</v>
      </c>
      <c r="Q20" s="8">
        <f t="shared" si="6"/>
        <v>5.3801737040837572E-2</v>
      </c>
    </row>
    <row r="21" spans="1:17" x14ac:dyDescent="0.3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"/>
      <c r="P21" s="7"/>
      <c r="Q21" s="6"/>
    </row>
    <row r="22" spans="1:17" x14ac:dyDescent="0.35">
      <c r="A22" s="1" t="s">
        <v>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P22" s="5"/>
    </row>
    <row r="23" spans="1:17" x14ac:dyDescent="0.35">
      <c r="D23" s="3"/>
      <c r="E23" s="3"/>
      <c r="F23" s="3"/>
      <c r="I23" s="3"/>
      <c r="M23" s="4"/>
      <c r="N23" s="4"/>
    </row>
    <row r="24" spans="1:17" x14ac:dyDescent="0.35">
      <c r="A24" s="1" t="s">
        <v>0</v>
      </c>
      <c r="D24" s="3"/>
      <c r="E24" s="3"/>
      <c r="F24" s="3"/>
      <c r="N24"/>
      <c r="O24"/>
      <c r="P24"/>
    </row>
    <row r="25" spans="1:17" x14ac:dyDescent="0.35">
      <c r="D25" s="3"/>
      <c r="E25" s="3"/>
      <c r="N25"/>
      <c r="O25"/>
      <c r="P25"/>
    </row>
    <row r="26" spans="1:17" x14ac:dyDescent="0.35">
      <c r="D26" s="3"/>
      <c r="E26" s="3"/>
      <c r="F26" s="3"/>
      <c r="N26"/>
      <c r="O26"/>
      <c r="P26"/>
    </row>
    <row r="27" spans="1:17" x14ac:dyDescent="0.35">
      <c r="D27" s="3"/>
      <c r="E27" s="3"/>
      <c r="F27" s="3"/>
      <c r="G27" s="3"/>
      <c r="H27" s="3"/>
      <c r="I27" s="3"/>
      <c r="J27" s="3"/>
      <c r="N27"/>
      <c r="O27"/>
      <c r="P27"/>
    </row>
    <row r="28" spans="1:17" x14ac:dyDescent="0.35">
      <c r="N28"/>
      <c r="O28"/>
      <c r="P28"/>
    </row>
    <row r="29" spans="1:17" x14ac:dyDescent="0.35">
      <c r="N29"/>
      <c r="O29"/>
      <c r="P29"/>
    </row>
    <row r="30" spans="1:17" x14ac:dyDescent="0.35">
      <c r="N30"/>
      <c r="O30"/>
      <c r="P30"/>
    </row>
    <row r="33" spans="15:16" x14ac:dyDescent="0.35">
      <c r="O33" s="2"/>
      <c r="P33" s="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A644-08E8-431E-9687-27E7950443F7}">
  <dimension ref="A1:U34"/>
  <sheetViews>
    <sheetView zoomScale="66" zoomScaleNormal="66" workbookViewId="0">
      <pane xSplit="1" ySplit="4" topLeftCell="B5" activePane="bottomRight" state="frozen"/>
      <selection activeCell="A10" sqref="A10"/>
      <selection pane="topRight" activeCell="A10" sqref="A10"/>
      <selection pane="bottomLeft" activeCell="A10" sqref="A10"/>
      <selection pane="bottomRight" activeCell="A2" sqref="A2"/>
    </sheetView>
  </sheetViews>
  <sheetFormatPr defaultColWidth="9.08984375" defaultRowHeight="14.5" x14ac:dyDescent="0.35"/>
  <cols>
    <col min="1" max="1" width="33.08984375" customWidth="1"/>
    <col min="2" max="2" width="10.1796875" bestFit="1" customWidth="1"/>
    <col min="3" max="4" width="10.6328125" bestFit="1" customWidth="1"/>
    <col min="5" max="5" width="10.1796875" bestFit="1" customWidth="1"/>
    <col min="6" max="6" width="11.08984375" bestFit="1" customWidth="1"/>
    <col min="7" max="7" width="10.1796875" bestFit="1" customWidth="1"/>
    <col min="8" max="9" width="10.6328125" bestFit="1" customWidth="1"/>
    <col min="10" max="11" width="9.90625" bestFit="1" customWidth="1"/>
    <col min="12" max="14" width="10.6328125" bestFit="1" customWidth="1"/>
    <col min="15" max="15" width="10.1796875" bestFit="1" customWidth="1"/>
    <col min="16" max="16" width="10.6328125" bestFit="1" customWidth="1"/>
    <col min="17" max="17" width="10.1796875" bestFit="1" customWidth="1"/>
    <col min="18" max="18" width="10.1796875" customWidth="1"/>
    <col min="19" max="21" width="9.08984375" style="1"/>
  </cols>
  <sheetData>
    <row r="1" spans="1:21" s="34" customFormat="1" ht="26" customHeight="1" x14ac:dyDescent="0.6">
      <c r="A1" s="15" t="s">
        <v>66</v>
      </c>
      <c r="D1" s="6"/>
      <c r="S1" s="6"/>
      <c r="T1" s="6"/>
      <c r="U1" s="6"/>
    </row>
    <row r="2" spans="1:21" x14ac:dyDescent="0.35">
      <c r="A2" t="s">
        <v>67</v>
      </c>
      <c r="D2" s="1"/>
    </row>
    <row r="3" spans="1:21" s="1" customFormat="1" ht="26.25" customHeight="1" x14ac:dyDescent="0.35">
      <c r="A3" s="55"/>
      <c r="B3" s="55" t="s">
        <v>68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 t="s">
        <v>7</v>
      </c>
      <c r="Q3" s="55" t="s">
        <v>6</v>
      </c>
      <c r="R3" s="55"/>
    </row>
    <row r="4" spans="1:21" s="28" customFormat="1" ht="26.25" customHeight="1" x14ac:dyDescent="0.35">
      <c r="A4" s="144"/>
      <c r="B4" s="28">
        <v>2010</v>
      </c>
      <c r="C4" s="28">
        <v>2011</v>
      </c>
      <c r="D4" s="28">
        <v>2012</v>
      </c>
      <c r="E4" s="28">
        <v>2013</v>
      </c>
      <c r="F4" s="28">
        <v>2014</v>
      </c>
      <c r="G4" s="28">
        <v>2015</v>
      </c>
      <c r="H4" s="28">
        <v>2016</v>
      </c>
      <c r="I4" s="28">
        <v>2017</v>
      </c>
      <c r="J4" s="28">
        <v>2018</v>
      </c>
      <c r="K4" s="28">
        <v>2019</v>
      </c>
      <c r="L4" s="28">
        <v>2020</v>
      </c>
      <c r="M4" s="28">
        <v>2021</v>
      </c>
      <c r="N4" s="28">
        <v>2022</v>
      </c>
      <c r="O4" s="28">
        <v>2023</v>
      </c>
      <c r="P4" s="28">
        <v>2024</v>
      </c>
      <c r="Q4" s="28">
        <v>2024</v>
      </c>
      <c r="R4" s="145" t="s">
        <v>25</v>
      </c>
      <c r="S4" s="131"/>
    </row>
    <row r="5" spans="1:21" s="1" customFormat="1" x14ac:dyDescent="0.35">
      <c r="A5" s="1" t="s">
        <v>69</v>
      </c>
      <c r="B5" s="1">
        <v>654.73183273868699</v>
      </c>
      <c r="C5" s="1">
        <v>625.61826448335648</v>
      </c>
      <c r="D5" s="1">
        <v>674.39882334928188</v>
      </c>
      <c r="E5" s="1">
        <v>742.24628754603543</v>
      </c>
      <c r="F5" s="1">
        <v>669.7119504196761</v>
      </c>
      <c r="G5" s="1">
        <v>869.34269184948448</v>
      </c>
      <c r="H5" s="1">
        <v>825.4895771112358</v>
      </c>
      <c r="I5" s="1">
        <v>835.21679761608607</v>
      </c>
      <c r="J5" s="1">
        <v>843.47153707350719</v>
      </c>
      <c r="K5" s="1">
        <v>842.06177170801107</v>
      </c>
      <c r="L5" s="1">
        <v>799.03318023874021</v>
      </c>
      <c r="M5" s="1">
        <v>861.63373212523629</v>
      </c>
      <c r="N5" s="1">
        <v>873.82048419719774</v>
      </c>
      <c r="O5" s="1">
        <v>894.44464113850688</v>
      </c>
      <c r="P5" s="1">
        <v>941.39034486787398</v>
      </c>
      <c r="Q5" s="1">
        <v>895.92445111955612</v>
      </c>
      <c r="R5" s="56">
        <f>Q5/O5-1</f>
        <v>1.6544455777225409E-3</v>
      </c>
      <c r="S5" s="57">
        <f>Q5-O5</f>
        <v>1.4798099810492431</v>
      </c>
      <c r="T5" s="58"/>
    </row>
    <row r="6" spans="1:21" s="1" customFormat="1" x14ac:dyDescent="0.35">
      <c r="A6" s="1" t="s">
        <v>70</v>
      </c>
      <c r="B6" s="1">
        <v>1806.4614056391467</v>
      </c>
      <c r="C6" s="1">
        <v>1832.2550509347013</v>
      </c>
      <c r="D6" s="1">
        <v>1781.2932623994971</v>
      </c>
      <c r="E6" s="1">
        <v>1837.8327421719932</v>
      </c>
      <c r="F6" s="1">
        <v>1744.6321747471441</v>
      </c>
      <c r="G6" s="1">
        <v>1756.0316936901934</v>
      </c>
      <c r="H6" s="1">
        <v>1711.508415843439</v>
      </c>
      <c r="I6" s="1">
        <v>1799.3583603560028</v>
      </c>
      <c r="J6" s="1">
        <v>1744.0702089878453</v>
      </c>
      <c r="K6" s="1">
        <v>1789.3882545238948</v>
      </c>
      <c r="L6" s="1">
        <v>1455.824590520469</v>
      </c>
      <c r="M6" s="1">
        <v>1414.7546294313793</v>
      </c>
      <c r="N6" s="1">
        <v>1506.9732723034313</v>
      </c>
      <c r="O6" s="1">
        <v>1558.0976265345821</v>
      </c>
      <c r="P6" s="1">
        <v>1606.1446232459173</v>
      </c>
      <c r="Q6" s="1">
        <v>1654.8029195160088</v>
      </c>
      <c r="R6" s="56">
        <f t="shared" ref="R6:R8" si="0">Q6/O6-1</f>
        <v>6.2066260377093396E-2</v>
      </c>
      <c r="S6" s="57">
        <f t="shared" ref="S6:S8" si="1">Q6-O6</f>
        <v>96.705292981426737</v>
      </c>
      <c r="T6" s="58"/>
    </row>
    <row r="7" spans="1:21" s="1" customFormat="1" x14ac:dyDescent="0.35">
      <c r="A7" s="1" t="s">
        <v>71</v>
      </c>
      <c r="B7" s="1">
        <f t="shared" ref="B7:P7" si="2">B10+B11</f>
        <v>1200.9666020088164</v>
      </c>
      <c r="C7" s="1">
        <f t="shared" si="2"/>
        <v>1195.2703357761277</v>
      </c>
      <c r="D7" s="1">
        <f t="shared" si="2"/>
        <v>1176.0092468219591</v>
      </c>
      <c r="E7" s="1">
        <f t="shared" si="2"/>
        <v>1272.1600601113378</v>
      </c>
      <c r="F7" s="1">
        <f t="shared" si="2"/>
        <v>1299.738261464335</v>
      </c>
      <c r="G7" s="1">
        <f t="shared" si="2"/>
        <v>1536.7308842356376</v>
      </c>
      <c r="H7" s="1">
        <f t="shared" si="2"/>
        <v>1498.848111872142</v>
      </c>
      <c r="I7" s="1">
        <f t="shared" si="2"/>
        <v>1542.9084896778631</v>
      </c>
      <c r="J7" s="1">
        <f t="shared" si="2"/>
        <v>1636.1902454531114</v>
      </c>
      <c r="K7" s="1">
        <f t="shared" si="2"/>
        <v>1514.0974189727126</v>
      </c>
      <c r="L7" s="1">
        <f t="shared" si="2"/>
        <v>1178.7465346975862</v>
      </c>
      <c r="M7" s="1">
        <f t="shared" si="2"/>
        <v>1340.356554974345</v>
      </c>
      <c r="N7" s="1">
        <f t="shared" si="2"/>
        <v>1280.5871963948161</v>
      </c>
      <c r="O7" s="1">
        <f t="shared" si="2"/>
        <v>1433.4963089109551</v>
      </c>
      <c r="P7" s="1">
        <f t="shared" si="2"/>
        <v>1320.5964714293098</v>
      </c>
      <c r="Q7" s="1">
        <f>Q10+Q11</f>
        <v>1318.5132333181709</v>
      </c>
      <c r="R7" s="56">
        <f>Q7/O7-1</f>
        <v>-8.0211630039102255E-2</v>
      </c>
      <c r="S7" s="57">
        <f>Q7-O7</f>
        <v>-114.98307559278419</v>
      </c>
      <c r="T7" s="58"/>
    </row>
    <row r="8" spans="1:21" s="1" customFormat="1" x14ac:dyDescent="0.35">
      <c r="A8" s="1" t="s">
        <v>72</v>
      </c>
      <c r="B8" s="1">
        <f>(B19-SUM(B5:B7))/10^3</f>
        <v>10.146556919917975</v>
      </c>
      <c r="C8" s="1">
        <f>(C19-SUM(C5:C7))/10^3</f>
        <v>10.268664556242198</v>
      </c>
      <c r="D8" s="1">
        <f t="shared" ref="D8:Q8" si="3">(D19-SUM(D5:D7))/10^3</f>
        <v>10.698314269093615</v>
      </c>
      <c r="E8" s="1">
        <f t="shared" si="3"/>
        <v>10.839299256893925</v>
      </c>
      <c r="F8" s="1">
        <f t="shared" si="3"/>
        <v>11.380160728390818</v>
      </c>
      <c r="G8" s="1">
        <f t="shared" si="3"/>
        <v>11.494897500557071</v>
      </c>
      <c r="H8" s="1">
        <f t="shared" si="3"/>
        <v>11.50960124970379</v>
      </c>
      <c r="I8" s="1">
        <f t="shared" si="3"/>
        <v>11.92222411766298</v>
      </c>
      <c r="J8" s="1">
        <f t="shared" si="3"/>
        <v>12.064071474366262</v>
      </c>
      <c r="K8" s="1">
        <f t="shared" si="3"/>
        <v>12.16715845549504</v>
      </c>
      <c r="L8" s="1">
        <f t="shared" si="3"/>
        <v>10.714611143973746</v>
      </c>
      <c r="M8" s="1">
        <f t="shared" si="3"/>
        <v>11.324827840270691</v>
      </c>
      <c r="N8" s="1">
        <f t="shared" si="3"/>
        <v>11.900477170336563</v>
      </c>
      <c r="O8" s="1">
        <f t="shared" si="3"/>
        <v>12.460154289545855</v>
      </c>
      <c r="P8" s="1">
        <f t="shared" si="3"/>
        <v>12.876617927022577</v>
      </c>
      <c r="Q8" s="1">
        <f t="shared" si="3"/>
        <v>12.783092580747629</v>
      </c>
      <c r="R8" s="56">
        <f t="shared" si="0"/>
        <v>2.5917679965866913E-2</v>
      </c>
      <c r="S8" s="57">
        <f t="shared" si="1"/>
        <v>0.32293829120177442</v>
      </c>
      <c r="T8" s="58"/>
    </row>
    <row r="9" spans="1:21" s="1" customFormat="1" x14ac:dyDescent="0.35">
      <c r="S9" s="59"/>
      <c r="T9" s="58"/>
      <c r="U9" s="4"/>
    </row>
    <row r="10" spans="1:21" s="1" customFormat="1" x14ac:dyDescent="0.35">
      <c r="A10" s="1" t="s">
        <v>73</v>
      </c>
      <c r="B10" s="1">
        <v>102.70509994335423</v>
      </c>
      <c r="C10" s="1">
        <v>96.86773334522826</v>
      </c>
      <c r="D10" s="1">
        <v>102.55648090182119</v>
      </c>
      <c r="E10" s="1">
        <v>122.847646334064</v>
      </c>
      <c r="F10" s="1">
        <v>118.16927068650557</v>
      </c>
      <c r="G10" s="1">
        <v>136.13369077076885</v>
      </c>
      <c r="H10" s="1">
        <v>111.10937648797695</v>
      </c>
      <c r="I10" s="1">
        <v>147.69540262193399</v>
      </c>
      <c r="J10" s="1">
        <v>160.66752595119715</v>
      </c>
      <c r="K10" s="1">
        <v>151.33851905833171</v>
      </c>
      <c r="L10" s="1">
        <v>112.92632578915391</v>
      </c>
      <c r="M10" s="1">
        <v>118.21299258407304</v>
      </c>
      <c r="N10" s="1">
        <v>103.80647485456367</v>
      </c>
      <c r="O10" s="1">
        <v>129.14333779381661</v>
      </c>
      <c r="P10" s="1">
        <v>105.30664030851072</v>
      </c>
      <c r="Q10" s="1">
        <v>114.10377389763649</v>
      </c>
      <c r="S10" s="59"/>
      <c r="T10" s="58"/>
    </row>
    <row r="11" spans="1:21" s="1" customFormat="1" x14ac:dyDescent="0.35">
      <c r="A11" s="1" t="s">
        <v>74</v>
      </c>
      <c r="B11" s="1">
        <v>1098.2615020654621</v>
      </c>
      <c r="C11" s="1">
        <v>1098.4026024308994</v>
      </c>
      <c r="D11" s="1">
        <v>1073.4527659201378</v>
      </c>
      <c r="E11" s="1">
        <v>1149.3124137772738</v>
      </c>
      <c r="F11" s="1">
        <v>1181.5689907778294</v>
      </c>
      <c r="G11" s="1">
        <v>1400.5971934648687</v>
      </c>
      <c r="H11" s="1">
        <v>1387.738735384165</v>
      </c>
      <c r="I11" s="1">
        <v>1395.2130870559292</v>
      </c>
      <c r="J11" s="1">
        <v>1475.5227195019143</v>
      </c>
      <c r="K11" s="1">
        <v>1362.7588999143809</v>
      </c>
      <c r="L11" s="1">
        <v>1065.8202089084323</v>
      </c>
      <c r="M11" s="1">
        <v>1222.1435623902721</v>
      </c>
      <c r="N11" s="1">
        <v>1176.7807215402524</v>
      </c>
      <c r="O11" s="1">
        <v>1304.3529711171386</v>
      </c>
      <c r="P11" s="1">
        <v>1215.2898311207991</v>
      </c>
      <c r="Q11" s="1">
        <v>1204.4094594205344</v>
      </c>
      <c r="S11" s="59"/>
      <c r="T11" s="58"/>
      <c r="U11" s="6"/>
    </row>
    <row r="12" spans="1:21" s="1" customFormat="1" x14ac:dyDescent="0.35">
      <c r="S12" s="60"/>
      <c r="T12" s="12"/>
      <c r="U12" s="6"/>
    </row>
    <row r="13" spans="1:21" s="1" customFormat="1" x14ac:dyDescent="0.35">
      <c r="A13" s="1" t="s">
        <v>75</v>
      </c>
      <c r="B13" s="1">
        <v>3054.9926089004275</v>
      </c>
      <c r="C13" s="1">
        <v>3102.8747814613312</v>
      </c>
      <c r="D13" s="1">
        <v>3136.4251466541587</v>
      </c>
      <c r="E13" s="1">
        <v>3086.625562274472</v>
      </c>
      <c r="F13" s="1">
        <v>3178.6649788546606</v>
      </c>
      <c r="G13" s="1">
        <v>3118.7084146626271</v>
      </c>
      <c r="H13" s="1">
        <v>3136.2235434682325</v>
      </c>
      <c r="I13" s="1">
        <v>3264.957416269212</v>
      </c>
      <c r="J13" s="1">
        <v>3219.0194872366533</v>
      </c>
      <c r="K13" s="1">
        <v>3428.6211111745934</v>
      </c>
      <c r="L13" s="1">
        <v>2946.4628373851656</v>
      </c>
      <c r="M13" s="1">
        <v>3086.9562923472145</v>
      </c>
      <c r="N13" s="1">
        <v>3163.1501945858486</v>
      </c>
      <c r="O13" s="1">
        <v>3360.8644203035597</v>
      </c>
      <c r="P13" s="1">
        <v>3471.129157472767</v>
      </c>
      <c r="Q13" s="1">
        <v>3360.1078368820995</v>
      </c>
      <c r="S13" s="60"/>
      <c r="T13" s="12"/>
      <c r="U13" s="6"/>
    </row>
    <row r="14" spans="1:21" s="1" customFormat="1" x14ac:dyDescent="0.35">
      <c r="A14" s="1" t="s">
        <v>76</v>
      </c>
      <c r="B14" s="1">
        <v>809.83020177482047</v>
      </c>
      <c r="C14" s="1">
        <v>822.14143715980265</v>
      </c>
      <c r="D14" s="1">
        <v>834.37339611820119</v>
      </c>
      <c r="E14" s="1">
        <v>897.04234077770082</v>
      </c>
      <c r="F14" s="1">
        <v>947.47097339621098</v>
      </c>
      <c r="G14" s="1">
        <v>922.20368990953864</v>
      </c>
      <c r="H14" s="1">
        <v>861.89669584162027</v>
      </c>
      <c r="I14" s="1">
        <v>953.89835850237705</v>
      </c>
      <c r="J14" s="1">
        <v>1014.1730258453376</v>
      </c>
      <c r="K14" s="1">
        <v>982.50210876433994</v>
      </c>
      <c r="L14" s="1">
        <v>884.68298886135426</v>
      </c>
      <c r="M14" s="1">
        <v>968.54740276976531</v>
      </c>
      <c r="N14" s="1">
        <v>906.11971138503077</v>
      </c>
      <c r="O14" s="1">
        <v>985.78769392874347</v>
      </c>
      <c r="P14" s="1">
        <v>1061.7590793662628</v>
      </c>
      <c r="Q14" s="1">
        <v>1064.4525775715358</v>
      </c>
    </row>
    <row r="15" spans="1:21" s="1" customFormat="1" x14ac:dyDescent="0.35">
      <c r="A15" s="1" t="s">
        <v>77</v>
      </c>
      <c r="B15" s="1">
        <v>1824.5172875811224</v>
      </c>
      <c r="C15" s="1">
        <v>1814.4006962820449</v>
      </c>
      <c r="D15" s="1">
        <v>1859.5159590871117</v>
      </c>
      <c r="E15" s="1">
        <v>1966.6946404107157</v>
      </c>
      <c r="F15" s="1">
        <v>2011.528642027597</v>
      </c>
      <c r="G15" s="1">
        <v>2164.3444891992845</v>
      </c>
      <c r="H15" s="1">
        <v>2220.24198685176</v>
      </c>
      <c r="I15" s="1">
        <v>2395.2649432793974</v>
      </c>
      <c r="J15" s="1">
        <v>2399.4789853158227</v>
      </c>
      <c r="K15" s="1">
        <v>2495.2393839999563</v>
      </c>
      <c r="L15" s="1">
        <v>2234.2813373697818</v>
      </c>
      <c r="M15" s="1">
        <v>2248.4401407340488</v>
      </c>
      <c r="N15" s="1">
        <v>2460.1397276094021</v>
      </c>
      <c r="O15" s="1">
        <v>2599.1437026162798</v>
      </c>
      <c r="P15" s="1">
        <v>2913.8498397079306</v>
      </c>
      <c r="Q15" s="1">
        <v>2904.7909352994816</v>
      </c>
      <c r="S15" s="6"/>
    </row>
    <row r="16" spans="1:21" s="1" customFormat="1" x14ac:dyDescent="0.35">
      <c r="A16" s="1" t="s">
        <v>78</v>
      </c>
      <c r="B16" s="1">
        <v>2866.0550430663156</v>
      </c>
      <c r="C16" s="1">
        <v>3008.3564654808224</v>
      </c>
      <c r="D16" s="1">
        <v>3224.271379554079</v>
      </c>
      <c r="E16" s="1">
        <v>3266.0614581521181</v>
      </c>
      <c r="F16" s="1">
        <v>3530.7014688324739</v>
      </c>
      <c r="G16" s="1">
        <v>3548.1470712517594</v>
      </c>
      <c r="H16" s="1">
        <v>3543.754104228346</v>
      </c>
      <c r="I16" s="1">
        <v>3560.1117684240694</v>
      </c>
      <c r="J16" s="1">
        <v>3692.3428876901812</v>
      </c>
      <c r="K16" s="1">
        <v>3622.4921781636976</v>
      </c>
      <c r="L16" s="1">
        <v>3243.9755617828264</v>
      </c>
      <c r="M16" s="1">
        <v>3401.3882727573332</v>
      </c>
      <c r="N16" s="1">
        <v>3821.3274165407429</v>
      </c>
      <c r="O16" s="1">
        <v>3965.0151189014773</v>
      </c>
      <c r="P16" s="1">
        <v>3791.1030880444755</v>
      </c>
      <c r="Q16" s="1">
        <v>3827.2109591673061</v>
      </c>
      <c r="S16" s="60"/>
      <c r="T16" s="12"/>
      <c r="U16" s="6"/>
    </row>
    <row r="17" spans="1:21" s="1" customFormat="1" x14ac:dyDescent="0.35">
      <c r="A17" s="1" t="s">
        <v>79</v>
      </c>
      <c r="B17" s="1">
        <v>1251.4992590923621</v>
      </c>
      <c r="C17" s="1">
        <v>1216.1867060387499</v>
      </c>
      <c r="D17" s="1">
        <v>1255.3078863450246</v>
      </c>
      <c r="E17" s="1">
        <v>1215.4474209417056</v>
      </c>
      <c r="F17" s="1">
        <v>1290.2691171924578</v>
      </c>
      <c r="G17" s="1">
        <v>1291.7544127675872</v>
      </c>
      <c r="H17" s="1">
        <v>1296.096703367273</v>
      </c>
      <c r="I17" s="1">
        <v>1311.3572928793526</v>
      </c>
      <c r="J17" s="1">
        <v>1296.2703914746826</v>
      </c>
      <c r="K17" s="1">
        <v>1251.4154663578397</v>
      </c>
      <c r="L17" s="1">
        <v>1005.1591300473217</v>
      </c>
      <c r="M17" s="1">
        <v>1194.2743413450387</v>
      </c>
      <c r="N17" s="1">
        <v>1123.8790196344044</v>
      </c>
      <c r="O17" s="1">
        <v>1093.400688537072</v>
      </c>
      <c r="P17" s="1">
        <v>1178.1616581652884</v>
      </c>
      <c r="Q17" s="1">
        <v>1160.2225320680616</v>
      </c>
      <c r="S17" s="60"/>
      <c r="T17" s="12"/>
      <c r="U17" s="6"/>
    </row>
    <row r="18" spans="1:21" s="1" customFormat="1" x14ac:dyDescent="0.35">
      <c r="A18" s="1" t="s">
        <v>80</v>
      </c>
      <c r="B18" s="1">
        <v>7.169384445366072</v>
      </c>
      <c r="C18" s="1">
        <v>2.9846389539402569</v>
      </c>
      <c r="D18" s="1">
        <v>4.3467861717602219</v>
      </c>
      <c r="E18" s="1">
        <v>4.1065279715013183</v>
      </c>
      <c r="F18" s="1">
        <v>2.6258783403059409</v>
      </c>
      <c r="G18" s="1">
        <v>3.7076830401678116</v>
      </c>
      <c r="H18" s="1">
        <v>4.195966257553347</v>
      </c>
      <c r="I18" s="1">
        <v>2.7004924187672437</v>
      </c>
      <c r="J18" s="1">
        <v>7.6347099049523042</v>
      </c>
      <c r="K18" s="1">
        <v>5.8061725999708598</v>
      </c>
      <c r="L18" s="1">
        <v>26.846628228407702</v>
      </c>
      <c r="M18" s="1">
        <v>26.856619665624901</v>
      </c>
      <c r="N18" s="1">
        <v>18.456759578427917</v>
      </c>
      <c r="O18" s="1">
        <v>12.422249479684908</v>
      </c>
      <c r="P18" s="1">
        <v>6.3320509190860097</v>
      </c>
      <c r="Q18" s="1">
        <v>9.6060101669059996</v>
      </c>
      <c r="S18" s="60"/>
      <c r="T18" s="12"/>
      <c r="U18" s="6"/>
    </row>
    <row r="19" spans="1:21" s="1" customFormat="1" x14ac:dyDescent="0.35">
      <c r="B19" s="1">
        <v>13808.716760304625</v>
      </c>
      <c r="C19" s="1">
        <v>13921.808207436383</v>
      </c>
      <c r="D19" s="1">
        <v>14330.015601664352</v>
      </c>
      <c r="E19" s="1">
        <v>14691.538346723291</v>
      </c>
      <c r="F19" s="1">
        <v>15094.243115021973</v>
      </c>
      <c r="G19" s="1">
        <v>15657.002770332387</v>
      </c>
      <c r="H19" s="1">
        <v>15545.447354530606</v>
      </c>
      <c r="I19" s="1">
        <v>16099.707765312933</v>
      </c>
      <c r="J19" s="1">
        <v>16287.803465880726</v>
      </c>
      <c r="K19" s="1">
        <v>16312.705900699659</v>
      </c>
      <c r="L19" s="1">
        <v>14148.215449430543</v>
      </c>
      <c r="M19" s="1">
        <v>14941.572756801652</v>
      </c>
      <c r="N19" s="1">
        <v>15561.858123232007</v>
      </c>
      <c r="O19" s="1">
        <v>16346.192866129899</v>
      </c>
      <c r="P19" s="1">
        <v>16744.749366565677</v>
      </c>
      <c r="Q19" s="1">
        <v>16652.333184701365</v>
      </c>
      <c r="S19" s="60"/>
      <c r="T19" s="12"/>
    </row>
    <row r="20" spans="1:21" x14ac:dyDescent="0.35">
      <c r="B20" s="25"/>
      <c r="D20" s="60"/>
      <c r="S20" s="60"/>
      <c r="T20" s="12"/>
    </row>
    <row r="21" spans="1:21" x14ac:dyDescent="0.35">
      <c r="A21" s="1" t="s">
        <v>0</v>
      </c>
      <c r="B21" s="25"/>
      <c r="D21" s="60"/>
      <c r="S21" s="60"/>
      <c r="T21" s="54"/>
    </row>
    <row r="22" spans="1:21" x14ac:dyDescent="0.35">
      <c r="D22" s="60"/>
    </row>
    <row r="23" spans="1:21" x14ac:dyDescent="0.35">
      <c r="D23" s="60"/>
      <c r="S23"/>
      <c r="T23"/>
    </row>
    <row r="24" spans="1:21" x14ac:dyDescent="0.35">
      <c r="D24" s="1"/>
      <c r="S24"/>
      <c r="T24"/>
    </row>
    <row r="25" spans="1:21" x14ac:dyDescent="0.35">
      <c r="S25"/>
      <c r="T25"/>
    </row>
    <row r="26" spans="1:21" x14ac:dyDescent="0.35">
      <c r="S26"/>
      <c r="T26"/>
    </row>
    <row r="27" spans="1:21" x14ac:dyDescent="0.35">
      <c r="S27"/>
      <c r="T27"/>
    </row>
    <row r="28" spans="1:21" x14ac:dyDescent="0.35">
      <c r="S28"/>
      <c r="T28"/>
    </row>
    <row r="29" spans="1:21" x14ac:dyDescent="0.35">
      <c r="S29"/>
      <c r="T29"/>
    </row>
    <row r="32" spans="1:21" x14ac:dyDescent="0.35">
      <c r="D32" s="1"/>
    </row>
    <row r="33" spans="4:4" x14ac:dyDescent="0.35">
      <c r="D33" s="1"/>
    </row>
    <row r="34" spans="4:4" x14ac:dyDescent="0.35">
      <c r="D34" s="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FB369-7CFD-4087-827B-C478C1C31FBB}">
  <dimension ref="A1:H32"/>
  <sheetViews>
    <sheetView zoomScale="76" zoomScaleNormal="76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activeCell="A27" sqref="A27"/>
    </sheetView>
  </sheetViews>
  <sheetFormatPr defaultRowHeight="14.5" x14ac:dyDescent="0.35"/>
  <cols>
    <col min="1" max="1" width="64.453125" bestFit="1" customWidth="1"/>
    <col min="2" max="2" width="9.6328125" bestFit="1" customWidth="1"/>
    <col min="8" max="8" width="10.54296875" bestFit="1" customWidth="1"/>
  </cols>
  <sheetData>
    <row r="1" spans="1:8" ht="26" x14ac:dyDescent="0.6">
      <c r="A1" s="16" t="s">
        <v>27</v>
      </c>
    </row>
    <row r="3" spans="1:8" s="17" customFormat="1" x14ac:dyDescent="0.35">
      <c r="B3" t="s">
        <v>55</v>
      </c>
      <c r="C3" s="18" t="s">
        <v>28</v>
      </c>
      <c r="D3" s="18" t="s">
        <v>29</v>
      </c>
      <c r="E3" s="18" t="s">
        <v>30</v>
      </c>
      <c r="F3" s="19" t="s">
        <v>31</v>
      </c>
      <c r="G3" s="18" t="s">
        <v>32</v>
      </c>
      <c r="H3" s="18" t="s">
        <v>33</v>
      </c>
    </row>
    <row r="4" spans="1:8" x14ac:dyDescent="0.35">
      <c r="A4" t="s">
        <v>34</v>
      </c>
      <c r="B4" s="27">
        <v>399.92415200720006</v>
      </c>
      <c r="C4" s="20">
        <v>344.476</v>
      </c>
      <c r="D4" s="21">
        <v>331.28399999999999</v>
      </c>
      <c r="E4" s="19">
        <v>340.96899999999999</v>
      </c>
      <c r="F4" s="19">
        <v>340.71669371639013</v>
      </c>
      <c r="G4" s="19">
        <v>374.50159087867019</v>
      </c>
      <c r="H4" s="19">
        <v>406.1079886949999</v>
      </c>
    </row>
    <row r="5" spans="1:8" x14ac:dyDescent="0.35">
      <c r="A5" t="s">
        <v>35</v>
      </c>
      <c r="B5" s="141">
        <v>239.09152679910008</v>
      </c>
      <c r="C5" s="20">
        <v>179.44300000000001</v>
      </c>
      <c r="D5" s="22">
        <v>200.83099999999999</v>
      </c>
      <c r="E5" s="19">
        <v>216.27699999999999</v>
      </c>
      <c r="F5" s="19">
        <v>238.94443191232989</v>
      </c>
      <c r="G5" s="19">
        <v>268.2013800972602</v>
      </c>
      <c r="H5" s="19">
        <v>274.4683072209699</v>
      </c>
    </row>
    <row r="6" spans="1:8" x14ac:dyDescent="0.35">
      <c r="A6" t="s">
        <v>36</v>
      </c>
      <c r="B6" s="141">
        <v>85.255151343599962</v>
      </c>
      <c r="C6" s="20">
        <v>89.882000000000005</v>
      </c>
      <c r="D6" s="22">
        <v>94.587999999999994</v>
      </c>
      <c r="E6" s="19">
        <v>66.974999999999994</v>
      </c>
      <c r="F6" s="19">
        <v>74.152577414499987</v>
      </c>
      <c r="G6" s="19">
        <v>90.469498737219894</v>
      </c>
      <c r="H6" s="19">
        <v>84.278910451049995</v>
      </c>
    </row>
    <row r="7" spans="1:8" x14ac:dyDescent="0.35">
      <c r="A7" t="s">
        <v>37</v>
      </c>
      <c r="B7" s="141">
        <v>72.032022004699968</v>
      </c>
      <c r="C7" s="20">
        <v>42.625</v>
      </c>
      <c r="D7" s="22">
        <v>46.433</v>
      </c>
      <c r="E7" s="19">
        <v>59.762</v>
      </c>
      <c r="F7" s="19">
        <v>53.254359609990018</v>
      </c>
      <c r="G7" s="19">
        <v>46.277302869130011</v>
      </c>
      <c r="H7" s="19">
        <v>52.796200927929995</v>
      </c>
    </row>
    <row r="8" spans="1:8" x14ac:dyDescent="0.35">
      <c r="A8" s="23" t="s">
        <v>38</v>
      </c>
      <c r="B8" s="142">
        <v>207.12256460780003</v>
      </c>
      <c r="C8" s="20">
        <v>260.036</v>
      </c>
      <c r="D8" s="24">
        <v>181.00200000000001</v>
      </c>
      <c r="E8" s="19">
        <v>225.09199999999998</v>
      </c>
      <c r="F8" s="19">
        <v>207.65071291057004</v>
      </c>
      <c r="G8" s="19">
        <v>209.46373474190989</v>
      </c>
      <c r="H8" s="19">
        <v>222.52235930216597</v>
      </c>
    </row>
    <row r="9" spans="1:8" x14ac:dyDescent="0.35">
      <c r="A9" t="s">
        <v>39</v>
      </c>
      <c r="B9" s="27">
        <v>125.94149263309995</v>
      </c>
      <c r="C9" s="20">
        <v>81.716999999999999</v>
      </c>
      <c r="D9" s="24">
        <v>101.21599999999999</v>
      </c>
      <c r="E9" s="19">
        <v>95.034000000000006</v>
      </c>
      <c r="F9" s="19">
        <v>90.686841009650024</v>
      </c>
      <c r="G9" s="19">
        <v>78.002998128169992</v>
      </c>
      <c r="H9" s="19">
        <v>93.493293457400057</v>
      </c>
    </row>
    <row r="10" spans="1:8" x14ac:dyDescent="0.35">
      <c r="A10" t="s">
        <v>40</v>
      </c>
      <c r="B10" s="141">
        <v>322.0849952791001</v>
      </c>
      <c r="C10" s="20">
        <v>176.745</v>
      </c>
      <c r="D10" s="24">
        <v>227.55199999999999</v>
      </c>
      <c r="E10" s="19">
        <v>208.81800000000001</v>
      </c>
      <c r="F10" s="19">
        <v>277.77562494187401</v>
      </c>
      <c r="G10" s="19">
        <v>259.1241646017001</v>
      </c>
      <c r="H10" s="19">
        <v>239.72252644530997</v>
      </c>
    </row>
    <row r="11" spans="1:8" x14ac:dyDescent="0.35">
      <c r="A11" t="s">
        <v>41</v>
      </c>
      <c r="B11" s="141">
        <v>151.99039673640002</v>
      </c>
      <c r="C11" s="20">
        <v>128.23500000000001</v>
      </c>
      <c r="D11" s="24">
        <v>102.43899999999999</v>
      </c>
      <c r="E11" s="20">
        <v>128.03700000000001</v>
      </c>
      <c r="F11" s="19">
        <v>106.10950919822</v>
      </c>
      <c r="G11" s="19">
        <v>111.34095252685302</v>
      </c>
      <c r="H11" s="19">
        <v>97.422479230060986</v>
      </c>
    </row>
    <row r="12" spans="1:8" x14ac:dyDescent="0.35">
      <c r="A12" t="s">
        <v>42</v>
      </c>
      <c r="B12" s="143">
        <v>93.285843458799988</v>
      </c>
      <c r="C12" s="20">
        <v>87.444000000000003</v>
      </c>
      <c r="D12" s="24">
        <v>61.951999999999998</v>
      </c>
      <c r="E12" s="20">
        <v>94.287000000000006</v>
      </c>
      <c r="F12" s="19">
        <v>100.49676051223997</v>
      </c>
      <c r="G12" s="19">
        <v>88.991633143400023</v>
      </c>
      <c r="H12" s="19">
        <v>108.03304707704004</v>
      </c>
    </row>
    <row r="13" spans="1:8" x14ac:dyDescent="0.35">
      <c r="A13" t="s">
        <v>43</v>
      </c>
      <c r="B13" s="27">
        <v>103.58977644779999</v>
      </c>
      <c r="C13" s="20">
        <v>52.08</v>
      </c>
      <c r="D13" s="24">
        <v>41.064</v>
      </c>
      <c r="E13" s="20">
        <v>49.441000000000003</v>
      </c>
      <c r="F13" s="19">
        <v>48.730092987420001</v>
      </c>
      <c r="G13" s="19">
        <v>51.491750918920005</v>
      </c>
      <c r="H13" s="19">
        <v>51.422541969145996</v>
      </c>
    </row>
    <row r="14" spans="1:8" x14ac:dyDescent="0.35">
      <c r="B14" s="6">
        <f t="shared" ref="B14" si="0">SUM(B4:B13)</f>
        <v>1800.3179213175999</v>
      </c>
      <c r="C14" s="20"/>
      <c r="D14" s="20"/>
      <c r="E14" s="20"/>
      <c r="F14" s="20"/>
      <c r="G14" s="20"/>
      <c r="H14" s="20"/>
    </row>
    <row r="16" spans="1:8" x14ac:dyDescent="0.35">
      <c r="A16" s="26" t="s">
        <v>44</v>
      </c>
    </row>
    <row r="20" spans="1:8" x14ac:dyDescent="0.35">
      <c r="A20" s="26"/>
      <c r="B20" s="26"/>
    </row>
    <row r="21" spans="1:8" x14ac:dyDescent="0.35">
      <c r="B21" s="27"/>
      <c r="H21" s="26"/>
    </row>
    <row r="22" spans="1:8" x14ac:dyDescent="0.35">
      <c r="B22" s="27"/>
      <c r="H22" s="26"/>
    </row>
    <row r="23" spans="1:8" x14ac:dyDescent="0.35">
      <c r="B23" s="27"/>
      <c r="H23" s="26"/>
    </row>
    <row r="24" spans="1:8" x14ac:dyDescent="0.35">
      <c r="B24" s="27"/>
      <c r="H24" s="26"/>
    </row>
    <row r="25" spans="1:8" x14ac:dyDescent="0.35">
      <c r="A25" s="23"/>
      <c r="B25" s="27"/>
      <c r="H25" s="26"/>
    </row>
    <row r="26" spans="1:8" x14ac:dyDescent="0.35">
      <c r="B26" s="27"/>
      <c r="H26" s="26"/>
    </row>
    <row r="27" spans="1:8" x14ac:dyDescent="0.35">
      <c r="B27" s="27"/>
      <c r="H27" s="26"/>
    </row>
    <row r="28" spans="1:8" x14ac:dyDescent="0.35">
      <c r="B28" s="27"/>
      <c r="H28" s="26"/>
    </row>
    <row r="29" spans="1:8" x14ac:dyDescent="0.35">
      <c r="B29" s="27"/>
    </row>
    <row r="30" spans="1:8" x14ac:dyDescent="0.35">
      <c r="B30" s="27"/>
    </row>
    <row r="31" spans="1:8" x14ac:dyDescent="0.35">
      <c r="B31" s="27"/>
    </row>
    <row r="32" spans="1:8" x14ac:dyDescent="0.35">
      <c r="A32" s="26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A954-3859-4A0A-A2D4-27632D08D37F}">
  <dimension ref="A1:BH15"/>
  <sheetViews>
    <sheetView zoomScale="60" zoomScaleNormal="60" workbookViewId="0">
      <pane xSplit="1" ySplit="5" topLeftCell="B21" activePane="bottomRight" state="frozen"/>
      <selection activeCell="A10" sqref="A10"/>
      <selection pane="topRight" activeCell="A10" sqref="A10"/>
      <selection pane="bottomLeft" activeCell="A10" sqref="A10"/>
      <selection pane="bottomRight" activeCell="B14" sqref="B14"/>
    </sheetView>
  </sheetViews>
  <sheetFormatPr defaultColWidth="9.08984375" defaultRowHeight="14.5" x14ac:dyDescent="0.35"/>
  <cols>
    <col min="1" max="1" width="23.81640625" customWidth="1"/>
    <col min="31" max="31" width="9.453125" customWidth="1"/>
    <col min="35" max="41" width="9.453125" bestFit="1" customWidth="1"/>
    <col min="42" max="42" width="9.453125" customWidth="1"/>
    <col min="59" max="59" width="10.6328125" bestFit="1" customWidth="1"/>
  </cols>
  <sheetData>
    <row r="1" spans="1:60" ht="26" x14ac:dyDescent="0.6">
      <c r="A1" s="16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60" s="1" customFormat="1" x14ac:dyDescent="0.35">
      <c r="A2" s="1" t="s">
        <v>46</v>
      </c>
    </row>
    <row r="3" spans="1:60" x14ac:dyDescent="0.35">
      <c r="A3" s="1" t="s">
        <v>47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6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60" x14ac:dyDescent="0.35">
      <c r="A5" s="1"/>
      <c r="B5" s="28">
        <v>2010</v>
      </c>
      <c r="C5" s="28"/>
      <c r="D5" s="28"/>
      <c r="E5" s="28"/>
      <c r="F5" s="28">
        <v>2011</v>
      </c>
      <c r="G5" s="28"/>
      <c r="H5" s="28"/>
      <c r="I5" s="28"/>
      <c r="J5" s="28">
        <v>2012</v>
      </c>
      <c r="K5" s="28"/>
      <c r="L5" s="28"/>
      <c r="M5" s="28"/>
      <c r="N5" s="28">
        <v>2013</v>
      </c>
      <c r="O5" s="28"/>
      <c r="P5" s="28"/>
      <c r="Q5" s="28"/>
      <c r="R5" s="28">
        <v>2014</v>
      </c>
      <c r="S5" s="28"/>
      <c r="T5" s="28"/>
      <c r="U5" s="28"/>
      <c r="V5" s="28">
        <v>2015</v>
      </c>
      <c r="W5" s="28"/>
      <c r="X5" s="28"/>
      <c r="Y5" s="28"/>
      <c r="Z5" s="28">
        <v>2016</v>
      </c>
      <c r="AA5" s="28"/>
      <c r="AB5" s="1"/>
      <c r="AC5" s="1"/>
      <c r="AD5" s="28">
        <v>2017</v>
      </c>
      <c r="AE5" s="1"/>
      <c r="AF5" s="1"/>
      <c r="AH5">
        <v>2018</v>
      </c>
      <c r="AL5">
        <v>2019</v>
      </c>
      <c r="AP5">
        <v>2020</v>
      </c>
      <c r="AT5">
        <v>2021</v>
      </c>
      <c r="AX5">
        <v>2022</v>
      </c>
      <c r="BB5">
        <v>2023</v>
      </c>
      <c r="BF5">
        <v>2024</v>
      </c>
    </row>
    <row r="6" spans="1:60" x14ac:dyDescent="0.35">
      <c r="A6" s="29" t="s">
        <v>48</v>
      </c>
      <c r="B6" s="1">
        <v>100</v>
      </c>
      <c r="C6" s="1">
        <v>100</v>
      </c>
      <c r="D6" s="1">
        <v>100</v>
      </c>
      <c r="E6" s="1">
        <v>100</v>
      </c>
      <c r="F6" s="1">
        <v>100</v>
      </c>
      <c r="G6" s="1">
        <v>100</v>
      </c>
      <c r="H6" s="1">
        <v>100</v>
      </c>
      <c r="I6" s="1">
        <v>100</v>
      </c>
      <c r="J6" s="1">
        <v>100</v>
      </c>
      <c r="K6" s="1">
        <v>100</v>
      </c>
      <c r="L6" s="1">
        <v>100</v>
      </c>
      <c r="M6" s="1">
        <v>100</v>
      </c>
      <c r="N6" s="1">
        <v>100</v>
      </c>
      <c r="O6" s="1">
        <v>100</v>
      </c>
      <c r="P6" s="1">
        <v>100</v>
      </c>
      <c r="Q6" s="1">
        <v>100</v>
      </c>
      <c r="R6" s="1">
        <v>100</v>
      </c>
      <c r="S6" s="1">
        <v>100</v>
      </c>
      <c r="T6" s="1">
        <v>100</v>
      </c>
      <c r="U6" s="1">
        <v>100</v>
      </c>
      <c r="V6" s="1">
        <v>100</v>
      </c>
      <c r="W6" s="1">
        <v>100</v>
      </c>
      <c r="X6" s="1">
        <v>100</v>
      </c>
      <c r="Y6" s="1">
        <v>100</v>
      </c>
      <c r="Z6" s="1">
        <v>100</v>
      </c>
      <c r="AA6" s="1">
        <v>100</v>
      </c>
      <c r="AB6" s="1">
        <v>100</v>
      </c>
      <c r="AC6" s="1">
        <v>100</v>
      </c>
      <c r="AD6" s="1">
        <v>100</v>
      </c>
      <c r="AE6" s="1">
        <v>100</v>
      </c>
      <c r="AF6" s="1">
        <v>100</v>
      </c>
      <c r="AG6" s="1">
        <v>100</v>
      </c>
      <c r="AH6" s="1">
        <v>100</v>
      </c>
      <c r="AI6" s="1">
        <v>100</v>
      </c>
      <c r="AJ6" s="1">
        <v>100</v>
      </c>
      <c r="AK6" s="1">
        <v>100</v>
      </c>
      <c r="AL6" s="1">
        <v>100</v>
      </c>
      <c r="AM6" s="1">
        <v>100</v>
      </c>
      <c r="AN6" s="1">
        <v>100</v>
      </c>
      <c r="AO6" s="1">
        <v>100</v>
      </c>
      <c r="AP6" s="1">
        <v>100</v>
      </c>
      <c r="AQ6" s="1">
        <v>100</v>
      </c>
      <c r="AR6" s="1">
        <v>100</v>
      </c>
      <c r="AS6" s="1">
        <v>100</v>
      </c>
      <c r="AT6" s="1">
        <v>100</v>
      </c>
      <c r="AU6" s="1">
        <v>100</v>
      </c>
      <c r="AV6" s="1">
        <v>100</v>
      </c>
      <c r="AW6" s="6">
        <v>100</v>
      </c>
      <c r="AX6" s="6">
        <v>100</v>
      </c>
      <c r="AY6" s="6">
        <v>100</v>
      </c>
      <c r="AZ6" s="6">
        <v>100</v>
      </c>
      <c r="BA6" s="6">
        <v>100</v>
      </c>
      <c r="BB6" s="6">
        <v>100</v>
      </c>
      <c r="BC6" s="6">
        <v>100</v>
      </c>
      <c r="BD6" s="6">
        <v>100</v>
      </c>
      <c r="BE6" s="6">
        <v>100</v>
      </c>
      <c r="BF6" s="6">
        <v>100</v>
      </c>
      <c r="BG6" s="6">
        <v>100</v>
      </c>
    </row>
    <row r="7" spans="1:60" x14ac:dyDescent="0.35">
      <c r="A7" s="29" t="s">
        <v>49</v>
      </c>
      <c r="B7" s="1">
        <f t="shared" ref="B7:BG8" si="0">B10/$B10*100</f>
        <v>100</v>
      </c>
      <c r="C7" s="1">
        <f t="shared" si="0"/>
        <v>97.841482420153966</v>
      </c>
      <c r="D7" s="1">
        <f t="shared" si="0"/>
        <v>98.285246110448185</v>
      </c>
      <c r="E7" s="1">
        <f t="shared" si="0"/>
        <v>102.28944004157789</v>
      </c>
      <c r="F7" s="1">
        <f t="shared" si="0"/>
        <v>103.22175529301563</v>
      </c>
      <c r="G7" s="1">
        <f t="shared" si="0"/>
        <v>99.238516691054315</v>
      </c>
      <c r="H7" s="1">
        <f t="shared" si="0"/>
        <v>99.462160848158931</v>
      </c>
      <c r="I7" s="1">
        <f t="shared" si="0"/>
        <v>103.41547413937523</v>
      </c>
      <c r="J7" s="1">
        <f t="shared" si="0"/>
        <v>99.529890830828649</v>
      </c>
      <c r="K7" s="1">
        <f t="shared" si="0"/>
        <v>96.478326563824538</v>
      </c>
      <c r="L7" s="1">
        <f t="shared" si="0"/>
        <v>99.266084043403495</v>
      </c>
      <c r="M7" s="1">
        <f t="shared" si="0"/>
        <v>98.275784195870429</v>
      </c>
      <c r="N7" s="1">
        <f t="shared" si="0"/>
        <v>100.53517111748704</v>
      </c>
      <c r="O7" s="1">
        <f t="shared" si="0"/>
        <v>99.540615356121251</v>
      </c>
      <c r="P7" s="1">
        <f t="shared" si="0"/>
        <v>96.312052854940902</v>
      </c>
      <c r="Q7" s="1">
        <f t="shared" si="0"/>
        <v>95.668694959050029</v>
      </c>
      <c r="R7" s="1">
        <f t="shared" si="0"/>
        <v>97.717487101940321</v>
      </c>
      <c r="S7" s="1">
        <f t="shared" si="0"/>
        <v>94.492690362661236</v>
      </c>
      <c r="T7" s="1">
        <f t="shared" si="0"/>
        <v>94.269161381823224</v>
      </c>
      <c r="U7" s="1">
        <f t="shared" si="0"/>
        <v>94.75139030569774</v>
      </c>
      <c r="V7" s="1">
        <f t="shared" si="0"/>
        <v>96.332205165872551</v>
      </c>
      <c r="W7" s="1">
        <f t="shared" si="0"/>
        <v>95.110110601357107</v>
      </c>
      <c r="X7" s="1">
        <f t="shared" si="0"/>
        <v>96.098797088591709</v>
      </c>
      <c r="Y7" s="1">
        <f t="shared" si="0"/>
        <v>94.141289678669153</v>
      </c>
      <c r="Z7" s="1">
        <f t="shared" si="0"/>
        <v>89.079213587390029</v>
      </c>
      <c r="AA7" s="1">
        <f t="shared" si="0"/>
        <v>92.698642804075504</v>
      </c>
      <c r="AB7" s="1">
        <f t="shared" si="0"/>
        <v>91.163797228255589</v>
      </c>
      <c r="AC7" s="1">
        <f t="shared" si="0"/>
        <v>93.557526523873193</v>
      </c>
      <c r="AD7" s="1">
        <f t="shared" si="0"/>
        <v>96.937830515737815</v>
      </c>
      <c r="AE7" s="1">
        <f t="shared" si="0"/>
        <v>97.456767597002568</v>
      </c>
      <c r="AF7" s="1">
        <f t="shared" si="0"/>
        <v>94.730434782614807</v>
      </c>
      <c r="AG7" s="1">
        <f t="shared" si="0"/>
        <v>96.983620140384005</v>
      </c>
      <c r="AH7" s="1">
        <f t="shared" si="0"/>
        <v>100.14638792654324</v>
      </c>
      <c r="AI7" s="1">
        <f t="shared" si="0"/>
        <v>94.462253198165214</v>
      </c>
      <c r="AJ7" s="1">
        <f t="shared" si="0"/>
        <v>93.081608990526689</v>
      </c>
      <c r="AK7" s="1">
        <f t="shared" si="0"/>
        <v>95.660436241000426</v>
      </c>
      <c r="AL7" s="1">
        <f t="shared" si="0"/>
        <v>96.412968690866251</v>
      </c>
      <c r="AM7" s="1">
        <f t="shared" si="0"/>
        <v>96.916767167735657</v>
      </c>
      <c r="AN7" s="1">
        <f t="shared" si="0"/>
        <v>95.318976162384516</v>
      </c>
      <c r="AO7" s="1">
        <f t="shared" si="0"/>
        <v>93.179739759252811</v>
      </c>
      <c r="AP7" s="1">
        <f t="shared" si="0"/>
        <v>92.391672249355679</v>
      </c>
      <c r="AQ7" s="1">
        <f t="shared" si="0"/>
        <v>78.850306812859586</v>
      </c>
      <c r="AR7" s="1">
        <f t="shared" si="0"/>
        <v>79.054417551320796</v>
      </c>
      <c r="AS7" s="1">
        <f t="shared" si="0"/>
        <v>80.735495660940288</v>
      </c>
      <c r="AT7" s="1">
        <f t="shared" si="0"/>
        <v>81.102653914117951</v>
      </c>
      <c r="AU7" s="1">
        <f t="shared" si="0"/>
        <v>76.625877404380915</v>
      </c>
      <c r="AV7" s="1">
        <f t="shared" si="0"/>
        <v>75.919671986102145</v>
      </c>
      <c r="AW7" s="1">
        <f t="shared" si="0"/>
        <v>71.299556415147379</v>
      </c>
      <c r="AX7" s="1">
        <f t="shared" si="0"/>
        <v>85.548542672545835</v>
      </c>
      <c r="AY7" s="1">
        <f t="shared" si="0"/>
        <v>81.620619443946282</v>
      </c>
      <c r="AZ7" s="1">
        <f t="shared" si="0"/>
        <v>88.307651789851505</v>
      </c>
      <c r="BA7" s="1">
        <f t="shared" si="0"/>
        <v>89.695989787401786</v>
      </c>
      <c r="BB7" s="1">
        <f t="shared" si="0"/>
        <v>89.603372843349632</v>
      </c>
      <c r="BC7" s="1">
        <f t="shared" si="0"/>
        <v>84.389614447107206</v>
      </c>
      <c r="BD7" s="1">
        <f t="shared" si="0"/>
        <v>81.666648159266828</v>
      </c>
      <c r="BE7" s="1">
        <f t="shared" si="0"/>
        <v>81.637836303406857</v>
      </c>
      <c r="BF7" s="1">
        <f t="shared" si="0"/>
        <v>86.991933749029982</v>
      </c>
      <c r="BG7" s="1">
        <f t="shared" si="0"/>
        <v>89.627362230503891</v>
      </c>
      <c r="BH7" s="54"/>
    </row>
    <row r="8" spans="1:60" x14ac:dyDescent="0.35">
      <c r="A8" s="30" t="s">
        <v>50</v>
      </c>
      <c r="B8" s="1">
        <f t="shared" si="0"/>
        <v>100</v>
      </c>
      <c r="C8" s="1">
        <f t="shared" si="0"/>
        <v>100.42939642212055</v>
      </c>
      <c r="D8" s="1">
        <f t="shared" si="0"/>
        <v>99.014224466651882</v>
      </c>
      <c r="E8" s="1">
        <f t="shared" si="0"/>
        <v>100.49057346272589</v>
      </c>
      <c r="F8" s="1">
        <f t="shared" si="0"/>
        <v>100.39207416323825</v>
      </c>
      <c r="G8" s="1">
        <f t="shared" si="0"/>
        <v>101.15986459566926</v>
      </c>
      <c r="H8" s="1">
        <f t="shared" si="0"/>
        <v>102.77017905996976</v>
      </c>
      <c r="I8" s="1">
        <f t="shared" si="0"/>
        <v>103.98379473161994</v>
      </c>
      <c r="J8" s="1">
        <f t="shared" si="0"/>
        <v>104.14613891431448</v>
      </c>
      <c r="K8" s="1">
        <f t="shared" si="0"/>
        <v>105.00198280744509</v>
      </c>
      <c r="L8" s="1">
        <f t="shared" si="0"/>
        <v>106.50921749371578</v>
      </c>
      <c r="M8" s="1">
        <f t="shared" si="0"/>
        <v>106.34621346440044</v>
      </c>
      <c r="N8" s="1">
        <f t="shared" si="0"/>
        <v>106.28604347123681</v>
      </c>
      <c r="O8" s="1">
        <f t="shared" si="0"/>
        <v>107.55394361368293</v>
      </c>
      <c r="P8" s="1">
        <f t="shared" si="0"/>
        <v>110.93371378450003</v>
      </c>
      <c r="Q8" s="1">
        <f t="shared" si="0"/>
        <v>112.21219100459341</v>
      </c>
      <c r="R8" s="1">
        <f t="shared" si="0"/>
        <v>110.87513607777298</v>
      </c>
      <c r="S8" s="1">
        <f t="shared" si="0"/>
        <v>111.70345319146939</v>
      </c>
      <c r="T8" s="1">
        <f t="shared" si="0"/>
        <v>111.92479638349842</v>
      </c>
      <c r="U8" s="1">
        <f t="shared" si="0"/>
        <v>113.54926252121366</v>
      </c>
      <c r="V8" s="1">
        <f t="shared" si="0"/>
        <v>114.47489557133763</v>
      </c>
      <c r="W8" s="1">
        <f t="shared" si="0"/>
        <v>116.31698323814253</v>
      </c>
      <c r="X8" s="1">
        <f t="shared" si="0"/>
        <v>117.59874217720967</v>
      </c>
      <c r="Y8" s="1">
        <f t="shared" si="0"/>
        <v>119.48788896597688</v>
      </c>
      <c r="Z8" s="1">
        <f t="shared" si="0"/>
        <v>117.39522407575929</v>
      </c>
      <c r="AA8" s="1">
        <f t="shared" si="0"/>
        <v>115.75608889314005</v>
      </c>
      <c r="AB8" s="1">
        <f t="shared" si="0"/>
        <v>118.40095027625333</v>
      </c>
      <c r="AC8" s="1">
        <f t="shared" si="0"/>
        <v>120.00100320192963</v>
      </c>
      <c r="AD8" s="1">
        <f t="shared" si="0"/>
        <v>120.68067589624421</v>
      </c>
      <c r="AE8" s="1">
        <f t="shared" si="0"/>
        <v>119.65879886124817</v>
      </c>
      <c r="AF8" s="1">
        <f t="shared" si="0"/>
        <v>120.84949027014129</v>
      </c>
      <c r="AG8" s="1">
        <f t="shared" si="0"/>
        <v>120.32865330546009</v>
      </c>
      <c r="AH8" s="1">
        <f t="shared" si="0"/>
        <v>121.567914292045</v>
      </c>
      <c r="AI8" s="1">
        <f t="shared" si="0"/>
        <v>121.69532388313225</v>
      </c>
      <c r="AJ8" s="1">
        <f t="shared" si="0"/>
        <v>122.680697076661</v>
      </c>
      <c r="AK8" s="1">
        <f t="shared" si="0"/>
        <v>123.52591739761505</v>
      </c>
      <c r="AL8" s="1">
        <f t="shared" si="0"/>
        <v>121.42435304966803</v>
      </c>
      <c r="AM8" s="1">
        <f t="shared" si="0"/>
        <v>121.52449536788058</v>
      </c>
      <c r="AN8" s="1">
        <f t="shared" si="0"/>
        <v>122.29266037430115</v>
      </c>
      <c r="AO8" s="1">
        <f t="shared" si="0"/>
        <v>123.00186610305177</v>
      </c>
      <c r="AP8" s="1">
        <f t="shared" si="0"/>
        <v>122.8080494134079</v>
      </c>
      <c r="AQ8" s="1">
        <f t="shared" si="0"/>
        <v>106.20413542680424</v>
      </c>
      <c r="AR8" s="1">
        <f t="shared" si="0"/>
        <v>110.71328264235183</v>
      </c>
      <c r="AS8" s="1">
        <f t="shared" si="0"/>
        <v>113.23730085982162</v>
      </c>
      <c r="AT8" s="1">
        <f t="shared" si="0"/>
        <v>112.94455791773672</v>
      </c>
      <c r="AU8" s="1">
        <f t="shared" si="0"/>
        <v>113.18624207704605</v>
      </c>
      <c r="AV8" s="1">
        <f t="shared" si="0"/>
        <v>107.77640070949251</v>
      </c>
      <c r="AW8" s="1">
        <f t="shared" si="0"/>
        <v>110.68350223659822</v>
      </c>
      <c r="AX8" s="1">
        <f t="shared" si="0"/>
        <v>111.5787889943376</v>
      </c>
      <c r="AY8" s="1">
        <f t="shared" si="0"/>
        <v>117.60486347362583</v>
      </c>
      <c r="AZ8" s="1">
        <f t="shared" si="0"/>
        <v>118.27495225485465</v>
      </c>
      <c r="BA8" s="1">
        <f t="shared" si="0"/>
        <v>119.47532933507703</v>
      </c>
      <c r="BB8" s="1">
        <f t="shared" si="0"/>
        <v>121.6466699141647</v>
      </c>
      <c r="BC8" s="77">
        <f t="shared" si="0"/>
        <v>123.74003345696903</v>
      </c>
      <c r="BD8" s="77">
        <f t="shared" si="0"/>
        <v>127.49591273144492</v>
      </c>
      <c r="BE8" s="77">
        <f t="shared" si="0"/>
        <v>127.31973704089934</v>
      </c>
      <c r="BF8" s="77">
        <f t="shared" si="0"/>
        <v>126.67293705375673</v>
      </c>
      <c r="BG8" s="77">
        <f t="shared" si="0"/>
        <v>125.4924901901515</v>
      </c>
      <c r="BH8" s="54"/>
    </row>
    <row r="9" spans="1:60" x14ac:dyDescent="0.35">
      <c r="A9" s="2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1"/>
      <c r="AC9" s="1"/>
      <c r="AD9" s="1"/>
      <c r="AE9" s="1"/>
    </row>
    <row r="10" spans="1:60" x14ac:dyDescent="0.35">
      <c r="A10" s="29" t="s">
        <v>49</v>
      </c>
      <c r="B10" s="1">
        <v>1846.3144271279368</v>
      </c>
      <c r="C10" s="1">
        <v>1806.4614056391467</v>
      </c>
      <c r="D10" s="1">
        <v>1814.6546786754043</v>
      </c>
      <c r="E10" s="1">
        <v>1888.5846889160332</v>
      </c>
      <c r="F10" s="1">
        <v>1905.7981599096424</v>
      </c>
      <c r="G10" s="1">
        <v>1832.2550509347013</v>
      </c>
      <c r="H10" s="1">
        <v>1836.3842252727527</v>
      </c>
      <c r="I10" s="1">
        <v>1909.3748189180458</v>
      </c>
      <c r="J10" s="1">
        <v>1837.6347337142749</v>
      </c>
      <c r="K10" s="1">
        <v>1781.2932623994971</v>
      </c>
      <c r="L10" s="1">
        <v>1832.7640309383016</v>
      </c>
      <c r="M10" s="1">
        <v>1814.4799819814725</v>
      </c>
      <c r="N10" s="1">
        <v>1856.195368679922</v>
      </c>
      <c r="O10" s="1">
        <v>1837.8327421719932</v>
      </c>
      <c r="P10" s="1">
        <v>1778.2233269238577</v>
      </c>
      <c r="Q10" s="1">
        <v>1766.3449172739579</v>
      </c>
      <c r="R10" s="1">
        <v>1804.1720621900051</v>
      </c>
      <c r="S10" s="1">
        <v>1744.6321747471441</v>
      </c>
      <c r="T10" s="1">
        <v>1740.5051269251198</v>
      </c>
      <c r="U10" s="1">
        <v>1749.4085891183986</v>
      </c>
      <c r="V10" s="1">
        <v>1778.5954019479886</v>
      </c>
      <c r="W10" s="1">
        <v>1756.0316936901934</v>
      </c>
      <c r="X10" s="1">
        <v>1774.2859549430705</v>
      </c>
      <c r="Y10" s="1">
        <v>1738.144213221572</v>
      </c>
      <c r="Z10" s="1">
        <v>1644.6823720360915</v>
      </c>
      <c r="AA10" s="1">
        <v>1711.508415843439</v>
      </c>
      <c r="AB10" s="1">
        <v>1683.1703405429412</v>
      </c>
      <c r="AC10" s="1">
        <v>1727.3661098743169</v>
      </c>
      <c r="AD10" s="1">
        <v>1789.777150156895</v>
      </c>
      <c r="AE10" s="1">
        <v>1799.3583603560028</v>
      </c>
      <c r="AF10" s="1">
        <v>1749.0216842724385</v>
      </c>
      <c r="AG10" s="1">
        <v>1790.6225706028654</v>
      </c>
      <c r="AH10" s="1">
        <v>1849.0172085352781</v>
      </c>
      <c r="AI10" s="1">
        <v>1744.0702089878453</v>
      </c>
      <c r="AJ10" s="1">
        <v>1718.5791757949089</v>
      </c>
      <c r="AK10" s="1">
        <v>1766.1924353711122</v>
      </c>
      <c r="AL10" s="1">
        <v>1780.0865505618044</v>
      </c>
      <c r="AM10" s="1">
        <v>1789.3882545238948</v>
      </c>
      <c r="AN10" s="1">
        <v>1759.8880086767444</v>
      </c>
      <c r="AO10" s="1">
        <v>1720.3909783353508</v>
      </c>
      <c r="AP10" s="1">
        <v>1705.8407742046122</v>
      </c>
      <c r="AQ10" s="1">
        <v>1455.824590520469</v>
      </c>
      <c r="AR10" s="1">
        <v>1459.5931165319957</v>
      </c>
      <c r="AS10" s="1">
        <v>1490.6311042011901</v>
      </c>
      <c r="AT10" s="1">
        <v>1497.41</v>
      </c>
      <c r="AU10" s="20">
        <v>1414.7546294304507</v>
      </c>
      <c r="AV10" s="20">
        <v>1401.7158569076105</v>
      </c>
      <c r="AW10" s="20">
        <v>1316.4139965710885</v>
      </c>
      <c r="AX10" s="20">
        <v>1579.4950855609131</v>
      </c>
      <c r="AY10" s="20">
        <v>1506.9732723047703</v>
      </c>
      <c r="AZ10" s="20">
        <v>1630.43691525393</v>
      </c>
      <c r="BA10" s="20">
        <v>1656.07</v>
      </c>
      <c r="BB10" s="20">
        <v>1654.36</v>
      </c>
      <c r="BC10" s="20">
        <v>1558.0976265345821</v>
      </c>
      <c r="BD10" s="20">
        <v>1507.8231071163552</v>
      </c>
      <c r="BE10" s="20">
        <v>1507.2911496648892</v>
      </c>
      <c r="BF10" s="20">
        <v>1606.1446232459173</v>
      </c>
      <c r="BG10" s="26">
        <v>1654.8029195160088</v>
      </c>
    </row>
    <row r="11" spans="1:60" x14ac:dyDescent="0.35">
      <c r="A11" s="30" t="s">
        <v>50</v>
      </c>
      <c r="B11" s="1">
        <f t="shared" ref="B11:BG11" si="1">B12-B10</f>
        <v>11950.93845254044</v>
      </c>
      <c r="C11" s="1">
        <f t="shared" si="1"/>
        <v>12002.255354665478</v>
      </c>
      <c r="D11" s="1">
        <f t="shared" si="1"/>
        <v>11833.129025269804</v>
      </c>
      <c r="E11" s="1">
        <f t="shared" si="1"/>
        <v>12009.56658513531</v>
      </c>
      <c r="F11" s="1">
        <f t="shared" si="1"/>
        <v>11997.794994477357</v>
      </c>
      <c r="G11" s="1">
        <f t="shared" si="1"/>
        <v>12089.553156501681</v>
      </c>
      <c r="H11" s="1">
        <f t="shared" si="1"/>
        <v>12282.000847022591</v>
      </c>
      <c r="I11" s="1">
        <f t="shared" si="1"/>
        <v>12427.039308991889</v>
      </c>
      <c r="J11" s="1">
        <f t="shared" si="1"/>
        <v>12446.440962346993</v>
      </c>
      <c r="K11" s="1">
        <f t="shared" si="1"/>
        <v>12548.722339264856</v>
      </c>
      <c r="L11" s="1">
        <f t="shared" si="1"/>
        <v>12728.851028956407</v>
      </c>
      <c r="M11" s="1">
        <f t="shared" si="1"/>
        <v>12709.370517737769</v>
      </c>
      <c r="N11" s="1">
        <f t="shared" si="1"/>
        <v>12702.179638887888</v>
      </c>
      <c r="O11" s="1">
        <f t="shared" si="1"/>
        <v>12853.705604551298</v>
      </c>
      <c r="P11" s="1">
        <f t="shared" si="1"/>
        <v>13257.61985750297</v>
      </c>
      <c r="Q11" s="1">
        <f t="shared" si="1"/>
        <v>13410.409883206079</v>
      </c>
      <c r="R11" s="1">
        <f t="shared" si="1"/>
        <v>13250.619271825108</v>
      </c>
      <c r="S11" s="1">
        <f t="shared" si="1"/>
        <v>13349.610940274828</v>
      </c>
      <c r="T11" s="1">
        <f t="shared" si="1"/>
        <v>13376.063528923103</v>
      </c>
      <c r="U11" s="1">
        <f t="shared" si="1"/>
        <v>13570.202477223815</v>
      </c>
      <c r="V11" s="1">
        <f t="shared" si="1"/>
        <v>13680.824313340503</v>
      </c>
      <c r="W11" s="1">
        <f t="shared" si="1"/>
        <v>13900.971076642194</v>
      </c>
      <c r="X11" s="1">
        <f t="shared" si="1"/>
        <v>14054.153298560044</v>
      </c>
      <c r="Y11" s="1">
        <f t="shared" si="1"/>
        <v>14279.924068563758</v>
      </c>
      <c r="Z11" s="1">
        <f t="shared" si="1"/>
        <v>14029.83097551593</v>
      </c>
      <c r="AA11" s="1">
        <f t="shared" si="1"/>
        <v>13833.938938687168</v>
      </c>
      <c r="AB11" s="1">
        <f t="shared" si="1"/>
        <v>14150.024694738046</v>
      </c>
      <c r="AC11" s="1">
        <f t="shared" si="1"/>
        <v>14341.246035093693</v>
      </c>
      <c r="AD11" s="1">
        <f t="shared" si="1"/>
        <v>14422.47330046995</v>
      </c>
      <c r="AE11" s="1">
        <f t="shared" si="1"/>
        <v>14300.349404956931</v>
      </c>
      <c r="AF11" s="1">
        <f t="shared" si="1"/>
        <v>14442.648202393433</v>
      </c>
      <c r="AG11" s="1">
        <f t="shared" si="1"/>
        <v>14380.403297306304</v>
      </c>
      <c r="AH11" s="1">
        <f t="shared" si="1"/>
        <v>14528.506615079412</v>
      </c>
      <c r="AI11" s="1">
        <f t="shared" si="1"/>
        <v>14543.733256892881</v>
      </c>
      <c r="AJ11" s="1">
        <f t="shared" si="1"/>
        <v>14661.494600779337</v>
      </c>
      <c r="AK11" s="1">
        <f t="shared" si="1"/>
        <v>14762.506361124919</v>
      </c>
      <c r="AL11" s="1">
        <f t="shared" si="1"/>
        <v>14511.349699361239</v>
      </c>
      <c r="AM11" s="1">
        <f t="shared" si="1"/>
        <v>14523.317646175765</v>
      </c>
      <c r="AN11" s="1">
        <f t="shared" si="1"/>
        <v>14615.120573307044</v>
      </c>
      <c r="AO11" s="1">
        <f t="shared" si="1"/>
        <v>14699.87731345192</v>
      </c>
      <c r="AP11" s="1">
        <f t="shared" si="1"/>
        <v>14676.714400161829</v>
      </c>
      <c r="AQ11" s="1">
        <f t="shared" si="1"/>
        <v>12692.390858910074</v>
      </c>
      <c r="AR11" s="1">
        <f t="shared" si="1"/>
        <v>13231.276267374606</v>
      </c>
      <c r="AS11" s="1">
        <f t="shared" si="1"/>
        <v>13532.920131075329</v>
      </c>
      <c r="AT11" s="1">
        <f t="shared" si="1"/>
        <v>13497.934602242605</v>
      </c>
      <c r="AU11" s="1">
        <f t="shared" si="1"/>
        <v>13526.818127371202</v>
      </c>
      <c r="AV11" s="1">
        <f t="shared" si="1"/>
        <v>12880.291315154807</v>
      </c>
      <c r="AW11" s="1">
        <f t="shared" si="1"/>
        <v>13227.717229412074</v>
      </c>
      <c r="AX11" s="1">
        <f t="shared" si="1"/>
        <v>13334.712398803253</v>
      </c>
      <c r="AY11" s="1">
        <f t="shared" si="1"/>
        <v>14054.884850927236</v>
      </c>
      <c r="AZ11" s="1">
        <f t="shared" si="1"/>
        <v>14134.966748749272</v>
      </c>
      <c r="BA11" s="1">
        <f t="shared" si="1"/>
        <v>14278.42307480505</v>
      </c>
      <c r="BB11" s="1">
        <f t="shared" si="1"/>
        <v>14537.918651006854</v>
      </c>
      <c r="BC11" s="1">
        <f t="shared" si="1"/>
        <v>14788.095239595317</v>
      </c>
      <c r="BD11" s="1">
        <f t="shared" si="1"/>
        <v>15236.958060039653</v>
      </c>
      <c r="BE11" s="1">
        <f>BE12-BE10</f>
        <v>15215.903411694213</v>
      </c>
      <c r="BF11" s="1">
        <f t="shared" si="1"/>
        <v>15138.60474331976</v>
      </c>
      <c r="BG11" s="26">
        <f t="shared" si="1"/>
        <v>14997.530265185356</v>
      </c>
    </row>
    <row r="12" spans="1:60" x14ac:dyDescent="0.35">
      <c r="A12" s="29" t="s">
        <v>51</v>
      </c>
      <c r="B12" s="1">
        <v>13797.252879668376</v>
      </c>
      <c r="C12" s="1">
        <v>13808.716760304625</v>
      </c>
      <c r="D12" s="1">
        <v>13647.783703945208</v>
      </c>
      <c r="E12" s="1">
        <v>13898.151274051343</v>
      </c>
      <c r="F12" s="1">
        <v>13903.593154386999</v>
      </c>
      <c r="G12" s="1">
        <v>13921.808207436383</v>
      </c>
      <c r="H12" s="1">
        <v>14118.385072295345</v>
      </c>
      <c r="I12" s="1">
        <v>14336.414127909935</v>
      </c>
      <c r="J12" s="1">
        <v>14284.075696061267</v>
      </c>
      <c r="K12" s="1">
        <v>14330.015601664352</v>
      </c>
      <c r="L12" s="1">
        <v>14561.61505989471</v>
      </c>
      <c r="M12" s="1">
        <v>14523.850499719241</v>
      </c>
      <c r="N12" s="1">
        <v>14558.375007567811</v>
      </c>
      <c r="O12" s="1">
        <v>14691.538346723291</v>
      </c>
      <c r="P12" s="1">
        <v>15035.843184426829</v>
      </c>
      <c r="Q12" s="1">
        <v>15176.754800480037</v>
      </c>
      <c r="R12" s="1">
        <v>15054.791334015114</v>
      </c>
      <c r="S12" s="1">
        <v>15094.243115021973</v>
      </c>
      <c r="T12" s="1">
        <v>15116.568655848223</v>
      </c>
      <c r="U12" s="1">
        <v>15319.611066342213</v>
      </c>
      <c r="V12" s="1">
        <v>15459.419715288492</v>
      </c>
      <c r="W12" s="1">
        <v>15657.002770332387</v>
      </c>
      <c r="X12" s="1">
        <v>15828.439253503115</v>
      </c>
      <c r="Y12" s="1">
        <v>16018.06828178533</v>
      </c>
      <c r="Z12" s="1">
        <v>15674.513347552022</v>
      </c>
      <c r="AA12" s="1">
        <v>15545.447354530606</v>
      </c>
      <c r="AB12" s="1">
        <v>15833.195035280987</v>
      </c>
      <c r="AC12" s="1">
        <v>16068.61214496801</v>
      </c>
      <c r="AD12" s="1">
        <v>16212.250450626845</v>
      </c>
      <c r="AE12" s="1">
        <v>16099.707765312933</v>
      </c>
      <c r="AF12" s="1">
        <v>16191.669886665872</v>
      </c>
      <c r="AG12" s="1">
        <v>16171.025867909169</v>
      </c>
      <c r="AH12" s="1">
        <v>16377.523823614691</v>
      </c>
      <c r="AI12" s="1">
        <v>16287.803465880726</v>
      </c>
      <c r="AJ12" s="1">
        <v>16380.073776574245</v>
      </c>
      <c r="AK12" s="1">
        <v>16528.698796496032</v>
      </c>
      <c r="AL12" s="1">
        <v>16291.436249923043</v>
      </c>
      <c r="AM12" s="1">
        <v>16312.705900699659</v>
      </c>
      <c r="AN12" s="1">
        <v>16375.008581983788</v>
      </c>
      <c r="AO12" s="1">
        <v>16420.26829178727</v>
      </c>
      <c r="AP12" s="1">
        <v>16382.555174366442</v>
      </c>
      <c r="AQ12" s="1">
        <v>14148.215449430543</v>
      </c>
      <c r="AR12" s="1">
        <v>14690.869383906602</v>
      </c>
      <c r="AS12" s="1">
        <v>15023.551235276518</v>
      </c>
      <c r="AT12" s="1">
        <v>14995.344602242605</v>
      </c>
      <c r="AU12" s="1">
        <v>14941.572756801652</v>
      </c>
      <c r="AV12" s="11">
        <v>14282.007172062418</v>
      </c>
      <c r="AW12" s="11">
        <v>14544.131225983163</v>
      </c>
      <c r="AX12" s="20">
        <v>14914.207484364166</v>
      </c>
      <c r="AY12" s="11">
        <v>15561.858123232007</v>
      </c>
      <c r="AZ12" s="11">
        <v>15765.403664003201</v>
      </c>
      <c r="BA12" s="20">
        <v>15934.49307480505</v>
      </c>
      <c r="BB12" s="20">
        <v>16192.278651006854</v>
      </c>
      <c r="BC12" s="20">
        <v>16346.192866129899</v>
      </c>
      <c r="BD12" s="20">
        <v>16744.781167156008</v>
      </c>
      <c r="BE12" s="20">
        <v>16723.194561359101</v>
      </c>
      <c r="BF12" s="20">
        <v>16744.749366565677</v>
      </c>
      <c r="BG12" s="26">
        <v>16652.333184701365</v>
      </c>
    </row>
    <row r="13" spans="1:60" x14ac:dyDescent="0.35">
      <c r="A13" s="1" t="s">
        <v>52</v>
      </c>
      <c r="B13" s="4">
        <f t="shared" ref="B13:AR13" si="2">B10/B12</f>
        <v>0.13381753913118927</v>
      </c>
      <c r="C13" s="4">
        <f t="shared" si="2"/>
        <v>0.13082036781521295</v>
      </c>
      <c r="D13" s="4">
        <f t="shared" si="2"/>
        <v>0.13296332342597403</v>
      </c>
      <c r="E13" s="4">
        <f t="shared" si="2"/>
        <v>0.13588747536819021</v>
      </c>
      <c r="F13" s="4">
        <f t="shared" si="2"/>
        <v>0.13707234804323271</v>
      </c>
      <c r="G13" s="4">
        <f t="shared" si="2"/>
        <v>0.13161042183845026</v>
      </c>
      <c r="H13" s="4">
        <f t="shared" si="2"/>
        <v>0.13007041640168243</v>
      </c>
      <c r="I13" s="4">
        <f t="shared" si="2"/>
        <v>0.13318357030443903</v>
      </c>
      <c r="J13" s="4">
        <f t="shared" si="2"/>
        <v>0.12864918758593458</v>
      </c>
      <c r="K13" s="4">
        <f t="shared" si="2"/>
        <v>0.12430504696677439</v>
      </c>
      <c r="L13" s="4">
        <f t="shared" si="2"/>
        <v>0.12586268922779462</v>
      </c>
      <c r="M13" s="4">
        <f t="shared" si="2"/>
        <v>0.1249310561284384</v>
      </c>
      <c r="N13" s="4">
        <f t="shared" si="2"/>
        <v>0.12750017551512616</v>
      </c>
      <c r="O13" s="4">
        <f t="shared" si="2"/>
        <v>0.12509464283445115</v>
      </c>
      <c r="P13" s="4">
        <f t="shared" si="2"/>
        <v>0.11826562069798842</v>
      </c>
      <c r="Q13" s="4">
        <f t="shared" si="2"/>
        <v>0.11638488863364181</v>
      </c>
      <c r="R13" s="4">
        <f t="shared" si="2"/>
        <v>0.11984038982417648</v>
      </c>
      <c r="S13" s="4">
        <f t="shared" si="2"/>
        <v>0.11558262056948487</v>
      </c>
      <c r="T13" s="4">
        <f t="shared" si="2"/>
        <v>0.11513890265379517</v>
      </c>
      <c r="U13" s="4">
        <f t="shared" si="2"/>
        <v>0.11419406025012724</v>
      </c>
      <c r="V13" s="4">
        <f t="shared" si="2"/>
        <v>0.11504929904898425</v>
      </c>
      <c r="W13" s="4">
        <f t="shared" si="2"/>
        <v>0.11215631238295515</v>
      </c>
      <c r="X13" s="4">
        <f t="shared" si="2"/>
        <v>0.11209481405757611</v>
      </c>
      <c r="Y13" s="4">
        <f t="shared" si="2"/>
        <v>0.10851147483233498</v>
      </c>
      <c r="Z13" s="4">
        <f t="shared" si="2"/>
        <v>0.10492717289324653</v>
      </c>
      <c r="AA13" s="4">
        <f t="shared" si="2"/>
        <v>0.11009708352617029</v>
      </c>
      <c r="AB13" s="4">
        <f t="shared" si="2"/>
        <v>0.10630642373774501</v>
      </c>
      <c r="AC13" s="4">
        <f t="shared" si="2"/>
        <v>0.10749939660565226</v>
      </c>
      <c r="AD13" s="4">
        <f t="shared" si="2"/>
        <v>0.11039658902430127</v>
      </c>
      <c r="AE13" s="4">
        <f t="shared" si="2"/>
        <v>0.11176341748467931</v>
      </c>
      <c r="AF13" s="4">
        <f t="shared" si="2"/>
        <v>0.10801984579198894</v>
      </c>
      <c r="AG13" s="4">
        <f t="shared" si="2"/>
        <v>0.11073030154235872</v>
      </c>
      <c r="AH13" s="4">
        <f t="shared" si="2"/>
        <v>0.11289968058963755</v>
      </c>
      <c r="AI13" s="4">
        <f t="shared" si="2"/>
        <v>0.10707829405243494</v>
      </c>
      <c r="AJ13" s="4">
        <f t="shared" si="2"/>
        <v>0.10491889104020478</v>
      </c>
      <c r="AK13" s="4">
        <f t="shared" si="2"/>
        <v>0.10685610870624206</v>
      </c>
      <c r="AL13" s="4">
        <f t="shared" si="2"/>
        <v>0.10926516994904076</v>
      </c>
      <c r="AM13" s="4">
        <f t="shared" si="2"/>
        <v>0.10969291455485305</v>
      </c>
      <c r="AN13" s="4">
        <f t="shared" si="2"/>
        <v>0.10747402053963008</v>
      </c>
      <c r="AO13" s="4">
        <f t="shared" si="2"/>
        <v>0.10477240370035966</v>
      </c>
      <c r="AP13" s="31">
        <f t="shared" si="2"/>
        <v>0.10412544050965369</v>
      </c>
      <c r="AQ13" s="31">
        <f t="shared" si="2"/>
        <v>0.10289810723649002</v>
      </c>
      <c r="AR13" s="31">
        <f t="shared" si="2"/>
        <v>9.9353760379282618E-2</v>
      </c>
      <c r="AS13" s="31">
        <f>AS10/AS12</f>
        <v>9.9219623966207621E-2</v>
      </c>
      <c r="AT13" s="32">
        <f>AT10/AT12</f>
        <v>9.9858325348258906E-2</v>
      </c>
      <c r="AU13" s="32">
        <f t="shared" ref="AU13:AZ13" si="3">AU10/AU12</f>
        <v>9.4685790609722181E-2</v>
      </c>
      <c r="AV13" s="32">
        <f t="shared" si="3"/>
        <v>9.8145578560523389E-2</v>
      </c>
      <c r="AW13" s="33">
        <f t="shared" si="3"/>
        <v>9.0511696856757473E-2</v>
      </c>
      <c r="AX13" s="33">
        <f t="shared" si="3"/>
        <v>0.10590539840731278</v>
      </c>
      <c r="AY13" s="33">
        <f t="shared" si="3"/>
        <v>9.6837617999809292E-2</v>
      </c>
      <c r="AZ13" s="33">
        <f t="shared" si="3"/>
        <v>0.1034186596171128</v>
      </c>
      <c r="BA13" s="33">
        <f>BA10/BA12</f>
        <v>0.1039298829417114</v>
      </c>
      <c r="BB13" s="33">
        <f t="shared" ref="BB13:BE13" si="4">BB10/BB12</f>
        <v>0.1021696844314824</v>
      </c>
      <c r="BC13" s="33">
        <f t="shared" si="4"/>
        <v>9.5318686087635468E-2</v>
      </c>
      <c r="BD13" s="33">
        <f t="shared" si="4"/>
        <v>9.0047346218765131E-2</v>
      </c>
      <c r="BE13" s="33">
        <f t="shared" si="4"/>
        <v>9.0131771422887211E-2</v>
      </c>
      <c r="BF13" s="33">
        <f>BF10/BF12</f>
        <v>9.5919299123874271E-2</v>
      </c>
      <c r="BG13" s="33">
        <f>BG10/BG12</f>
        <v>9.9373637385317862E-2</v>
      </c>
    </row>
    <row r="14" spans="1:60" s="34" customFormat="1" x14ac:dyDescent="0.35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5"/>
      <c r="AO14" s="36"/>
      <c r="AP14" s="36"/>
    </row>
    <row r="15" spans="1:60" x14ac:dyDescent="0.35">
      <c r="A15" s="30" t="s">
        <v>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1. Quarterly change in GDP</vt:lpstr>
      <vt:lpstr>2. GDP by sector</vt:lpstr>
      <vt:lpstr>3. Manufacturing sales</vt:lpstr>
      <vt:lpstr>4. Manufacturing industry sales</vt:lpstr>
      <vt:lpstr>5. Mining export unit prices</vt:lpstr>
      <vt:lpstr> 6. Employment trends</vt:lpstr>
      <vt:lpstr>7. Empl by prodn sector</vt:lpstr>
      <vt:lpstr>8. Empl by mfg industry</vt:lpstr>
      <vt:lpstr>9. Employment in mfg and other</vt:lpstr>
      <vt:lpstr>Employment by occupation</vt:lpstr>
      <vt:lpstr>10. Mining employment</vt:lpstr>
      <vt:lpstr>11. Freight tpt and electricity</vt:lpstr>
      <vt:lpstr>12. Exports, imports, BOT</vt:lpstr>
      <vt:lpstr>13_14 Imports exports by sector</vt:lpstr>
      <vt:lpstr>Table 1. Trade by mfg subsector</vt:lpstr>
      <vt:lpstr>15. Pvt and public inv</vt:lpstr>
      <vt:lpstr>16. Inv by type of asset</vt:lpstr>
      <vt:lpstr>17. Return on assets</vt:lpstr>
      <vt:lpstr>18. Mining and mfg profits</vt:lpstr>
      <vt:lpstr>'2. GDP by sector'!Print_Area</vt:lpstr>
      <vt:lpstr>'2. GDP by sector'!Print_Titles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Hector</dc:creator>
  <cp:lastModifiedBy>Neva Makgetla</cp:lastModifiedBy>
  <dcterms:created xsi:type="dcterms:W3CDTF">2024-08-22T12:26:35Z</dcterms:created>
  <dcterms:modified xsi:type="dcterms:W3CDTF">2024-09-09T11:12:56Z</dcterms:modified>
</cp:coreProperties>
</file>