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9.xml" ContentType="application/vnd.openxmlformats-officedocument.themeOverrid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0.xml" ContentType="application/vnd.openxmlformats-officedocument.themeOverrid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1.xml" ContentType="application/vnd.openxmlformats-officedocument.themeOverrid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3.xml" ContentType="application/vnd.openxmlformats-officedocument.themeOverrid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C:\Users\neva\Documents\real economy bulletin\REB Q3 2024\"/>
    </mc:Choice>
  </mc:AlternateContent>
  <xr:revisionPtr revIDLastSave="0" documentId="8_{B14AD8DD-4AD3-4CB5-BF41-E89805527ADA}" xr6:coauthVersionLast="47" xr6:coauthVersionMax="47" xr10:uidLastSave="{00000000-0000-0000-0000-000000000000}"/>
  <bookViews>
    <workbookView xWindow="-110" yWindow="-110" windowWidth="19420" windowHeight="11500" firstSheet="19" activeTab="20" xr2:uid="{AEDD06A8-0108-4B44-995D-59956F828DAF}"/>
  </bookViews>
  <sheets>
    <sheet name="1. Quarterly change in GDP" sheetId="14" r:id="rId1"/>
    <sheet name="2. Growth rates agric &amp; other" sheetId="52" r:id="rId2"/>
    <sheet name="3. GDP by sector" sheetId="15" r:id="rId3"/>
    <sheet name="4. Manufacturing sales" sheetId="20" r:id="rId4"/>
    <sheet name="5. Manufacturing industry sales" sheetId="19" r:id="rId5"/>
    <sheet name="6. SA vehicle production" sheetId="40" r:id="rId6"/>
    <sheet name="Expenditure on GDP" sheetId="54" r:id="rId7"/>
    <sheet name="7. Empl trends and ratio" sheetId="28" r:id="rId8"/>
    <sheet name="8. Employment by sector" sheetId="29" r:id="rId9"/>
    <sheet name="9. Empl by mfg industry" sheetId="30" r:id="rId10"/>
    <sheet name="10. Employment in mfg and other" sheetId="27" r:id="rId11"/>
    <sheet name="11. Mining employment" sheetId="32" r:id="rId12"/>
    <sheet name="12. Freight tpt and electricity" sheetId="24" r:id="rId13"/>
    <sheet name="13. Exports, imports, BOT" sheetId="8" r:id="rId14"/>
    <sheet name="14&amp;16 Imports exports by sector" sheetId="9" r:id="rId15"/>
    <sheet name="15. Mining export unit prices" sheetId="23" r:id="rId16"/>
    <sheet name="Table 1. Trade by mfg industry" sheetId="10" r:id="rId17"/>
    <sheet name="17. Investment rate" sheetId="55" r:id="rId18"/>
    <sheet name="18. Long term inv rates" sheetId="57" r:id="rId19"/>
    <sheet name="19. Return on assets" sheetId="33" r:id="rId20"/>
    <sheet name="20. Mining and mfg profits" sheetId="3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localSheetId="0" hidden="1">#REF!</definedName>
    <definedName name="_" localSheetId="17" hidden="1">'[1]Table 2.4'!#REF!</definedName>
    <definedName name="_" hidden="1">#REF!</definedName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#REF!</definedName>
    <definedName name="_AMO_SingleObject_104386094_ROM_F0.SEC2.Tabulate_1.SEC2.BDY.Cross_tabular_summary_report_Table_1" localSheetId="13" hidden="1">#REF!</definedName>
    <definedName name="_AMO_SingleObject_104386094_ROM_F0.SEC2.Tabulate_1.SEC2.BDY.Cross_tabular_summary_report_Table_1" localSheetId="14" hidden="1">#REF!</definedName>
    <definedName name="_AMO_SingleObject_104386094_ROM_F0.SEC2.Tabulate_1.SEC2.BDY.Cross_tabular_summary_report_Table_1" localSheetId="17" hidden="1">'[1]Table 2.5'!#REF!</definedName>
    <definedName name="_AMO_SingleObject_104386094_ROM_F0.SEC2.Tabulate_1.SEC2.BDY.Cross_tabular_summary_report_Table_1" localSheetId="3" hidden="1">#REF!</definedName>
    <definedName name="_AMO_SingleObject_104386094_ROM_F0.SEC2.Tabulate_1.SEC2.BDY.Cross_tabular_summary_report_Table_1" localSheetId="4" hidden="1">#REF!</definedName>
    <definedName name="_AMO_SingleObject_104386094_ROM_F0.SEC2.Tabulate_1.SEC2.BDY.Cross_tabular_summary_report_Table_1" localSheetId="16" hidden="1">#REF!</definedName>
    <definedName name="_AMO_SingleObject_104386094_ROM_F0.SEC2.Tabulate_1.SEC2.BDY.Cross_tabular_summary_report_Table_1" hidden="1">#REF!</definedName>
    <definedName name="_AMO_SingleObject_205779628_ROM_F0.SEC2.Tabulate_1.SEC2.BDY.Cross_tabular_summary_report_Table_1" localSheetId="0" hidden="1">#REF!</definedName>
    <definedName name="_AMO_SingleObject_205779628_ROM_F0.SEC2.Tabulate_1.SEC2.BDY.Cross_tabular_summary_report_Table_1" localSheetId="13" hidden="1">#REF!</definedName>
    <definedName name="_AMO_SingleObject_205779628_ROM_F0.SEC2.Tabulate_1.SEC2.BDY.Cross_tabular_summary_report_Table_1" localSheetId="14" hidden="1">#REF!</definedName>
    <definedName name="_AMO_SingleObject_205779628_ROM_F0.SEC2.Tabulate_1.SEC2.BDY.Cross_tabular_summary_report_Table_1" localSheetId="17" hidden="1">[1]Table3.8b!#REF!</definedName>
    <definedName name="_AMO_SingleObject_205779628_ROM_F0.SEC2.Tabulate_1.SEC2.BDY.Cross_tabular_summary_report_Table_1" localSheetId="3" hidden="1">#REF!</definedName>
    <definedName name="_AMO_SingleObject_205779628_ROM_F0.SEC2.Tabulate_1.SEC2.BDY.Cross_tabular_summary_report_Table_1" localSheetId="4" hidden="1">#REF!</definedName>
    <definedName name="_AMO_SingleObject_205779628_ROM_F0.SEC2.Tabulate_1.SEC2.BDY.Cross_tabular_summary_report_Table_1" localSheetId="16" hidden="1">#REF!</definedName>
    <definedName name="_AMO_SingleObject_205779628_ROM_F0.SEC2.Tabulate_1.SEC2.BDY.Cross_tabular_summary_report_Table_1" hidden="1">#REF!</definedName>
    <definedName name="_AMO_SingleObject_30194841_ROM_F0.SEC2.Tabulate_1.SEC1.FTR.TXT1" localSheetId="0" hidden="1">#REF!</definedName>
    <definedName name="_AMO_SingleObject_30194841_ROM_F0.SEC2.Tabulate_1.SEC1.FTR.TXT1" localSheetId="13" hidden="1">#REF!</definedName>
    <definedName name="_AMO_SingleObject_30194841_ROM_F0.SEC2.Tabulate_1.SEC1.FTR.TXT1" localSheetId="14" hidden="1">#REF!</definedName>
    <definedName name="_AMO_SingleObject_30194841_ROM_F0.SEC2.Tabulate_1.SEC1.FTR.TXT1" localSheetId="17" hidden="1">[1]Table6!#REF!</definedName>
    <definedName name="_AMO_SingleObject_30194841_ROM_F0.SEC2.Tabulate_1.SEC1.FTR.TXT1" localSheetId="3" hidden="1">#REF!</definedName>
    <definedName name="_AMO_SingleObject_30194841_ROM_F0.SEC2.Tabulate_1.SEC1.FTR.TXT1" localSheetId="4" hidden="1">#REF!</definedName>
    <definedName name="_AMO_SingleObject_30194841_ROM_F0.SEC2.Tabulate_1.SEC1.FTR.TXT1" localSheetId="16" hidden="1">#REF!</definedName>
    <definedName name="_AMO_SingleObject_30194841_ROM_F0.SEC2.Tabulate_1.SEC1.FTR.TXT1" hidden="1">#REF!</definedName>
    <definedName name="_AMO_SingleObject_362274166__A1" localSheetId="0">#REF!</definedName>
    <definedName name="_AMO_SingleObject_362274166__A1" localSheetId="13">#REF!</definedName>
    <definedName name="_AMO_SingleObject_362274166__A1" localSheetId="14">#REF!</definedName>
    <definedName name="_AMO_SingleObject_362274166__A1" localSheetId="17">'[2]Use table 2007 '!$A$2:$BN$121</definedName>
    <definedName name="_AMO_SingleObject_362274166__A1" localSheetId="2">#REF!</definedName>
    <definedName name="_AMO_SingleObject_362274166__A1" localSheetId="3">#REF!</definedName>
    <definedName name="_AMO_SingleObject_362274166__A1" localSheetId="4">#REF!</definedName>
    <definedName name="_AMO_SingleObject_362274166__A1" localSheetId="16">#REF!</definedName>
    <definedName name="_AMO_SingleObject_362274166__A1">#REF!</definedName>
    <definedName name="_AMO_SingleObject_37461558_ROM_F0.SEC2.Tabulate_1.SEC1.HDR.TXT1" localSheetId="0" hidden="1">#REF!</definedName>
    <definedName name="_AMO_SingleObject_37461558_ROM_F0.SEC2.Tabulate_1.SEC1.HDR.TXT1" localSheetId="13" hidden="1">#REF!</definedName>
    <definedName name="_AMO_SingleObject_37461558_ROM_F0.SEC2.Tabulate_1.SEC1.HDR.TXT1" localSheetId="14" hidden="1">#REF!</definedName>
    <definedName name="_AMO_SingleObject_37461558_ROM_F0.SEC2.Tabulate_1.SEC1.HDR.TXT1" localSheetId="17" hidden="1">'[1]Table 2.4'!#REF!</definedName>
    <definedName name="_AMO_SingleObject_37461558_ROM_F0.SEC2.Tabulate_1.SEC1.HDR.TXT1" localSheetId="3" hidden="1">#REF!</definedName>
    <definedName name="_AMO_SingleObject_37461558_ROM_F0.SEC2.Tabulate_1.SEC1.HDR.TXT1" localSheetId="4" hidden="1">#REF!</definedName>
    <definedName name="_AMO_SingleObject_37461558_ROM_F0.SEC2.Tabulate_1.SEC1.HDR.TXT1" localSheetId="16" hidden="1">#REF!</definedName>
    <definedName name="_AMO_SingleObject_37461558_ROM_F0.SEC2.Tabulate_1.SEC1.HDR.TXT1" hidden="1">#REF!</definedName>
    <definedName name="_AMO_SingleObject_732119577_ROM_F0.SEC2.Tabulate_1.SEC2.BDY.Cross_tabular_summary_report_Table_1" localSheetId="0" hidden="1">#REF!</definedName>
    <definedName name="_AMO_SingleObject_732119577_ROM_F0.SEC2.Tabulate_1.SEC2.BDY.Cross_tabular_summary_report_Table_1" localSheetId="13" hidden="1">#REF!</definedName>
    <definedName name="_AMO_SingleObject_732119577_ROM_F0.SEC2.Tabulate_1.SEC2.BDY.Cross_tabular_summary_report_Table_1" localSheetId="14" hidden="1">#REF!</definedName>
    <definedName name="_AMO_SingleObject_732119577_ROM_F0.SEC2.Tabulate_1.SEC2.BDY.Cross_tabular_summary_report_Table_1" localSheetId="17" hidden="1">[1]Table3.8c!#REF!</definedName>
    <definedName name="_AMO_SingleObject_732119577_ROM_F0.SEC2.Tabulate_1.SEC2.BDY.Cross_tabular_summary_report_Table_1" localSheetId="3" hidden="1">#REF!</definedName>
    <definedName name="_AMO_SingleObject_732119577_ROM_F0.SEC2.Tabulate_1.SEC2.BDY.Cross_tabular_summary_report_Table_1" localSheetId="4" hidden="1">#REF!</definedName>
    <definedName name="_AMO_SingleObject_732119577_ROM_F0.SEC2.Tabulate_1.SEC2.BDY.Cross_tabular_summary_report_Table_1" localSheetId="16" hidden="1">#REF!</definedName>
    <definedName name="_AMO_SingleObject_732119577_ROM_F0.SEC2.Tabulate_1.SEC2.BDY.Cross_tabular_summary_report_Table_1" hidden="1">#REF!</definedName>
    <definedName name="_AMO_SingleObject_921006515_ROM_F0.SEC2.Tabulate_1.SEC1.FTR.TXT1" localSheetId="0" hidden="1">#REF!</definedName>
    <definedName name="_AMO_SingleObject_921006515_ROM_F0.SEC2.Tabulate_1.SEC1.FTR.TXT1" localSheetId="13" hidden="1">#REF!</definedName>
    <definedName name="_AMO_SingleObject_921006515_ROM_F0.SEC2.Tabulate_1.SEC1.FTR.TXT1" localSheetId="14" hidden="1">#REF!</definedName>
    <definedName name="_AMO_SingleObject_921006515_ROM_F0.SEC2.Tabulate_1.SEC1.FTR.TXT1" localSheetId="17" hidden="1">'[1]Table 2'!#REF!</definedName>
    <definedName name="_AMO_SingleObject_921006515_ROM_F0.SEC2.Tabulate_1.SEC1.FTR.TXT1" localSheetId="3" hidden="1">#REF!</definedName>
    <definedName name="_AMO_SingleObject_921006515_ROM_F0.SEC2.Tabulate_1.SEC1.FTR.TXT1" localSheetId="4" hidden="1">#REF!</definedName>
    <definedName name="_AMO_SingleObject_921006515_ROM_F0.SEC2.Tabulate_1.SEC1.FTR.TXT1" localSheetId="16" hidden="1">#REF!</definedName>
    <definedName name="_AMO_SingleObject_921006515_ROM_F0.SEC2.Tabulate_1.SEC1.FTR.TXT1" hidden="1">#REF!</definedName>
    <definedName name="_AMO_SingleObject_921006515_ROM_F0.SEC2.Tabulate_1.SEC1.FTR.TXT2" localSheetId="0" hidden="1">#REF!</definedName>
    <definedName name="_AMO_SingleObject_921006515_ROM_F0.SEC2.Tabulate_1.SEC1.FTR.TXT2" localSheetId="17" hidden="1">'[1]Table 2'!#REF!</definedName>
    <definedName name="_AMO_SingleObject_921006515_ROM_F0.SEC2.Tabulate_1.SEC1.FTR.TXT2" hidden="1">#REF!</definedName>
    <definedName name="_AMO_SingleObject_921006515_ROM_F0.SEC2.Tabulate_1.SEC1.HDR.TXT1" localSheetId="0" hidden="1">#REF!</definedName>
    <definedName name="_AMO_SingleObject_921006515_ROM_F0.SEC2.Tabulate_1.SEC1.HDR.TXT1" localSheetId="13" hidden="1">#REF!</definedName>
    <definedName name="_AMO_SingleObject_921006515_ROM_F0.SEC2.Tabulate_1.SEC1.HDR.TXT1" localSheetId="14" hidden="1">#REF!</definedName>
    <definedName name="_AMO_SingleObject_921006515_ROM_F0.SEC2.Tabulate_1.SEC1.HDR.TXT1" localSheetId="17" hidden="1">'[1]Table 2'!#REF!</definedName>
    <definedName name="_AMO_SingleObject_921006515_ROM_F0.SEC2.Tabulate_1.SEC1.HDR.TXT1" localSheetId="3" hidden="1">#REF!</definedName>
    <definedName name="_AMO_SingleObject_921006515_ROM_F0.SEC2.Tabulate_1.SEC1.HDR.TXT1" localSheetId="4" hidden="1">#REF!</definedName>
    <definedName name="_AMO_SingleObject_921006515_ROM_F0.SEC2.Tabulate_1.SEC1.HDR.TXT1" localSheetId="16" hidden="1">#REF!</definedName>
    <definedName name="_AMO_SingleObject_921006515_ROM_F0.SEC2.Tabulate_1.SEC1.HDR.TXT1" hidden="1">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hidden="1">"'1d42739f-d7fd-4229-a551-64b856bb941d'"</definedName>
    <definedName name="_AMO_UniqueIdentifier_1" hidden="1">"'49c96197-7400-4aea-945c-e5f384f663c1'"</definedName>
    <definedName name="_AMO_XmlVersion" hidden="1">"'1'"</definedName>
    <definedName name="_xlnm._FilterDatabase" localSheetId="14" hidden="1">'14&amp;16 Imports exports by sector'!$B$2:$C$42</definedName>
    <definedName name="_nishal" localSheetId="0" hidden="1">#REF!</definedName>
    <definedName name="_nishal" localSheetId="17" hidden="1">[1]Table3.8c!#REF!</definedName>
    <definedName name="_nishal" hidden="1">#REF!</definedName>
    <definedName name="Asanda" localSheetId="0">#REF!</definedName>
    <definedName name="Asanda" localSheetId="13">#REF!</definedName>
    <definedName name="Asanda" localSheetId="14">#REF!</definedName>
    <definedName name="Asanda" localSheetId="17">'[3]Table 2'!#REF!</definedName>
    <definedName name="Asanda" localSheetId="3">#REF!</definedName>
    <definedName name="Asanda" localSheetId="4">#REF!</definedName>
    <definedName name="Asanda" localSheetId="16">#REF!</definedName>
    <definedName name="Asanda">#REF!</definedName>
    <definedName name="B1_av78" localSheetId="0">#REF!</definedName>
    <definedName name="B1_av78" localSheetId="13">#REF!</definedName>
    <definedName name="B1_av78" localSheetId="14">#REF!</definedName>
    <definedName name="B1_av78" localSheetId="17">#REF!</definedName>
    <definedName name="B1_av78" localSheetId="3">#REF!</definedName>
    <definedName name="B1_av78" localSheetId="4">#REF!</definedName>
    <definedName name="B1_av78" localSheetId="16">#REF!</definedName>
    <definedName name="B1_av78">#REF!</definedName>
    <definedName name="Budget_adjusted_96_97" localSheetId="0">#REF!</definedName>
    <definedName name="Budget_adjusted_96_97" localSheetId="13">#REF!</definedName>
    <definedName name="Budget_adjusted_96_97" localSheetId="14">#REF!</definedName>
    <definedName name="Budget_adjusted_96_97" localSheetId="17">#REF!</definedName>
    <definedName name="Budget_adjusted_96_97" localSheetId="3">#REF!</definedName>
    <definedName name="Budget_adjusted_96_97" localSheetId="4">#REF!</definedName>
    <definedName name="Budget_adjusted_96_97" localSheetId="16">#REF!</definedName>
    <definedName name="Budget_adjusted_96_97">#REF!</definedName>
    <definedName name="Budget_main_96_97" localSheetId="0">#REF!</definedName>
    <definedName name="Budget_main_96_97" localSheetId="13">#REF!</definedName>
    <definedName name="Budget_main_96_97" localSheetId="14">#REF!</definedName>
    <definedName name="Budget_main_96_97" localSheetId="17">#REF!</definedName>
    <definedName name="Budget_main_96_97" localSheetId="3">#REF!</definedName>
    <definedName name="Budget_main_96_97" localSheetId="4">#REF!</definedName>
    <definedName name="Budget_main_96_97" localSheetId="16">#REF!</definedName>
    <definedName name="Budget_main_96_97">#REF!</definedName>
    <definedName name="Budget_main_97_98" localSheetId="0">#REF!</definedName>
    <definedName name="Budget_main_97_98" localSheetId="13">#REF!</definedName>
    <definedName name="Budget_main_97_98" localSheetId="14">#REF!</definedName>
    <definedName name="Budget_main_97_98" localSheetId="17">#REF!</definedName>
    <definedName name="Budget_main_97_98" localSheetId="3">#REF!</definedName>
    <definedName name="Budget_main_97_98" localSheetId="4">#REF!</definedName>
    <definedName name="Budget_main_97_98" localSheetId="16">#REF!</definedName>
    <definedName name="Budget_main_97_98">#REF!</definedName>
    <definedName name="DEC08_SML" localSheetId="0">#REF!</definedName>
    <definedName name="DEC08_SML" localSheetId="17">#REF!</definedName>
    <definedName name="DEC08_SML">#REF!</definedName>
    <definedName name="DHDHDH" localSheetId="0">#REF!</definedName>
    <definedName name="DHDHDH" localSheetId="13">#REF!</definedName>
    <definedName name="DHDHDH" localSheetId="14">#REF!</definedName>
    <definedName name="DHDHDH" localSheetId="17">#REF!</definedName>
    <definedName name="DHDHDH" localSheetId="3">#REF!</definedName>
    <definedName name="DHDHDH" localSheetId="4">#REF!</definedName>
    <definedName name="DHDHDH" localSheetId="16">#REF!</definedName>
    <definedName name="DHDHDH">#REF!</definedName>
    <definedName name="Emp" localSheetId="0" hidden="1">#REF!</definedName>
    <definedName name="Emp" localSheetId="17" hidden="1">'[1]Table 2'!#REF!</definedName>
    <definedName name="Emp" localSheetId="3" hidden="1">#REF!</definedName>
    <definedName name="Emp" localSheetId="4" hidden="1">#REF!</definedName>
    <definedName name="Emp" hidden="1">#REF!</definedName>
    <definedName name="End_column" localSheetId="0">#REF!</definedName>
    <definedName name="End_column" localSheetId="13">#REF!</definedName>
    <definedName name="End_column" localSheetId="14">#REF!</definedName>
    <definedName name="End_column" localSheetId="17">#REF!</definedName>
    <definedName name="End_column" localSheetId="3">#REF!</definedName>
    <definedName name="End_column" localSheetId="4">#REF!</definedName>
    <definedName name="End_column" localSheetId="16">#REF!</definedName>
    <definedName name="End_column">#REF!</definedName>
    <definedName name="End_Row" localSheetId="0">#REF!</definedName>
    <definedName name="End_Row" localSheetId="13">#REF!</definedName>
    <definedName name="End_Row" localSheetId="14">#REF!</definedName>
    <definedName name="End_Row" localSheetId="17">#REF!</definedName>
    <definedName name="End_Row" localSheetId="3">#REF!</definedName>
    <definedName name="End_Row" localSheetId="4">#REF!</definedName>
    <definedName name="End_Row" localSheetId="16">#REF!</definedName>
    <definedName name="End_Row">#REF!</definedName>
    <definedName name="End_sheet" localSheetId="0">#REF!</definedName>
    <definedName name="End_sheet" localSheetId="13">#REF!</definedName>
    <definedName name="End_sheet" localSheetId="14">#REF!</definedName>
    <definedName name="End_sheet" localSheetId="17">#REF!</definedName>
    <definedName name="End_sheet" localSheetId="3">#REF!</definedName>
    <definedName name="End_sheet" localSheetId="4">#REF!</definedName>
    <definedName name="End_sheet" localSheetId="16">#REF!</definedName>
    <definedName name="End_sheet">#REF!</definedName>
    <definedName name="Excel_table_from_1998" localSheetId="0">#REF!</definedName>
    <definedName name="Excel_table_from_1998" localSheetId="17">#REF!</definedName>
    <definedName name="Excel_table_from_1998">#REF!</definedName>
    <definedName name="Excel_table_from_2000" localSheetId="0">#REF!</definedName>
    <definedName name="Excel_table_from_2000" localSheetId="17">'[4]Excel table from 2000'!#REF!</definedName>
    <definedName name="Excel_table_from_2000">#REF!</definedName>
    <definedName name="Expend_actual_96_97" localSheetId="0">#REF!</definedName>
    <definedName name="Expend_actual_96_97" localSheetId="13">#REF!</definedName>
    <definedName name="Expend_actual_96_97" localSheetId="14">#REF!</definedName>
    <definedName name="Expend_actual_96_97" localSheetId="17">#REF!</definedName>
    <definedName name="Expend_actual_96_97" localSheetId="3">#REF!</definedName>
    <definedName name="Expend_actual_96_97" localSheetId="4">#REF!</definedName>
    <definedName name="Expend_actual_96_97" localSheetId="16">#REF!</definedName>
    <definedName name="Expend_actual_96_97">#REF!</definedName>
    <definedName name="FitTall" localSheetId="0">#REF!</definedName>
    <definedName name="FitTall" localSheetId="13">#REF!</definedName>
    <definedName name="FitTall" localSheetId="14">#REF!</definedName>
    <definedName name="FitTall" localSheetId="17">#REF!</definedName>
    <definedName name="FitTall" localSheetId="3">#REF!</definedName>
    <definedName name="FitTall" localSheetId="4">#REF!</definedName>
    <definedName name="FitTall" localSheetId="16">#REF!</definedName>
    <definedName name="FitTall">#REF!</definedName>
    <definedName name="FitWide" localSheetId="0">#REF!</definedName>
    <definedName name="FitWide" localSheetId="13">#REF!</definedName>
    <definedName name="FitWide" localSheetId="14">#REF!</definedName>
    <definedName name="FitWide" localSheetId="17">#REF!</definedName>
    <definedName name="FitWide" localSheetId="3">#REF!</definedName>
    <definedName name="FitWide" localSheetId="4">#REF!</definedName>
    <definedName name="FitWide" localSheetId="16">#REF!</definedName>
    <definedName name="FitWide">#REF!</definedName>
    <definedName name="FooterLeft1" localSheetId="0">#REF!</definedName>
    <definedName name="FooterLeft1" localSheetId="13">#REF!</definedName>
    <definedName name="FooterLeft1" localSheetId="14">#REF!</definedName>
    <definedName name="FooterLeft1" localSheetId="17">#REF!</definedName>
    <definedName name="FooterLeft1" localSheetId="3">#REF!</definedName>
    <definedName name="FooterLeft1" localSheetId="4">#REF!</definedName>
    <definedName name="FooterLeft1" localSheetId="16">#REF!</definedName>
    <definedName name="FooterLeft1">#REF!</definedName>
    <definedName name="FooterLeft2" localSheetId="0">#REF!</definedName>
    <definedName name="FooterLeft2" localSheetId="13">#REF!</definedName>
    <definedName name="FooterLeft2" localSheetId="14">#REF!</definedName>
    <definedName name="FooterLeft2" localSheetId="17">#REF!</definedName>
    <definedName name="FooterLeft2" localSheetId="3">#REF!</definedName>
    <definedName name="FooterLeft2" localSheetId="4">#REF!</definedName>
    <definedName name="FooterLeft2" localSheetId="16">#REF!</definedName>
    <definedName name="FooterLeft2">#REF!</definedName>
    <definedName name="FooterLeft3" localSheetId="0">#REF!</definedName>
    <definedName name="FooterLeft3" localSheetId="13">#REF!</definedName>
    <definedName name="FooterLeft3" localSheetId="14">#REF!</definedName>
    <definedName name="FooterLeft3" localSheetId="17">#REF!</definedName>
    <definedName name="FooterLeft3" localSheetId="3">#REF!</definedName>
    <definedName name="FooterLeft3" localSheetId="4">#REF!</definedName>
    <definedName name="FooterLeft3" localSheetId="16">#REF!</definedName>
    <definedName name="FooterLeft3">#REF!</definedName>
    <definedName name="FooterLeft4" localSheetId="0">#REF!</definedName>
    <definedName name="FooterLeft4" localSheetId="13">#REF!</definedName>
    <definedName name="FooterLeft4" localSheetId="14">#REF!</definedName>
    <definedName name="FooterLeft4" localSheetId="17">#REF!</definedName>
    <definedName name="FooterLeft4" localSheetId="3">#REF!</definedName>
    <definedName name="FooterLeft4" localSheetId="4">#REF!</definedName>
    <definedName name="FooterLeft4" localSheetId="16">#REF!</definedName>
    <definedName name="FooterLeft4">#REF!</definedName>
    <definedName name="FooterLeft5" localSheetId="0">#REF!</definedName>
    <definedName name="FooterLeft5" localSheetId="13">#REF!</definedName>
    <definedName name="FooterLeft5" localSheetId="14">#REF!</definedName>
    <definedName name="FooterLeft5" localSheetId="17">#REF!</definedName>
    <definedName name="FooterLeft5" localSheetId="3">#REF!</definedName>
    <definedName name="FooterLeft5" localSheetId="4">#REF!</definedName>
    <definedName name="FooterLeft5" localSheetId="16">#REF!</definedName>
    <definedName name="FooterLeft5">#REF!</definedName>
    <definedName name="FooterLeft6" localSheetId="0">#REF!</definedName>
    <definedName name="FooterLeft6" localSheetId="13">#REF!</definedName>
    <definedName name="FooterLeft6" localSheetId="14">#REF!</definedName>
    <definedName name="FooterLeft6" localSheetId="17">#REF!</definedName>
    <definedName name="FooterLeft6" localSheetId="3">#REF!</definedName>
    <definedName name="FooterLeft6" localSheetId="4">#REF!</definedName>
    <definedName name="FooterLeft6" localSheetId="16">#REF!</definedName>
    <definedName name="FooterLeft6">#REF!</definedName>
    <definedName name="FooterRight1" localSheetId="0">#REF!</definedName>
    <definedName name="FooterRight1" localSheetId="13">#REF!</definedName>
    <definedName name="FooterRight1" localSheetId="14">#REF!</definedName>
    <definedName name="FooterRight1" localSheetId="17">#REF!</definedName>
    <definedName name="FooterRight1" localSheetId="3">#REF!</definedName>
    <definedName name="FooterRight1" localSheetId="4">#REF!</definedName>
    <definedName name="FooterRight1" localSheetId="16">#REF!</definedName>
    <definedName name="FooterRight1">#REF!</definedName>
    <definedName name="FooterRight2" localSheetId="0">#REF!</definedName>
    <definedName name="FooterRight2" localSheetId="13">#REF!</definedName>
    <definedName name="FooterRight2" localSheetId="14">#REF!</definedName>
    <definedName name="FooterRight2" localSheetId="17">#REF!</definedName>
    <definedName name="FooterRight2" localSheetId="3">#REF!</definedName>
    <definedName name="FooterRight2" localSheetId="4">#REF!</definedName>
    <definedName name="FooterRight2" localSheetId="16">#REF!</definedName>
    <definedName name="FooterRight2">#REF!</definedName>
    <definedName name="FooterRight3" localSheetId="0">#REF!</definedName>
    <definedName name="FooterRight3" localSheetId="13">#REF!</definedName>
    <definedName name="FooterRight3" localSheetId="14">#REF!</definedName>
    <definedName name="FooterRight3" localSheetId="17">#REF!</definedName>
    <definedName name="FooterRight3" localSheetId="3">#REF!</definedName>
    <definedName name="FooterRight3" localSheetId="4">#REF!</definedName>
    <definedName name="FooterRight3" localSheetId="16">#REF!</definedName>
    <definedName name="FooterRight3">#REF!</definedName>
    <definedName name="FooterRight4" localSheetId="0">#REF!</definedName>
    <definedName name="FooterRight4" localSheetId="13">#REF!</definedName>
    <definedName name="FooterRight4" localSheetId="14">#REF!</definedName>
    <definedName name="FooterRight4" localSheetId="17">#REF!</definedName>
    <definedName name="FooterRight4" localSheetId="3">#REF!</definedName>
    <definedName name="FooterRight4" localSheetId="4">#REF!</definedName>
    <definedName name="FooterRight4" localSheetId="16">#REF!</definedName>
    <definedName name="FooterRight4">#REF!</definedName>
    <definedName name="FooterRight5" localSheetId="0">#REF!</definedName>
    <definedName name="FooterRight5" localSheetId="13">#REF!</definedName>
    <definedName name="FooterRight5" localSheetId="14">#REF!</definedName>
    <definedName name="FooterRight5" localSheetId="17">#REF!</definedName>
    <definedName name="FooterRight5" localSheetId="3">#REF!</definedName>
    <definedName name="FooterRight5" localSheetId="4">#REF!</definedName>
    <definedName name="FooterRight5" localSheetId="16">#REF!</definedName>
    <definedName name="FooterRight5">#REF!</definedName>
    <definedName name="FooterRight6" localSheetId="0">#REF!</definedName>
    <definedName name="FooterRight6" localSheetId="13">#REF!</definedName>
    <definedName name="FooterRight6" localSheetId="14">#REF!</definedName>
    <definedName name="FooterRight6" localSheetId="17">#REF!</definedName>
    <definedName name="FooterRight6" localSheetId="3">#REF!</definedName>
    <definedName name="FooterRight6" localSheetId="4">#REF!</definedName>
    <definedName name="FooterRight6" localSheetId="16">#REF!</definedName>
    <definedName name="FooterRight6">#REF!</definedName>
    <definedName name="HeaderLeft1" localSheetId="0">#REF!</definedName>
    <definedName name="HeaderLeft1" localSheetId="13">#REF!</definedName>
    <definedName name="HeaderLeft1" localSheetId="14">#REF!</definedName>
    <definedName name="HeaderLeft1" localSheetId="17">#REF!</definedName>
    <definedName name="HeaderLeft1" localSheetId="3">#REF!</definedName>
    <definedName name="HeaderLeft1" localSheetId="4">#REF!</definedName>
    <definedName name="HeaderLeft1" localSheetId="16">#REF!</definedName>
    <definedName name="HeaderLeft1">#REF!</definedName>
    <definedName name="HeaderLeft2" localSheetId="0">#REF!</definedName>
    <definedName name="HeaderLeft2" localSheetId="13">#REF!</definedName>
    <definedName name="HeaderLeft2" localSheetId="14">#REF!</definedName>
    <definedName name="HeaderLeft2" localSheetId="17">#REF!</definedName>
    <definedName name="HeaderLeft2" localSheetId="3">#REF!</definedName>
    <definedName name="HeaderLeft2" localSheetId="4">#REF!</definedName>
    <definedName name="HeaderLeft2" localSheetId="16">#REF!</definedName>
    <definedName name="HeaderLeft2">#REF!</definedName>
    <definedName name="HeaderLeft3" localSheetId="0">#REF!</definedName>
    <definedName name="HeaderLeft3" localSheetId="13">#REF!</definedName>
    <definedName name="HeaderLeft3" localSheetId="14">#REF!</definedName>
    <definedName name="HeaderLeft3" localSheetId="17">#REF!</definedName>
    <definedName name="HeaderLeft3" localSheetId="3">#REF!</definedName>
    <definedName name="HeaderLeft3" localSheetId="4">#REF!</definedName>
    <definedName name="HeaderLeft3" localSheetId="16">#REF!</definedName>
    <definedName name="HeaderLeft3">#REF!</definedName>
    <definedName name="HeaderLeft4" localSheetId="0">#REF!</definedName>
    <definedName name="HeaderLeft4" localSheetId="13">#REF!</definedName>
    <definedName name="HeaderLeft4" localSheetId="14">#REF!</definedName>
    <definedName name="HeaderLeft4" localSheetId="17">#REF!</definedName>
    <definedName name="HeaderLeft4" localSheetId="3">#REF!</definedName>
    <definedName name="HeaderLeft4" localSheetId="4">#REF!</definedName>
    <definedName name="HeaderLeft4" localSheetId="16">#REF!</definedName>
    <definedName name="HeaderLeft4">#REF!</definedName>
    <definedName name="HeaderLeft5" localSheetId="0">#REF!</definedName>
    <definedName name="HeaderLeft5" localSheetId="13">#REF!</definedName>
    <definedName name="HeaderLeft5" localSheetId="14">#REF!</definedName>
    <definedName name="HeaderLeft5" localSheetId="17">#REF!</definedName>
    <definedName name="HeaderLeft5" localSheetId="3">#REF!</definedName>
    <definedName name="HeaderLeft5" localSheetId="4">#REF!</definedName>
    <definedName name="HeaderLeft5" localSheetId="16">#REF!</definedName>
    <definedName name="HeaderLeft5">#REF!</definedName>
    <definedName name="HeaderLeft6" localSheetId="0">#REF!</definedName>
    <definedName name="HeaderLeft6" localSheetId="13">#REF!</definedName>
    <definedName name="HeaderLeft6" localSheetId="14">#REF!</definedName>
    <definedName name="HeaderLeft6" localSheetId="17">#REF!</definedName>
    <definedName name="HeaderLeft6" localSheetId="3">#REF!</definedName>
    <definedName name="HeaderLeft6" localSheetId="4">#REF!</definedName>
    <definedName name="HeaderLeft6" localSheetId="16">#REF!</definedName>
    <definedName name="HeaderLeft6">#REF!</definedName>
    <definedName name="HeaderRight1" localSheetId="0">#REF!</definedName>
    <definedName name="HeaderRight1" localSheetId="13">#REF!</definedName>
    <definedName name="HeaderRight1" localSheetId="14">#REF!</definedName>
    <definedName name="HeaderRight1" localSheetId="17">#REF!</definedName>
    <definedName name="HeaderRight1" localSheetId="3">#REF!</definedName>
    <definedName name="HeaderRight1" localSheetId="4">#REF!</definedName>
    <definedName name="HeaderRight1" localSheetId="16">#REF!</definedName>
    <definedName name="HeaderRight1">#REF!</definedName>
    <definedName name="HeaderRight2" localSheetId="0">#REF!</definedName>
    <definedName name="HeaderRight2" localSheetId="13">#REF!</definedName>
    <definedName name="HeaderRight2" localSheetId="14">#REF!</definedName>
    <definedName name="HeaderRight2" localSheetId="17">#REF!</definedName>
    <definedName name="HeaderRight2" localSheetId="3">#REF!</definedName>
    <definedName name="HeaderRight2" localSheetId="4">#REF!</definedName>
    <definedName name="HeaderRight2" localSheetId="16">#REF!</definedName>
    <definedName name="HeaderRight2">#REF!</definedName>
    <definedName name="HeaderRight3" localSheetId="0">#REF!</definedName>
    <definedName name="HeaderRight3" localSheetId="13">#REF!</definedName>
    <definedName name="HeaderRight3" localSheetId="14">#REF!</definedName>
    <definedName name="HeaderRight3" localSheetId="17">#REF!</definedName>
    <definedName name="HeaderRight3" localSheetId="3">#REF!</definedName>
    <definedName name="HeaderRight3" localSheetId="4">#REF!</definedName>
    <definedName name="HeaderRight3" localSheetId="16">#REF!</definedName>
    <definedName name="HeaderRight3">#REF!</definedName>
    <definedName name="HeaderRight4" localSheetId="0">#REF!</definedName>
    <definedName name="HeaderRight4" localSheetId="13">#REF!</definedName>
    <definedName name="HeaderRight4" localSheetId="14">#REF!</definedName>
    <definedName name="HeaderRight4" localSheetId="17">#REF!</definedName>
    <definedName name="HeaderRight4" localSheetId="3">#REF!</definedName>
    <definedName name="HeaderRight4" localSheetId="4">#REF!</definedName>
    <definedName name="HeaderRight4" localSheetId="16">#REF!</definedName>
    <definedName name="HeaderRight4">#REF!</definedName>
    <definedName name="HeaderRight5" localSheetId="0">#REF!</definedName>
    <definedName name="HeaderRight5" localSheetId="13">#REF!</definedName>
    <definedName name="HeaderRight5" localSheetId="14">#REF!</definedName>
    <definedName name="HeaderRight5" localSheetId="17">#REF!</definedName>
    <definedName name="HeaderRight5" localSheetId="3">#REF!</definedName>
    <definedName name="HeaderRight5" localSheetId="4">#REF!</definedName>
    <definedName name="HeaderRight5" localSheetId="16">#REF!</definedName>
    <definedName name="HeaderRight5">#REF!</definedName>
    <definedName name="HeaderRight6" localSheetId="0">#REF!</definedName>
    <definedName name="HeaderRight6" localSheetId="13">#REF!</definedName>
    <definedName name="HeaderRight6" localSheetId="14">#REF!</definedName>
    <definedName name="HeaderRight6" localSheetId="17">#REF!</definedName>
    <definedName name="HeaderRight6" localSheetId="3">#REF!</definedName>
    <definedName name="HeaderRight6" localSheetId="4">#REF!</definedName>
    <definedName name="HeaderRight6" localSheetId="16">#REF!</definedName>
    <definedName name="HeaderRight6">#REF!</definedName>
    <definedName name="hello" localSheetId="0">#REF!</definedName>
    <definedName name="hello" localSheetId="17">#REF!</definedName>
    <definedName name="hello">#REF!</definedName>
    <definedName name="hellooo" localSheetId="0">#REF!</definedName>
    <definedName name="hellooo" localSheetId="17">[3]Table3.8c!#REF!</definedName>
    <definedName name="hellooo">#REF!</definedName>
    <definedName name="Hennie_Table_5_Page_1" localSheetId="0">#REF!</definedName>
    <definedName name="Hennie_Table_5_Page_1" localSheetId="13">#REF!</definedName>
    <definedName name="Hennie_Table_5_Page_1" localSheetId="14">#REF!</definedName>
    <definedName name="Hennie_Table_5_Page_1" localSheetId="17">#REF!</definedName>
    <definedName name="Hennie_Table_5_Page_1" localSheetId="3">#REF!</definedName>
    <definedName name="Hennie_Table_5_Page_1" localSheetId="4">#REF!</definedName>
    <definedName name="Hennie_Table_5_Page_1" localSheetId="16">#REF!</definedName>
    <definedName name="Hennie_Table_5_Page_1">#REF!</definedName>
    <definedName name="Hennie_Table_5_page_2" localSheetId="0">#REF!</definedName>
    <definedName name="Hennie_Table_5_page_2" localSheetId="13">#REF!</definedName>
    <definedName name="Hennie_Table_5_page_2" localSheetId="14">#REF!</definedName>
    <definedName name="Hennie_Table_5_page_2" localSheetId="17">#REF!</definedName>
    <definedName name="Hennie_Table_5_page_2" localSheetId="3">#REF!</definedName>
    <definedName name="Hennie_Table_5_page_2" localSheetId="4">#REF!</definedName>
    <definedName name="Hennie_Table_5_page_2" localSheetId="16">#REF!</definedName>
    <definedName name="Hennie_Table_5_page_2">#REF!</definedName>
    <definedName name="hhuh" localSheetId="0">#REF!</definedName>
    <definedName name="hhuh" localSheetId="17">#REF!</definedName>
    <definedName name="hhuh" localSheetId="3">#REF!</definedName>
    <definedName name="hhuh" localSheetId="4">#REF!</definedName>
    <definedName name="hhuh">#REF!</definedName>
    <definedName name="huh" localSheetId="0">#REF!</definedName>
    <definedName name="huh" localSheetId="13">#REF!</definedName>
    <definedName name="huh" localSheetId="14">#REF!</definedName>
    <definedName name="huh" localSheetId="17">#REF!</definedName>
    <definedName name="huh" localSheetId="3">#REF!</definedName>
    <definedName name="huh" localSheetId="4">#REF!</definedName>
    <definedName name="huh" localSheetId="16">#REF!</definedName>
    <definedName name="huh">#REF!</definedName>
    <definedName name="Index_Sheet_Kutools" localSheetId="0">#REF!</definedName>
    <definedName name="Index_Sheet_Kutools" localSheetId="17">#REF!</definedName>
    <definedName name="Index_Sheet_Kutools" localSheetId="3">#REF!</definedName>
    <definedName name="Index_Sheet_Kutools" localSheetId="4">#REF!</definedName>
    <definedName name="Index_Sheet_Kutools">#REF!</definedName>
    <definedName name="j" localSheetId="0" hidden="1">#REF!</definedName>
    <definedName name="j" localSheetId="13" hidden="1">#REF!</definedName>
    <definedName name="j" localSheetId="14" hidden="1">#REF!</definedName>
    <definedName name="j" localSheetId="17" hidden="1">'[1]Table 2.5'!#REF!</definedName>
    <definedName name="j" localSheetId="3" hidden="1">#REF!</definedName>
    <definedName name="j" localSheetId="4" hidden="1">#REF!</definedName>
    <definedName name="j" localSheetId="16" hidden="1">#REF!</definedName>
    <definedName name="j" hidden="1">#REF!</definedName>
    <definedName name="MAR09_SML" localSheetId="0">#REF!</definedName>
    <definedName name="MAR09_SML" localSheetId="17">#REF!</definedName>
    <definedName name="MAR09_SML">#REF!</definedName>
    <definedName name="mmm" localSheetId="0" hidden="1">#REF!</definedName>
    <definedName name="mmm" localSheetId="17" hidden="1">[1]Table6!#REF!</definedName>
    <definedName name="mmm" localSheetId="3" hidden="1">#REF!</definedName>
    <definedName name="mmm" localSheetId="4" hidden="1">#REF!</definedName>
    <definedName name="mmm" hidden="1">#REF!</definedName>
    <definedName name="MTEF_initial_00_01" localSheetId="0">#REF!</definedName>
    <definedName name="MTEF_initial_00_01" localSheetId="13">#REF!</definedName>
    <definedName name="MTEF_initial_00_01" localSheetId="14">#REF!</definedName>
    <definedName name="MTEF_initial_00_01" localSheetId="17">#REF!</definedName>
    <definedName name="MTEF_initial_00_01" localSheetId="3">#REF!</definedName>
    <definedName name="MTEF_initial_00_01" localSheetId="4">#REF!</definedName>
    <definedName name="MTEF_initial_00_01" localSheetId="16">#REF!</definedName>
    <definedName name="MTEF_initial_00_01">#REF!</definedName>
    <definedName name="MTEF_initial_98_99" localSheetId="0">#REF!</definedName>
    <definedName name="MTEF_initial_98_99" localSheetId="13">#REF!</definedName>
    <definedName name="MTEF_initial_98_99" localSheetId="14">#REF!</definedName>
    <definedName name="MTEF_initial_98_99" localSheetId="17">#REF!</definedName>
    <definedName name="MTEF_initial_98_99" localSheetId="3">#REF!</definedName>
    <definedName name="MTEF_initial_98_99" localSheetId="4">#REF!</definedName>
    <definedName name="MTEF_initial_98_99" localSheetId="16">#REF!</definedName>
    <definedName name="MTEF_initial_98_99">#REF!</definedName>
    <definedName name="MTEF_initial_99_00" localSheetId="0">#REF!</definedName>
    <definedName name="MTEF_initial_99_00" localSheetId="13">#REF!</definedName>
    <definedName name="MTEF_initial_99_00" localSheetId="14">#REF!</definedName>
    <definedName name="MTEF_initial_99_00" localSheetId="17">#REF!</definedName>
    <definedName name="MTEF_initial_99_00" localSheetId="3">#REF!</definedName>
    <definedName name="MTEF_initial_99_00" localSheetId="4">#REF!</definedName>
    <definedName name="MTEF_initial_99_00" localSheetId="16">#REF!</definedName>
    <definedName name="MTEF_initial_99_00">#REF!</definedName>
    <definedName name="MTEF_revised_00_01" localSheetId="0">#REF!</definedName>
    <definedName name="MTEF_revised_00_01" localSheetId="13">#REF!</definedName>
    <definedName name="MTEF_revised_00_01" localSheetId="14">#REF!</definedName>
    <definedName name="MTEF_revised_00_01" localSheetId="17">#REF!</definedName>
    <definedName name="MTEF_revised_00_01" localSheetId="3">#REF!</definedName>
    <definedName name="MTEF_revised_00_01" localSheetId="4">#REF!</definedName>
    <definedName name="MTEF_revised_00_01" localSheetId="16">#REF!</definedName>
    <definedName name="MTEF_revised_00_01">#REF!</definedName>
    <definedName name="MTEF_revised_98_99" localSheetId="0">#REF!</definedName>
    <definedName name="MTEF_revised_98_99" localSheetId="13">#REF!</definedName>
    <definedName name="MTEF_revised_98_99" localSheetId="14">#REF!</definedName>
    <definedName name="MTEF_revised_98_99" localSheetId="17">#REF!</definedName>
    <definedName name="MTEF_revised_98_99" localSheetId="3">#REF!</definedName>
    <definedName name="MTEF_revised_98_99" localSheetId="4">#REF!</definedName>
    <definedName name="MTEF_revised_98_99" localSheetId="16">#REF!</definedName>
    <definedName name="MTEF_revised_98_99">#REF!</definedName>
    <definedName name="MTEF_revised_99_00" localSheetId="0">#REF!</definedName>
    <definedName name="MTEF_revised_99_00" localSheetId="13">#REF!</definedName>
    <definedName name="MTEF_revised_99_00" localSheetId="14">#REF!</definedName>
    <definedName name="MTEF_revised_99_00" localSheetId="17">#REF!</definedName>
    <definedName name="MTEF_revised_99_00" localSheetId="3">#REF!</definedName>
    <definedName name="MTEF_revised_99_00" localSheetId="4">#REF!</definedName>
    <definedName name="MTEF_revised_99_00" localSheetId="16">#REF!</definedName>
    <definedName name="MTEF_revised_99_00">#REF!</definedName>
    <definedName name="MyCurYear" localSheetId="0">#REF!</definedName>
    <definedName name="MyCurYear" localSheetId="13">#REF!</definedName>
    <definedName name="MyCurYear" localSheetId="14">#REF!</definedName>
    <definedName name="MyCurYear" localSheetId="17">#REF!</definedName>
    <definedName name="MyCurYear" localSheetId="3">#REF!</definedName>
    <definedName name="MyCurYear" localSheetId="4">#REF!</definedName>
    <definedName name="MyCurYear" localSheetId="16">#REF!</definedName>
    <definedName name="MyCurYear">#REF!</definedName>
    <definedName name="myHeight" localSheetId="0">#REF!</definedName>
    <definedName name="myHeight" localSheetId="13">#REF!</definedName>
    <definedName name="myHeight" localSheetId="14">#REF!</definedName>
    <definedName name="myHeight" localSheetId="17">#REF!</definedName>
    <definedName name="myHeight" localSheetId="3">#REF!</definedName>
    <definedName name="myHeight" localSheetId="4">#REF!</definedName>
    <definedName name="myHeight" localSheetId="16">#REF!</definedName>
    <definedName name="myHeight">#REF!</definedName>
    <definedName name="myWidth" localSheetId="0">#REF!</definedName>
    <definedName name="myWidth" localSheetId="13">#REF!</definedName>
    <definedName name="myWidth" localSheetId="14">#REF!</definedName>
    <definedName name="myWidth" localSheetId="17">#REF!</definedName>
    <definedName name="myWidth" localSheetId="3">#REF!</definedName>
    <definedName name="myWidth" localSheetId="4">#REF!</definedName>
    <definedName name="myWidth" localSheetId="16">#REF!</definedName>
    <definedName name="myWidth">#REF!</definedName>
    <definedName name="myWodth" localSheetId="0">#REF!</definedName>
    <definedName name="myWodth" localSheetId="13">#REF!</definedName>
    <definedName name="myWodth" localSheetId="14">#REF!</definedName>
    <definedName name="myWodth" localSheetId="17">#REF!</definedName>
    <definedName name="myWodth" localSheetId="3">#REF!</definedName>
    <definedName name="myWodth" localSheetId="4">#REF!</definedName>
    <definedName name="myWodth" localSheetId="16">#REF!</definedName>
    <definedName name="myWodth">#REF!</definedName>
    <definedName name="_xlnm.Print_Area" localSheetId="2">'3. GDP by sector'!#REF!</definedName>
    <definedName name="_xlnm.Print_Titles" localSheetId="2">'3. GDP by sector'!$A:$A</definedName>
    <definedName name="PrintArea" localSheetId="0">#REF!</definedName>
    <definedName name="PrintArea" localSheetId="13">#REF!</definedName>
    <definedName name="PrintArea" localSheetId="14">#REF!</definedName>
    <definedName name="PrintArea" localSheetId="17">#REF!</definedName>
    <definedName name="PrintArea" localSheetId="3">#REF!</definedName>
    <definedName name="PrintArea" localSheetId="4">#REF!</definedName>
    <definedName name="PrintArea" localSheetId="16">#REF!</definedName>
    <definedName name="PrintArea">#REF!</definedName>
    <definedName name="Projection_adjusted_97_98" localSheetId="0">#REF!</definedName>
    <definedName name="Projection_adjusted_97_98" localSheetId="13">#REF!</definedName>
    <definedName name="Projection_adjusted_97_98" localSheetId="14">#REF!</definedName>
    <definedName name="Projection_adjusted_97_98" localSheetId="17">#REF!</definedName>
    <definedName name="Projection_adjusted_97_98" localSheetId="3">#REF!</definedName>
    <definedName name="Projection_adjusted_97_98" localSheetId="4">#REF!</definedName>
    <definedName name="Projection_adjusted_97_98" localSheetId="16">#REF!</definedName>
    <definedName name="Projection_adjusted_97_98">#REF!</definedName>
    <definedName name="Projection_arithmetic_97_98" localSheetId="0">#REF!</definedName>
    <definedName name="Projection_arithmetic_97_98" localSheetId="13">#REF!</definedName>
    <definedName name="Projection_arithmetic_97_98" localSheetId="14">#REF!</definedName>
    <definedName name="Projection_arithmetic_97_98" localSheetId="17">#REF!</definedName>
    <definedName name="Projection_arithmetic_97_98" localSheetId="3">#REF!</definedName>
    <definedName name="Projection_arithmetic_97_98" localSheetId="4">#REF!</definedName>
    <definedName name="Projection_arithmetic_97_98" localSheetId="16">#REF!</definedName>
    <definedName name="Projection_arithmetic_97_98">#REF!</definedName>
    <definedName name="Projection_initial_97_98" localSheetId="0">#REF!</definedName>
    <definedName name="Projection_initial_97_98" localSheetId="13">#REF!</definedName>
    <definedName name="Projection_initial_97_98" localSheetId="14">#REF!</definedName>
    <definedName name="Projection_initial_97_98" localSheetId="17">#REF!</definedName>
    <definedName name="Projection_initial_97_98" localSheetId="3">#REF!</definedName>
    <definedName name="Projection_initial_97_98" localSheetId="4">#REF!</definedName>
    <definedName name="Projection_initial_97_98" localSheetId="16">#REF!</definedName>
    <definedName name="Projection_initial_97_98">#REF!</definedName>
    <definedName name="RowSettings" localSheetId="0">#REF!</definedName>
    <definedName name="RowSettings" localSheetId="13">#REF!</definedName>
    <definedName name="RowSettings" localSheetId="14">#REF!</definedName>
    <definedName name="RowSettings" localSheetId="17">#REF!</definedName>
    <definedName name="RowSettings" localSheetId="3">#REF!</definedName>
    <definedName name="RowSettings" localSheetId="4">#REF!</definedName>
    <definedName name="RowSettings" localSheetId="16">#REF!</definedName>
    <definedName name="RowSettings">#REF!</definedName>
    <definedName name="SASApp_GDPDATA_DISCREPANCY_TABLE" localSheetId="0">#REF!</definedName>
    <definedName name="SASApp_GDPDATA_DISCREPANCY_TABLE" localSheetId="13">#REF!</definedName>
    <definedName name="SASApp_GDPDATA_DISCREPANCY_TABLE" localSheetId="14">#REF!</definedName>
    <definedName name="SASApp_GDPDATA_DISCREPANCY_TABLE" localSheetId="17">#REF!</definedName>
    <definedName name="SASApp_GDPDATA_DISCREPANCY_TABLE" localSheetId="2">#REF!</definedName>
    <definedName name="SASApp_GDPDATA_DISCREPANCY_TABLE" localSheetId="3">#REF!</definedName>
    <definedName name="SASApp_GDPDATA_DISCREPANCY_TABLE" localSheetId="4">#REF!</definedName>
    <definedName name="SASApp_GDPDATA_DISCREPANCY_TABLE" localSheetId="16">#REF!</definedName>
    <definedName name="SASApp_GDPDATA_DISCREPANCY_TABLE">#REF!</definedName>
    <definedName name="SASApp_GDPDATA_SUPPLY_TABLE_FIRST" localSheetId="0">#REF!</definedName>
    <definedName name="SASApp_GDPDATA_SUPPLY_TABLE_FIRST" localSheetId="13">#REF!</definedName>
    <definedName name="SASApp_GDPDATA_SUPPLY_TABLE_FIRST" localSheetId="14">#REF!</definedName>
    <definedName name="SASApp_GDPDATA_SUPPLY_TABLE_FIRST" localSheetId="17">#REF!</definedName>
    <definedName name="SASApp_GDPDATA_SUPPLY_TABLE_FIRST" localSheetId="2">#REF!</definedName>
    <definedName name="SASApp_GDPDATA_SUPPLY_TABLE_FIRST" localSheetId="3">#REF!</definedName>
    <definedName name="SASApp_GDPDATA_SUPPLY_TABLE_FIRST" localSheetId="4">#REF!</definedName>
    <definedName name="SASApp_GDPDATA_SUPPLY_TABLE_FIRST" localSheetId="16">#REF!</definedName>
    <definedName name="SASApp_GDPDATA_SUPPLY_TABLE_FIRST">#REF!</definedName>
    <definedName name="SASApp_GDPDATA_SUPPLY_TABLE_SECOND" localSheetId="0">#REF!</definedName>
    <definedName name="SASApp_GDPDATA_SUPPLY_TABLE_SECOND" localSheetId="13">#REF!</definedName>
    <definedName name="SASApp_GDPDATA_SUPPLY_TABLE_SECOND" localSheetId="14">#REF!</definedName>
    <definedName name="SASApp_GDPDATA_SUPPLY_TABLE_SECOND" localSheetId="17">#REF!</definedName>
    <definedName name="SASApp_GDPDATA_SUPPLY_TABLE_SECOND" localSheetId="2">#REF!</definedName>
    <definedName name="SASApp_GDPDATA_SUPPLY_TABLE_SECOND" localSheetId="3">#REF!</definedName>
    <definedName name="SASApp_GDPDATA_SUPPLY_TABLE_SECOND" localSheetId="4">#REF!</definedName>
    <definedName name="SASApp_GDPDATA_SUPPLY_TABLE_SECOND" localSheetId="16">#REF!</definedName>
    <definedName name="SASApp_GDPDATA_SUPPLY_TABLE_SECOND">#REF!</definedName>
    <definedName name="SASApp_GDPDATA_USE_TABLE_FIRST" localSheetId="0">#REF!</definedName>
    <definedName name="SASApp_GDPDATA_USE_TABLE_FIRST" localSheetId="13">#REF!</definedName>
    <definedName name="SASApp_GDPDATA_USE_TABLE_FIRST" localSheetId="14">#REF!</definedName>
    <definedName name="SASApp_GDPDATA_USE_TABLE_FIRST" localSheetId="17">#REF!</definedName>
    <definedName name="SASApp_GDPDATA_USE_TABLE_FIRST" localSheetId="2">#REF!</definedName>
    <definedName name="SASApp_GDPDATA_USE_TABLE_FIRST" localSheetId="3">#REF!</definedName>
    <definedName name="SASApp_GDPDATA_USE_TABLE_FIRST" localSheetId="4">#REF!</definedName>
    <definedName name="SASApp_GDPDATA_USE_TABLE_FIRST" localSheetId="16">#REF!</definedName>
    <definedName name="SASApp_GDPDATA_USE_TABLE_FIRST">#REF!</definedName>
    <definedName name="SASApp_GDPDATA_USE_TABLE_SECOND" localSheetId="0">#REF!</definedName>
    <definedName name="SASApp_GDPDATA_USE_TABLE_SECOND" localSheetId="13">#REF!</definedName>
    <definedName name="SASApp_GDPDATA_USE_TABLE_SECOND" localSheetId="14">#REF!</definedName>
    <definedName name="SASApp_GDPDATA_USE_TABLE_SECOND" localSheetId="17">#REF!</definedName>
    <definedName name="SASApp_GDPDATA_USE_TABLE_SECOND" localSheetId="2">#REF!</definedName>
    <definedName name="SASApp_GDPDATA_USE_TABLE_SECOND" localSheetId="3">#REF!</definedName>
    <definedName name="SASApp_GDPDATA_USE_TABLE_SECOND" localSheetId="4">#REF!</definedName>
    <definedName name="SASApp_GDPDATA_USE_TABLE_SECOND" localSheetId="16">#REF!</definedName>
    <definedName name="SASApp_GDPDATA_USE_TABLE_SECOND">#REF!</definedName>
    <definedName name="SEP08N_SML" localSheetId="0">#REF!</definedName>
    <definedName name="SEP08N_SML" localSheetId="13">#REF!</definedName>
    <definedName name="SEP08N_SML" localSheetId="14">#REF!</definedName>
    <definedName name="SEP08N_SML" localSheetId="17">#REF!</definedName>
    <definedName name="SEP08N_SML" localSheetId="3">#REF!</definedName>
    <definedName name="SEP08N_SML" localSheetId="4">#REF!</definedName>
    <definedName name="SEP08N_SML" localSheetId="16">#REF!</definedName>
    <definedName name="SEP08N_SML">#REF!</definedName>
    <definedName name="Start_column" localSheetId="0">#REF!</definedName>
    <definedName name="Start_column" localSheetId="13">#REF!</definedName>
    <definedName name="Start_column" localSheetId="14">#REF!</definedName>
    <definedName name="Start_column" localSheetId="17">#REF!</definedName>
    <definedName name="Start_column" localSheetId="3">#REF!</definedName>
    <definedName name="Start_column" localSheetId="4">#REF!</definedName>
    <definedName name="Start_column" localSheetId="16">#REF!</definedName>
    <definedName name="Start_column">#REF!</definedName>
    <definedName name="Start_Row" localSheetId="0">#REF!</definedName>
    <definedName name="Start_Row" localSheetId="13">#REF!</definedName>
    <definedName name="Start_Row" localSheetId="14">#REF!</definedName>
    <definedName name="Start_Row" localSheetId="17">#REF!</definedName>
    <definedName name="Start_Row" localSheetId="3">#REF!</definedName>
    <definedName name="Start_Row" localSheetId="4">#REF!</definedName>
    <definedName name="Start_Row" localSheetId="16">#REF!</definedName>
    <definedName name="Start_Row">#REF!</definedName>
    <definedName name="Start_sheet" localSheetId="0">#REF!</definedName>
    <definedName name="Start_sheet" localSheetId="13">#REF!</definedName>
    <definedName name="Start_sheet" localSheetId="14">#REF!</definedName>
    <definedName name="Start_sheet" localSheetId="17">#REF!</definedName>
    <definedName name="Start_sheet" localSheetId="3">#REF!</definedName>
    <definedName name="Start_sheet" localSheetId="4">#REF!</definedName>
    <definedName name="Start_sheet" localSheetId="16">#REF!</definedName>
    <definedName name="Start_sheet">#REF!</definedName>
    <definedName name="Summary_Tables" localSheetId="0">#REF!</definedName>
    <definedName name="Summary_Tables" localSheetId="13">#REF!</definedName>
    <definedName name="Summary_Tables" localSheetId="14">#REF!</definedName>
    <definedName name="Summary_Tables" localSheetId="17">[3]Table1!#REF!</definedName>
    <definedName name="Summary_Tables" localSheetId="3">#REF!</definedName>
    <definedName name="Summary_Tables" localSheetId="4">#REF!</definedName>
    <definedName name="Summary_Tables" localSheetId="16">#REF!</definedName>
    <definedName name="Summary_Tables">#REF!</definedName>
    <definedName name="Summary_Tables_10" localSheetId="0">#REF!</definedName>
    <definedName name="Summary_Tables_10" localSheetId="13">#REF!</definedName>
    <definedName name="Summary_Tables_10" localSheetId="14">#REF!</definedName>
    <definedName name="Summary_Tables_10" localSheetId="17">#REF!</definedName>
    <definedName name="Summary_Tables_10" localSheetId="3">#REF!</definedName>
    <definedName name="Summary_Tables_10" localSheetId="4">#REF!</definedName>
    <definedName name="Summary_Tables_10" localSheetId="16">#REF!</definedName>
    <definedName name="Summary_Tables_10">#REF!</definedName>
    <definedName name="Summary_Tables_11" localSheetId="0">#REF!</definedName>
    <definedName name="Summary_Tables_11" localSheetId="13">#REF!</definedName>
    <definedName name="Summary_Tables_11" localSheetId="14">#REF!</definedName>
    <definedName name="Summary_Tables_11" localSheetId="17">[3]Table2.1!#REF!</definedName>
    <definedName name="Summary_Tables_11" localSheetId="3">#REF!</definedName>
    <definedName name="Summary_Tables_11" localSheetId="4">#REF!</definedName>
    <definedName name="Summary_Tables_11" localSheetId="16">#REF!</definedName>
    <definedName name="Summary_Tables_11">#REF!</definedName>
    <definedName name="Summary_Tables_14" localSheetId="0">#REF!</definedName>
    <definedName name="Summary_Tables_14" localSheetId="13">#REF!</definedName>
    <definedName name="Summary_Tables_14" localSheetId="14">#REF!</definedName>
    <definedName name="Summary_Tables_14" localSheetId="17">#REF!</definedName>
    <definedName name="Summary_Tables_14" localSheetId="3">#REF!</definedName>
    <definedName name="Summary_Tables_14" localSheetId="4">#REF!</definedName>
    <definedName name="Summary_Tables_14" localSheetId="16">#REF!</definedName>
    <definedName name="Summary_Tables_14">#REF!</definedName>
    <definedName name="Summary_Tables_15" localSheetId="0">#REF!</definedName>
    <definedName name="Summary_Tables_15" localSheetId="13">#REF!</definedName>
    <definedName name="Summary_Tables_15" localSheetId="14">#REF!</definedName>
    <definedName name="Summary_Tables_15" localSheetId="17">#REF!</definedName>
    <definedName name="Summary_Tables_15" localSheetId="3">#REF!</definedName>
    <definedName name="Summary_Tables_15" localSheetId="4">#REF!</definedName>
    <definedName name="Summary_Tables_15" localSheetId="16">#REF!</definedName>
    <definedName name="Summary_Tables_15">#REF!</definedName>
    <definedName name="Summary_Tables_17" localSheetId="0">#REF!</definedName>
    <definedName name="Summary_Tables_17" localSheetId="13">#REF!</definedName>
    <definedName name="Summary_Tables_17" localSheetId="14">#REF!</definedName>
    <definedName name="Summary_Tables_17" localSheetId="17">[3]Table3.7!#REF!</definedName>
    <definedName name="Summary_Tables_17" localSheetId="3">#REF!</definedName>
    <definedName name="Summary_Tables_17" localSheetId="4">#REF!</definedName>
    <definedName name="Summary_Tables_17" localSheetId="16">#REF!</definedName>
    <definedName name="Summary_Tables_17">#REF!</definedName>
    <definedName name="Summary_Tables_18" localSheetId="0">#REF!</definedName>
    <definedName name="Summary_Tables_18" localSheetId="13">#REF!</definedName>
    <definedName name="Summary_Tables_18" localSheetId="14">#REF!</definedName>
    <definedName name="Summary_Tables_18" localSheetId="17">[3]Table3.6!#REF!</definedName>
    <definedName name="Summary_Tables_18" localSheetId="3">#REF!</definedName>
    <definedName name="Summary_Tables_18" localSheetId="4">#REF!</definedName>
    <definedName name="Summary_Tables_18" localSheetId="16">#REF!</definedName>
    <definedName name="Summary_Tables_18">#REF!</definedName>
    <definedName name="Summary_Tables_19" localSheetId="0">#REF!</definedName>
    <definedName name="Summary_Tables_19" localSheetId="13">#REF!</definedName>
    <definedName name="Summary_Tables_19" localSheetId="14">#REF!</definedName>
    <definedName name="Summary_Tables_19" localSheetId="17">#REF!</definedName>
    <definedName name="Summary_Tables_19" localSheetId="3">#REF!</definedName>
    <definedName name="Summary_Tables_19" localSheetId="4">#REF!</definedName>
    <definedName name="Summary_Tables_19" localSheetId="16">#REF!</definedName>
    <definedName name="Summary_Tables_19">#REF!</definedName>
    <definedName name="Summary_Tables_2" localSheetId="0">#REF!</definedName>
    <definedName name="Summary_Tables_2" localSheetId="13">#REF!</definedName>
    <definedName name="Summary_Tables_2" localSheetId="14">#REF!</definedName>
    <definedName name="Summary_Tables_2" localSheetId="17">[3]Table1!#REF!</definedName>
    <definedName name="Summary_Tables_2" localSheetId="3">#REF!</definedName>
    <definedName name="Summary_Tables_2" localSheetId="4">#REF!</definedName>
    <definedName name="Summary_Tables_2" localSheetId="16">#REF!</definedName>
    <definedName name="Summary_Tables_2">#REF!</definedName>
    <definedName name="Summary_Tables_20" localSheetId="0">#REF!</definedName>
    <definedName name="Summary_Tables_20" localSheetId="13">#REF!</definedName>
    <definedName name="Summary_Tables_20" localSheetId="14">#REF!</definedName>
    <definedName name="Summary_Tables_20" localSheetId="17">[3]Table4!#REF!</definedName>
    <definedName name="Summary_Tables_20" localSheetId="3">#REF!</definedName>
    <definedName name="Summary_Tables_20" localSheetId="4">#REF!</definedName>
    <definedName name="Summary_Tables_20" localSheetId="16">#REF!</definedName>
    <definedName name="Summary_Tables_20">#REF!</definedName>
    <definedName name="Summary_Tables_24" localSheetId="0">#REF!</definedName>
    <definedName name="Summary_Tables_24" localSheetId="13">#REF!</definedName>
    <definedName name="Summary_Tables_24" localSheetId="14">#REF!</definedName>
    <definedName name="Summary_Tables_24" localSheetId="17">[3]Table8!#REF!</definedName>
    <definedName name="Summary_Tables_24" localSheetId="3">#REF!</definedName>
    <definedName name="Summary_Tables_24" localSheetId="4">#REF!</definedName>
    <definedName name="Summary_Tables_24" localSheetId="16">#REF!</definedName>
    <definedName name="Summary_Tables_24">#REF!</definedName>
    <definedName name="Summary_Tables_25" localSheetId="0">#REF!</definedName>
    <definedName name="Summary_Tables_25" localSheetId="13">#REF!</definedName>
    <definedName name="Summary_Tables_25" localSheetId="14">#REF!</definedName>
    <definedName name="Summary_Tables_25" localSheetId="17">[3]Table2.2!#REF!</definedName>
    <definedName name="Summary_Tables_25" localSheetId="3">#REF!</definedName>
    <definedName name="Summary_Tables_25" localSheetId="4">#REF!</definedName>
    <definedName name="Summary_Tables_25" localSheetId="16">#REF!</definedName>
    <definedName name="Summary_Tables_25">#REF!</definedName>
    <definedName name="Summary_Tables_26" localSheetId="0">#REF!</definedName>
    <definedName name="Summary_Tables_26" localSheetId="13">#REF!</definedName>
    <definedName name="Summary_Tables_26" localSheetId="14">#REF!</definedName>
    <definedName name="Summary_Tables_26" localSheetId="17">[3]Table2.2!#REF!</definedName>
    <definedName name="Summary_Tables_26" localSheetId="3">#REF!</definedName>
    <definedName name="Summary_Tables_26" localSheetId="4">#REF!</definedName>
    <definedName name="Summary_Tables_26" localSheetId="16">#REF!</definedName>
    <definedName name="Summary_Tables_26">#REF!</definedName>
    <definedName name="Summary_Tables_27" localSheetId="0">#REF!</definedName>
    <definedName name="Summary_Tables_27" localSheetId="13">#REF!</definedName>
    <definedName name="Summary_Tables_27" localSheetId="14">#REF!</definedName>
    <definedName name="Summary_Tables_27" localSheetId="17">#REF!</definedName>
    <definedName name="Summary_Tables_27" localSheetId="3">#REF!</definedName>
    <definedName name="Summary_Tables_27" localSheetId="4">#REF!</definedName>
    <definedName name="Summary_Tables_27" localSheetId="16">#REF!</definedName>
    <definedName name="Summary_Tables_27">#REF!</definedName>
    <definedName name="Summary_Tables_28" localSheetId="0">#REF!</definedName>
    <definedName name="Summary_Tables_28" localSheetId="13">#REF!</definedName>
    <definedName name="Summary_Tables_28" localSheetId="14">#REF!</definedName>
    <definedName name="Summary_Tables_28" localSheetId="17">'[3]Table 2'!#REF!</definedName>
    <definedName name="Summary_Tables_28" localSheetId="3">#REF!</definedName>
    <definedName name="Summary_Tables_28" localSheetId="4">#REF!</definedName>
    <definedName name="Summary_Tables_28" localSheetId="16">#REF!</definedName>
    <definedName name="Summary_Tables_28">#REF!</definedName>
    <definedName name="Summary_Tables_29" localSheetId="0">#REF!</definedName>
    <definedName name="Summary_Tables_29" localSheetId="13">#REF!</definedName>
    <definedName name="Summary_Tables_29" localSheetId="14">#REF!</definedName>
    <definedName name="Summary_Tables_29" localSheetId="17">'[3]Table 2'!#REF!</definedName>
    <definedName name="Summary_Tables_29" localSheetId="3">#REF!</definedName>
    <definedName name="Summary_Tables_29" localSheetId="4">#REF!</definedName>
    <definedName name="Summary_Tables_29" localSheetId="16">#REF!</definedName>
    <definedName name="Summary_Tables_29">#REF!</definedName>
    <definedName name="Summary_Tables_3" localSheetId="0">#REF!</definedName>
    <definedName name="Summary_Tables_3" localSheetId="13">#REF!</definedName>
    <definedName name="Summary_Tables_3" localSheetId="14">#REF!</definedName>
    <definedName name="Summary_Tables_3" localSheetId="17">[5]Table2.2!#REF!</definedName>
    <definedName name="Summary_Tables_3" localSheetId="3">#REF!</definedName>
    <definedName name="Summary_Tables_3" localSheetId="4">#REF!</definedName>
    <definedName name="Summary_Tables_3" localSheetId="16">#REF!</definedName>
    <definedName name="Summary_Tables_3">#REF!</definedName>
    <definedName name="Summary_Tables_30" localSheetId="0">#REF!</definedName>
    <definedName name="Summary_Tables_30" localSheetId="13">#REF!</definedName>
    <definedName name="Summary_Tables_30" localSheetId="14">#REF!</definedName>
    <definedName name="Summary_Tables_30" localSheetId="17">'[3]Table 2'!#REF!</definedName>
    <definedName name="Summary_Tables_30" localSheetId="3">#REF!</definedName>
    <definedName name="Summary_Tables_30" localSheetId="4">#REF!</definedName>
    <definedName name="Summary_Tables_30" localSheetId="16">#REF!</definedName>
    <definedName name="Summary_Tables_30">#REF!</definedName>
    <definedName name="Summary_Tables_31" localSheetId="0">#REF!</definedName>
    <definedName name="Summary_Tables_31" localSheetId="13">#REF!</definedName>
    <definedName name="Summary_Tables_31" localSheetId="14">#REF!</definedName>
    <definedName name="Summary_Tables_31" localSheetId="17">#REF!</definedName>
    <definedName name="Summary_Tables_31" localSheetId="3">#REF!</definedName>
    <definedName name="Summary_Tables_31" localSheetId="4">#REF!</definedName>
    <definedName name="Summary_Tables_31" localSheetId="16">#REF!</definedName>
    <definedName name="Summary_Tables_31">#REF!</definedName>
    <definedName name="Summary_Tables_32" localSheetId="0">#REF!</definedName>
    <definedName name="Summary_Tables_32" localSheetId="13">#REF!</definedName>
    <definedName name="Summary_Tables_32" localSheetId="14">#REF!</definedName>
    <definedName name="Summary_Tables_32" localSheetId="17">#REF!</definedName>
    <definedName name="Summary_Tables_32" localSheetId="3">#REF!</definedName>
    <definedName name="Summary_Tables_32" localSheetId="4">#REF!</definedName>
    <definedName name="Summary_Tables_32" localSheetId="16">#REF!</definedName>
    <definedName name="Summary_Tables_32">#REF!</definedName>
    <definedName name="Summary_Tables_34" localSheetId="0">#REF!</definedName>
    <definedName name="Summary_Tables_34" localSheetId="13">#REF!</definedName>
    <definedName name="Summary_Tables_34" localSheetId="14">#REF!</definedName>
    <definedName name="Summary_Tables_34" localSheetId="17">[3]Table3.8a!#REF!</definedName>
    <definedName name="Summary_Tables_34" localSheetId="3">#REF!</definedName>
    <definedName name="Summary_Tables_34" localSheetId="4">#REF!</definedName>
    <definedName name="Summary_Tables_34" localSheetId="16">#REF!</definedName>
    <definedName name="Summary_Tables_34">#REF!</definedName>
    <definedName name="Summary_Tables_35" localSheetId="0">#REF!</definedName>
    <definedName name="Summary_Tables_35" localSheetId="13">#REF!</definedName>
    <definedName name="Summary_Tables_35" localSheetId="14">#REF!</definedName>
    <definedName name="Summary_Tables_35" localSheetId="17">[3]Table3.8b!#REF!</definedName>
    <definedName name="Summary_Tables_35" localSheetId="3">#REF!</definedName>
    <definedName name="Summary_Tables_35" localSheetId="4">#REF!</definedName>
    <definedName name="Summary_Tables_35" localSheetId="16">#REF!</definedName>
    <definedName name="Summary_Tables_35">#REF!</definedName>
    <definedName name="Summary_Tables_36" localSheetId="0">#REF!</definedName>
    <definedName name="Summary_Tables_36" localSheetId="13">#REF!</definedName>
    <definedName name="Summary_Tables_36" localSheetId="14">#REF!</definedName>
    <definedName name="Summary_Tables_36" localSheetId="17">#REF!</definedName>
    <definedName name="Summary_Tables_36" localSheetId="3">#REF!</definedName>
    <definedName name="Summary_Tables_36" localSheetId="4">#REF!</definedName>
    <definedName name="Summary_Tables_36" localSheetId="16">#REF!</definedName>
    <definedName name="Summary_Tables_36">#REF!</definedName>
    <definedName name="Summary_Tables_37" localSheetId="0">#REF!</definedName>
    <definedName name="Summary_Tables_37" localSheetId="13">#REF!</definedName>
    <definedName name="Summary_Tables_37" localSheetId="14">#REF!</definedName>
    <definedName name="Summary_Tables_37" localSheetId="17">[3]Table3.8c!#REF!</definedName>
    <definedName name="Summary_Tables_37" localSheetId="3">#REF!</definedName>
    <definedName name="Summary_Tables_37" localSheetId="4">#REF!</definedName>
    <definedName name="Summary_Tables_37" localSheetId="16">#REF!</definedName>
    <definedName name="Summary_Tables_37">#REF!</definedName>
    <definedName name="Summary_Tables_38" localSheetId="0">#REF!</definedName>
    <definedName name="Summary_Tables_38" localSheetId="13">#REF!</definedName>
    <definedName name="Summary_Tables_38" localSheetId="14">#REF!</definedName>
    <definedName name="Summary_Tables_38" localSheetId="17">[3]Table3.6!#REF!</definedName>
    <definedName name="Summary_Tables_38" localSheetId="3">#REF!</definedName>
    <definedName name="Summary_Tables_38" localSheetId="4">#REF!</definedName>
    <definedName name="Summary_Tables_38" localSheetId="16">#REF!</definedName>
    <definedName name="Summary_Tables_38">#REF!</definedName>
    <definedName name="Summary_Tables_4" localSheetId="0">#REF!</definedName>
    <definedName name="Summary_Tables_4" localSheetId="13">#REF!</definedName>
    <definedName name="Summary_Tables_4" localSheetId="14">#REF!</definedName>
    <definedName name="Summary_Tables_4" localSheetId="17">[5]Table2.2!#REF!</definedName>
    <definedName name="Summary_Tables_4" localSheetId="3">#REF!</definedName>
    <definedName name="Summary_Tables_4" localSheetId="4">#REF!</definedName>
    <definedName name="Summary_Tables_4" localSheetId="16">#REF!</definedName>
    <definedName name="Summary_Tables_4">#REF!</definedName>
    <definedName name="Summary_Tables_44" localSheetId="0">#REF!</definedName>
    <definedName name="Summary_Tables_44" localSheetId="13">#REF!</definedName>
    <definedName name="Summary_Tables_44" localSheetId="14">#REF!</definedName>
    <definedName name="Summary_Tables_44" localSheetId="17">[3]Table2.1!#REF!</definedName>
    <definedName name="Summary_Tables_44" localSheetId="3">#REF!</definedName>
    <definedName name="Summary_Tables_44" localSheetId="4">#REF!</definedName>
    <definedName name="Summary_Tables_44" localSheetId="16">#REF!</definedName>
    <definedName name="Summary_Tables_44">#REF!</definedName>
    <definedName name="Summary_Tables_45" localSheetId="0">#REF!</definedName>
    <definedName name="Summary_Tables_45" localSheetId="13">#REF!</definedName>
    <definedName name="Summary_Tables_45" localSheetId="14">#REF!</definedName>
    <definedName name="Summary_Tables_45" localSheetId="17">[3]Table2.2!#REF!</definedName>
    <definedName name="Summary_Tables_45" localSheetId="3">#REF!</definedName>
    <definedName name="Summary_Tables_45" localSheetId="4">#REF!</definedName>
    <definedName name="Summary_Tables_45" localSheetId="16">#REF!</definedName>
    <definedName name="Summary_Tables_45">#REF!</definedName>
    <definedName name="Summary_Tables_46" localSheetId="0">#REF!</definedName>
    <definedName name="Summary_Tables_46" localSheetId="13">#REF!</definedName>
    <definedName name="Summary_Tables_46" localSheetId="14">#REF!</definedName>
    <definedName name="Summary_Tables_46" localSheetId="17">[3]Table2.2!#REF!</definedName>
    <definedName name="Summary_Tables_46" localSheetId="3">#REF!</definedName>
    <definedName name="Summary_Tables_46" localSheetId="4">#REF!</definedName>
    <definedName name="Summary_Tables_46" localSheetId="16">#REF!</definedName>
    <definedName name="Summary_Tables_46">#REF!</definedName>
    <definedName name="Summary_Tables_5" localSheetId="0">#REF!</definedName>
    <definedName name="Summary_Tables_5" localSheetId="13">#REF!</definedName>
    <definedName name="Summary_Tables_5" localSheetId="14">#REF!</definedName>
    <definedName name="Summary_Tables_5" localSheetId="17">[5]Table2.2!#REF!</definedName>
    <definedName name="Summary_Tables_5" localSheetId="3">#REF!</definedName>
    <definedName name="Summary_Tables_5" localSheetId="4">#REF!</definedName>
    <definedName name="Summary_Tables_5" localSheetId="16">#REF!</definedName>
    <definedName name="Summary_Tables_5">#REF!</definedName>
    <definedName name="TRNR_27252d25533b49a2ae5d652998b4ec22_125_6" localSheetId="0" hidden="1">#REF!</definedName>
    <definedName name="TRNR_27252d25533b49a2ae5d652998b4ec22_125_6" localSheetId="17" hidden="1">'[6]22. Govt bond yields'!#REF!</definedName>
    <definedName name="TRNR_27252d25533b49a2ae5d652998b4ec22_125_6" hidden="1">#REF!</definedName>
    <definedName name="TRNR_4a25bddce7e94a4691b613e1f447ec80_125_6" localSheetId="0" hidden="1">#REF!</definedName>
    <definedName name="TRNR_4a25bddce7e94a4691b613e1f447ec80_125_6" localSheetId="17" hidden="1">'[6]22. Govt bond yields'!#REF!</definedName>
    <definedName name="TRNR_4a25bddce7e94a4691b613e1f447ec80_125_6" hidden="1">#REF!</definedName>
    <definedName name="TRNR_8834841dd5134ebb8743db6226aa1d57_125_6" localSheetId="0" hidden="1">#REF!</definedName>
    <definedName name="TRNR_8834841dd5134ebb8743db6226aa1d57_125_6" localSheetId="17" hidden="1">'[6]22. Govt bond yields'!#REF!</definedName>
    <definedName name="TRNR_8834841dd5134ebb8743db6226aa1d57_125_6" hidden="1">#REF!</definedName>
    <definedName name="TRNR_93fda65b34ef4468bc0e176e1fc49700_125_6" localSheetId="0" hidden="1">#REF!</definedName>
    <definedName name="TRNR_93fda65b34ef4468bc0e176e1fc49700_125_6" localSheetId="17" hidden="1">'[6]22. Govt bond yields'!#REF!</definedName>
    <definedName name="TRNR_93fda65b34ef4468bc0e176e1fc49700_125_6" hidden="1">#REF!</definedName>
    <definedName name="TRNR_9a1f6f35f6a34ec2ae2cc7e9f8d408de_125_6" localSheetId="0" hidden="1">#REF!</definedName>
    <definedName name="TRNR_9a1f6f35f6a34ec2ae2cc7e9f8d408de_125_6" localSheetId="17" hidden="1">'[6]22. Govt bond yields'!#REF!</definedName>
    <definedName name="TRNR_9a1f6f35f6a34ec2ae2cc7e9f8d408de_125_6" hidden="1">#REF!</definedName>
    <definedName name="TRNR_a0797764f0d8457f91f598ca4e180462_125_6" localSheetId="0" hidden="1">#REF!</definedName>
    <definedName name="TRNR_a0797764f0d8457f91f598ca4e180462_125_6" localSheetId="17" hidden="1">'[6]22. Govt bond yields'!#REF!</definedName>
    <definedName name="TRNR_a0797764f0d8457f91f598ca4e180462_125_6" hidden="1">#REF!</definedName>
    <definedName name="TRNR_b82114740f634c1fb9a10248c154a1b9_125_6" localSheetId="0" hidden="1">#REF!</definedName>
    <definedName name="TRNR_b82114740f634c1fb9a10248c154a1b9_125_6" localSheetId="17" hidden="1">'[6]22. Govt bond yields'!#REF!</definedName>
    <definedName name="TRNR_b82114740f634c1fb9a10248c154a1b9_125_6" hidden="1">#REF!</definedName>
    <definedName name="TRNR_d9166fe0221c4074aed36a46b684215b_125_6" localSheetId="0" hidden="1">#REF!</definedName>
    <definedName name="TRNR_d9166fe0221c4074aed36a46b684215b_125_6" localSheetId="17" hidden="1">'[6]22. Govt bond yields'!#REF!</definedName>
    <definedName name="TRNR_d9166fe0221c4074aed36a46b684215b_125_6" hidden="1">#REF!</definedName>
    <definedName name="TRNR_f8530f1de0a7463284c941bfe9e4e249_125_6" localSheetId="0" hidden="1">#REF!</definedName>
    <definedName name="TRNR_f8530f1de0a7463284c941bfe9e4e249_125_6" localSheetId="17" hidden="1">'[6]22. Govt bond yields'!#REF!</definedName>
    <definedName name="TRNR_f8530f1de0a7463284c941bfe9e4e249_125_6" hidden="1">#REF!</definedName>
    <definedName name="TRNR_f86c585bc31248c8bc2b3a1a46c88b17_65_6" localSheetId="0" hidden="1">#REF!</definedName>
    <definedName name="TRNR_f86c585bc31248c8bc2b3a1a46c88b17_65_6" localSheetId="17" hidden="1">'[6]22. Govt bond yields'!#REF!</definedName>
    <definedName name="TRNR_f86c585bc31248c8bc2b3a1a46c88b17_65_6" hidden="1">#REF!</definedName>
    <definedName name="xxx" localSheetId="0">#REF!</definedName>
    <definedName name="xxx" localSheetId="17">#REF!</definedName>
    <definedName name="xxx">#REF!</definedName>
    <definedName name="xxxxx" localSheetId="0" hidden="1">#REF!</definedName>
    <definedName name="xxxxx" localSheetId="17" hidden="1">'[3]Table 2.5'!#REF!</definedName>
    <definedName name="xxxxx" hidden="1">#REF!</definedName>
    <definedName name="Z_14A37906_4245_11D2_A0DD_006008720D93_.wvu.PrintArea" localSheetId="0" hidden="1">#REF!</definedName>
    <definedName name="Z_14A37906_4245_11D2_A0DD_006008720D93_.wvu.PrintArea" localSheetId="17" hidden="1">#REF!</definedName>
    <definedName name="Z_14A37906_4245_11D2_A0DD_006008720D93_.wvu.PrintArea" hidden="1">#REF!</definedName>
    <definedName name="Z_8EEF5401_87C6_11D3_BF6F_444553540000_.wvu.PrintArea" localSheetId="0" hidden="1">#REF!</definedName>
    <definedName name="Z_8EEF5401_87C6_11D3_BF6F_444553540000_.wvu.PrintArea" localSheetId="17" hidden="1">#REF!</definedName>
    <definedName name="Z_8EEF5401_87C6_11D3_BF6F_444553540000_.wvu.PrintArea" hidden="1">#REF!</definedName>
    <definedName name="Z_B5B3C281_3E7C_11D3_BF6D_444553540000_.wvu.Cols" localSheetId="0" hidden="1">#REF!,#REF!,#REF!,#REF!</definedName>
    <definedName name="Z_B5B3C281_3E7C_11D3_BF6D_444553540000_.wvu.Cols" localSheetId="13" hidden="1">#REF!,#REF!,#REF!,#REF!</definedName>
    <definedName name="Z_B5B3C281_3E7C_11D3_BF6D_444553540000_.wvu.Cols" localSheetId="14" hidden="1">#REF!,#REF!,#REF!,#REF!</definedName>
    <definedName name="Z_B5B3C281_3E7C_11D3_BF6D_444553540000_.wvu.Cols" localSheetId="17" hidden="1">#REF!,#REF!,#REF!,#REF!</definedName>
    <definedName name="Z_B5B3C281_3E7C_11D3_BF6D_444553540000_.wvu.Cols" localSheetId="3" hidden="1">#REF!,#REF!,#REF!,#REF!</definedName>
    <definedName name="Z_B5B3C281_3E7C_11D3_BF6D_444553540000_.wvu.Cols" localSheetId="4" hidden="1">#REF!,#REF!,#REF!,#REF!</definedName>
    <definedName name="Z_B5B3C281_3E7C_11D3_BF6D_444553540000_.wvu.Cols" localSheetId="16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13" hidden="1">#REF!</definedName>
    <definedName name="Z_B5B3C281_3E7C_11D3_BF6D_444553540000_.wvu.PrintArea" localSheetId="14" hidden="1">#REF!</definedName>
    <definedName name="Z_B5B3C281_3E7C_11D3_BF6D_444553540000_.wvu.PrintArea" localSheetId="17" hidden="1">#REF!</definedName>
    <definedName name="Z_B5B3C281_3E7C_11D3_BF6D_444553540000_.wvu.PrintArea" localSheetId="3" hidden="1">#REF!</definedName>
    <definedName name="Z_B5B3C281_3E7C_11D3_BF6D_444553540000_.wvu.PrintArea" localSheetId="4" hidden="1">#REF!</definedName>
    <definedName name="Z_B5B3C281_3E7C_11D3_BF6D_444553540000_.wvu.PrintArea" localSheetId="16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13" hidden="1">#REF!</definedName>
    <definedName name="Z_B5B3C281_3E7C_11D3_BF6D_444553540000_.wvu.Rows" localSheetId="14" hidden="1">#REF!</definedName>
    <definedName name="Z_B5B3C281_3E7C_11D3_BF6D_444553540000_.wvu.Rows" localSheetId="17" hidden="1">#REF!</definedName>
    <definedName name="Z_B5B3C281_3E7C_11D3_BF6D_444553540000_.wvu.Rows" localSheetId="3" hidden="1">#REF!</definedName>
    <definedName name="Z_B5B3C281_3E7C_11D3_BF6D_444553540000_.wvu.Rows" localSheetId="4" hidden="1">#REF!</definedName>
    <definedName name="Z_B5B3C281_3E7C_11D3_BF6D_444553540000_.wvu.Rows" localSheetId="16" hidden="1">#REF!</definedName>
    <definedName name="Z_B5B3C281_3E7C_11D3_BF6D_444553540000_.wvu.Rows" hidden="1">#REF!</definedName>
    <definedName name="Z_E06AAC6B_EB02_4A68_A314_AB97A5C2BEF4_.wvu.PrintArea" localSheetId="0" hidden="1">#REF!</definedName>
    <definedName name="Z_E06AAC6B_EB02_4A68_A314_AB97A5C2BEF4_.wvu.PrintArea" localSheetId="17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4" l="1"/>
  <c r="E29" i="24"/>
  <c r="F29" i="24"/>
  <c r="G29" i="24"/>
  <c r="C29" i="24"/>
  <c r="G12" i="15"/>
  <c r="G11" i="15"/>
  <c r="G10" i="15"/>
  <c r="G9" i="15"/>
  <c r="G8" i="15"/>
  <c r="G7" i="15"/>
  <c r="G6" i="15"/>
  <c r="I9" i="19" l="1"/>
  <c r="I10" i="19"/>
  <c r="I11" i="19"/>
  <c r="I12" i="19"/>
  <c r="I13" i="19"/>
  <c r="I14" i="19"/>
  <c r="I15" i="19"/>
  <c r="I6" i="19"/>
  <c r="I7" i="19"/>
  <c r="I8" i="19"/>
  <c r="K5" i="30" l="1"/>
  <c r="K6" i="30"/>
  <c r="K7" i="30"/>
  <c r="K8" i="30"/>
  <c r="K9" i="30"/>
  <c r="K10" i="30"/>
  <c r="K11" i="30"/>
  <c r="K12" i="30"/>
  <c r="K13" i="30"/>
  <c r="K4" i="30"/>
  <c r="J5" i="30"/>
  <c r="J6" i="30"/>
  <c r="J7" i="30"/>
  <c r="J8" i="30"/>
  <c r="J9" i="30"/>
  <c r="J10" i="30"/>
  <c r="J11" i="30"/>
  <c r="J12" i="30"/>
  <c r="J13" i="30"/>
  <c r="J4" i="30"/>
  <c r="T7" i="28" l="1"/>
  <c r="T9" i="28"/>
  <c r="T11" i="28"/>
  <c r="P16" i="33"/>
  <c r="J16" i="33"/>
  <c r="E16" i="33"/>
  <c r="D16" i="33"/>
  <c r="C16" i="33"/>
  <c r="B16" i="33"/>
  <c r="P15" i="33"/>
  <c r="J15" i="33"/>
  <c r="E15" i="33"/>
  <c r="D15" i="33"/>
  <c r="C15" i="33"/>
  <c r="B15" i="33"/>
  <c r="P14" i="33"/>
  <c r="J14" i="33"/>
  <c r="E14" i="33" s="1"/>
  <c r="D14" i="33"/>
  <c r="C14" i="33"/>
  <c r="B14" i="33"/>
  <c r="P13" i="33"/>
  <c r="J13" i="33"/>
  <c r="E13" i="33"/>
  <c r="D13" i="33"/>
  <c r="C13" i="33"/>
  <c r="B13" i="33"/>
  <c r="P12" i="33"/>
  <c r="J12" i="33"/>
  <c r="E12" i="33"/>
  <c r="D12" i="33"/>
  <c r="C12" i="33"/>
  <c r="B12" i="33"/>
  <c r="P11" i="33"/>
  <c r="J11" i="33"/>
  <c r="E11" i="33"/>
  <c r="D11" i="33"/>
  <c r="C11" i="33"/>
  <c r="B11" i="33"/>
  <c r="P10" i="33"/>
  <c r="J10" i="33"/>
  <c r="E10" i="33" s="1"/>
  <c r="D10" i="33"/>
  <c r="C10" i="33"/>
  <c r="B10" i="33"/>
  <c r="P9" i="33"/>
  <c r="J9" i="33"/>
  <c r="E9" i="33"/>
  <c r="D9" i="33"/>
  <c r="C9" i="33"/>
  <c r="B9" i="33"/>
  <c r="P8" i="33"/>
  <c r="J8" i="33"/>
  <c r="E8" i="33"/>
  <c r="D8" i="33"/>
  <c r="C8" i="33"/>
  <c r="B8" i="33"/>
  <c r="P7" i="33"/>
  <c r="J7" i="33"/>
  <c r="E7" i="33"/>
  <c r="D7" i="33"/>
  <c r="C7" i="33"/>
  <c r="B7" i="33"/>
  <c r="P6" i="33"/>
  <c r="J6" i="33"/>
  <c r="E6" i="33" s="1"/>
  <c r="D6" i="33"/>
  <c r="C6" i="33"/>
  <c r="B6" i="33"/>
  <c r="C61" i="32" l="1"/>
  <c r="D61" i="32" s="1"/>
  <c r="C60" i="32"/>
  <c r="D60" i="32" s="1"/>
  <c r="C59" i="32"/>
  <c r="D59" i="32" s="1"/>
  <c r="C58" i="32"/>
  <c r="D58" i="32" s="1"/>
  <c r="D57" i="32"/>
  <c r="C57" i="32"/>
  <c r="C56" i="32"/>
  <c r="D56" i="32" s="1"/>
  <c r="C55" i="32"/>
  <c r="D55" i="32" s="1"/>
  <c r="C54" i="32"/>
  <c r="D54" i="32" s="1"/>
  <c r="D53" i="32"/>
  <c r="C53" i="32"/>
  <c r="C52" i="32"/>
  <c r="D52" i="32" s="1"/>
  <c r="C51" i="32"/>
  <c r="D51" i="32" s="1"/>
  <c r="C50" i="32"/>
  <c r="D50" i="32" s="1"/>
  <c r="D49" i="32"/>
  <c r="C49" i="32"/>
  <c r="C48" i="32"/>
  <c r="D48" i="32" s="1"/>
  <c r="C47" i="32"/>
  <c r="D47" i="32" s="1"/>
  <c r="C46" i="32"/>
  <c r="D46" i="32" s="1"/>
  <c r="D45" i="32"/>
  <c r="C45" i="32"/>
  <c r="C44" i="32"/>
  <c r="D44" i="32" s="1"/>
  <c r="C43" i="32"/>
  <c r="D43" i="32" s="1"/>
  <c r="C42" i="32"/>
  <c r="D42" i="32" s="1"/>
  <c r="D41" i="32"/>
  <c r="C41" i="32"/>
  <c r="C40" i="32"/>
  <c r="D40" i="32" s="1"/>
  <c r="C39" i="32"/>
  <c r="D39" i="32" s="1"/>
  <c r="C38" i="32"/>
  <c r="D38" i="32" s="1"/>
  <c r="D37" i="32"/>
  <c r="C37" i="32"/>
  <c r="C36" i="32"/>
  <c r="D36" i="32" s="1"/>
  <c r="C35" i="32"/>
  <c r="D35" i="32" s="1"/>
  <c r="C34" i="32"/>
  <c r="D34" i="32" s="1"/>
  <c r="D33" i="32"/>
  <c r="C33" i="32"/>
  <c r="C32" i="32"/>
  <c r="D32" i="32" s="1"/>
  <c r="C31" i="32"/>
  <c r="D31" i="32" s="1"/>
  <c r="C30" i="32"/>
  <c r="D30" i="32" s="1"/>
  <c r="D29" i="32"/>
  <c r="C29" i="32"/>
  <c r="C28" i="32"/>
  <c r="D28" i="32" s="1"/>
  <c r="C27" i="32"/>
  <c r="D27" i="32" s="1"/>
  <c r="C26" i="32"/>
  <c r="D26" i="32" s="1"/>
  <c r="D25" i="32"/>
  <c r="C25" i="32"/>
  <c r="C24" i="32"/>
  <c r="D24" i="32" s="1"/>
  <c r="C23" i="32"/>
  <c r="D23" i="32" s="1"/>
  <c r="C22" i="32"/>
  <c r="D22" i="32" s="1"/>
  <c r="D21" i="32"/>
  <c r="C21" i="32"/>
  <c r="C20" i="32"/>
  <c r="D20" i="32" s="1"/>
  <c r="C19" i="32"/>
  <c r="D19" i="32" s="1"/>
  <c r="C18" i="32"/>
  <c r="D18" i="32" s="1"/>
  <c r="D17" i="32"/>
  <c r="C17" i="32"/>
  <c r="C16" i="32"/>
  <c r="D16" i="32" s="1"/>
  <c r="C15" i="32"/>
  <c r="D15" i="32" s="1"/>
  <c r="C14" i="32"/>
  <c r="D14" i="32" s="1"/>
  <c r="D13" i="32"/>
  <c r="C13" i="32"/>
  <c r="C12" i="32"/>
  <c r="D12" i="32" s="1"/>
  <c r="C11" i="32"/>
  <c r="D11" i="32" s="1"/>
  <c r="C10" i="32"/>
  <c r="D10" i="32" s="1"/>
  <c r="D9" i="32"/>
  <c r="C9" i="32"/>
  <c r="C8" i="32"/>
  <c r="D8" i="32" s="1"/>
  <c r="C7" i="32"/>
  <c r="D7" i="32" s="1"/>
  <c r="C6" i="32"/>
  <c r="D6" i="32" s="1"/>
  <c r="D5" i="32"/>
  <c r="C5" i="32"/>
  <c r="H14" i="30"/>
  <c r="G14" i="30"/>
  <c r="F14" i="30"/>
  <c r="S12" i="28"/>
  <c r="R12" i="28"/>
  <c r="M12" i="28"/>
  <c r="L12" i="28"/>
  <c r="E12" i="28"/>
  <c r="D12" i="28"/>
  <c r="Q11" i="28"/>
  <c r="Q12" i="28" s="1"/>
  <c r="P11" i="28"/>
  <c r="P12" i="28" s="1"/>
  <c r="O11" i="28"/>
  <c r="O12" i="28" s="1"/>
  <c r="N11" i="28"/>
  <c r="N12" i="28" s="1"/>
  <c r="M11" i="28"/>
  <c r="L11" i="28"/>
  <c r="K11" i="28"/>
  <c r="K12" i="28" s="1"/>
  <c r="J11" i="28"/>
  <c r="J12" i="28" s="1"/>
  <c r="I11" i="28"/>
  <c r="I12" i="28" s="1"/>
  <c r="H11" i="28"/>
  <c r="H12" i="28" s="1"/>
  <c r="G11" i="28"/>
  <c r="G12" i="28" s="1"/>
  <c r="F11" i="28"/>
  <c r="F12" i="28" s="1"/>
  <c r="E11" i="28"/>
  <c r="D11" i="28"/>
  <c r="C11" i="28"/>
  <c r="C12" i="28" s="1"/>
  <c r="B11" i="28"/>
  <c r="B12" i="28" s="1"/>
  <c r="U10" i="28"/>
  <c r="T10" i="28"/>
  <c r="U9" i="28"/>
  <c r="U8" i="28"/>
  <c r="T8" i="28"/>
  <c r="U7" i="28"/>
  <c r="U6" i="28"/>
  <c r="T6" i="28"/>
  <c r="BH13" i="27"/>
  <c r="BG13" i="27"/>
  <c r="BF13" i="27"/>
  <c r="BE13" i="27"/>
  <c r="BD13" i="27"/>
  <c r="BC13" i="27"/>
  <c r="BB13" i="27"/>
  <c r="BA13" i="27"/>
  <c r="AZ13" i="27"/>
  <c r="AY13" i="27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BH11" i="27"/>
  <c r="BH8" i="27" s="1"/>
  <c r="BG11" i="27"/>
  <c r="BG8" i="27" s="1"/>
  <c r="BF11" i="27"/>
  <c r="BF8" i="27" s="1"/>
  <c r="BE11" i="27"/>
  <c r="BE8" i="27" s="1"/>
  <c r="BD11" i="27"/>
  <c r="BD8" i="27" s="1"/>
  <c r="BC11" i="27"/>
  <c r="BB11" i="27"/>
  <c r="BA11" i="27"/>
  <c r="AZ11" i="27"/>
  <c r="AZ8" i="27" s="1"/>
  <c r="AY11" i="27"/>
  <c r="AY8" i="27" s="1"/>
  <c r="AX11" i="27"/>
  <c r="AX8" i="27" s="1"/>
  <c r="AW11" i="27"/>
  <c r="AV11" i="27"/>
  <c r="AU11" i="27"/>
  <c r="AT11" i="27"/>
  <c r="AS11" i="27"/>
  <c r="AR11" i="27"/>
  <c r="AR8" i="27" s="1"/>
  <c r="AQ11" i="27"/>
  <c r="AQ8" i="27" s="1"/>
  <c r="AP11" i="27"/>
  <c r="AP8" i="27" s="1"/>
  <c r="AO11" i="27"/>
  <c r="AN11" i="27"/>
  <c r="AN8" i="27" s="1"/>
  <c r="AM11" i="27"/>
  <c r="AL11" i="27"/>
  <c r="AK11" i="27"/>
  <c r="AJ11" i="27"/>
  <c r="AJ8" i="27" s="1"/>
  <c r="AI11" i="27"/>
  <c r="AI8" i="27" s="1"/>
  <c r="AH11" i="27"/>
  <c r="AH8" i="27" s="1"/>
  <c r="AG11" i="27"/>
  <c r="AF11" i="27"/>
  <c r="AF8" i="27" s="1"/>
  <c r="AE11" i="27"/>
  <c r="AD11" i="27"/>
  <c r="AC11" i="27"/>
  <c r="AB11" i="27"/>
  <c r="AB8" i="27" s="1"/>
  <c r="AA11" i="27"/>
  <c r="AA8" i="27" s="1"/>
  <c r="Z11" i="27"/>
  <c r="Z8" i="27" s="1"/>
  <c r="Y11" i="27"/>
  <c r="X11" i="27"/>
  <c r="X8" i="27" s="1"/>
  <c r="W11" i="27"/>
  <c r="V11" i="27"/>
  <c r="U11" i="27"/>
  <c r="T11" i="27"/>
  <c r="T8" i="27" s="1"/>
  <c r="S11" i="27"/>
  <c r="S8" i="27" s="1"/>
  <c r="R11" i="27"/>
  <c r="R8" i="27" s="1"/>
  <c r="Q11" i="27"/>
  <c r="P11" i="27"/>
  <c r="P8" i="27" s="1"/>
  <c r="O11" i="27"/>
  <c r="N11" i="27"/>
  <c r="M11" i="27"/>
  <c r="L11" i="27"/>
  <c r="L8" i="27" s="1"/>
  <c r="K11" i="27"/>
  <c r="K8" i="27" s="1"/>
  <c r="J11" i="27"/>
  <c r="J8" i="27" s="1"/>
  <c r="I11" i="27"/>
  <c r="H11" i="27"/>
  <c r="H8" i="27" s="1"/>
  <c r="G11" i="27"/>
  <c r="F11" i="27"/>
  <c r="E11" i="27"/>
  <c r="D11" i="27"/>
  <c r="D8" i="27" s="1"/>
  <c r="C11" i="27"/>
  <c r="C8" i="27" s="1"/>
  <c r="B11" i="27"/>
  <c r="B8" i="27" s="1"/>
  <c r="AK8" i="27"/>
  <c r="AC8" i="27"/>
  <c r="U8" i="27"/>
  <c r="M8" i="27"/>
  <c r="E8" i="27"/>
  <c r="BH7" i="27"/>
  <c r="BG7" i="27"/>
  <c r="BF7" i="27"/>
  <c r="BE7" i="27"/>
  <c r="BD7" i="27"/>
  <c r="BC7" i="27"/>
  <c r="BB7" i="27"/>
  <c r="BA7" i="27"/>
  <c r="AZ7" i="27"/>
  <c r="AY7" i="27"/>
  <c r="AX7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Z12" i="9"/>
  <c r="AZ4" i="9"/>
  <c r="AH5" i="9"/>
  <c r="AI4" i="9"/>
  <c r="U11" i="28" l="1"/>
  <c r="AS8" i="27"/>
  <c r="N8" i="27"/>
  <c r="AD8" i="27"/>
  <c r="BB8" i="27"/>
  <c r="G8" i="27"/>
  <c r="AE8" i="27"/>
  <c r="BC8" i="27"/>
  <c r="BA8" i="27"/>
  <c r="F8" i="27"/>
  <c r="AL8" i="27"/>
  <c r="O8" i="27"/>
  <c r="AM8" i="27"/>
  <c r="I8" i="27"/>
  <c r="Q8" i="27"/>
  <c r="Y8" i="27"/>
  <c r="AG8" i="27"/>
  <c r="AO8" i="27"/>
  <c r="V8" i="27"/>
  <c r="AT8" i="27"/>
  <c r="W8" i="27"/>
  <c r="AU8" i="27"/>
  <c r="R54" i="8"/>
  <c r="Q54" i="8"/>
  <c r="L54" i="8"/>
  <c r="K54" i="8"/>
  <c r="R53" i="8"/>
  <c r="Q53" i="8"/>
  <c r="S53" i="8" s="1"/>
  <c r="L53" i="8"/>
  <c r="K53" i="8"/>
  <c r="M53" i="8" s="1"/>
  <c r="R52" i="8"/>
  <c r="Q52" i="8"/>
  <c r="S52" i="8" s="1"/>
  <c r="L52" i="8"/>
  <c r="K52" i="8"/>
  <c r="M52" i="8" s="1"/>
  <c r="R51" i="8"/>
  <c r="Q51" i="8"/>
  <c r="S51" i="8" s="1"/>
  <c r="L51" i="8"/>
  <c r="K51" i="8"/>
  <c r="R50" i="8"/>
  <c r="Q50" i="8"/>
  <c r="L50" i="8"/>
  <c r="K50" i="8"/>
  <c r="M50" i="8" s="1"/>
  <c r="R49" i="8"/>
  <c r="Q49" i="8"/>
  <c r="S49" i="8" s="1"/>
  <c r="L49" i="8"/>
  <c r="K49" i="8"/>
  <c r="M49" i="8" s="1"/>
  <c r="R48" i="8"/>
  <c r="Q48" i="8"/>
  <c r="S48" i="8" s="1"/>
  <c r="L48" i="8"/>
  <c r="K48" i="8"/>
  <c r="M48" i="8" s="1"/>
  <c r="R47" i="8"/>
  <c r="Q47" i="8"/>
  <c r="S47" i="8" s="1"/>
  <c r="L47" i="8"/>
  <c r="K47" i="8"/>
  <c r="R46" i="8"/>
  <c r="Q46" i="8"/>
  <c r="L46" i="8"/>
  <c r="K46" i="8"/>
  <c r="M46" i="8" s="1"/>
  <c r="R45" i="8"/>
  <c r="Q45" i="8"/>
  <c r="S45" i="8" s="1"/>
  <c r="M45" i="8"/>
  <c r="L45" i="8"/>
  <c r="K45" i="8"/>
  <c r="R44" i="8"/>
  <c r="Q44" i="8"/>
  <c r="S44" i="8" s="1"/>
  <c r="L44" i="8"/>
  <c r="K44" i="8"/>
  <c r="M44" i="8" s="1"/>
  <c r="R43" i="8"/>
  <c r="Q43" i="8"/>
  <c r="S43" i="8" s="1"/>
  <c r="L43" i="8"/>
  <c r="K43" i="8"/>
  <c r="R42" i="8"/>
  <c r="Q42" i="8"/>
  <c r="L42" i="8"/>
  <c r="K42" i="8"/>
  <c r="M42" i="8" s="1"/>
  <c r="R41" i="8"/>
  <c r="Q41" i="8"/>
  <c r="S41" i="8" s="1"/>
  <c r="L41" i="8"/>
  <c r="K41" i="8"/>
  <c r="M41" i="8" s="1"/>
  <c r="R40" i="8"/>
  <c r="Q40" i="8"/>
  <c r="S40" i="8" s="1"/>
  <c r="L40" i="8"/>
  <c r="K40" i="8"/>
  <c r="M40" i="8" s="1"/>
  <c r="R39" i="8"/>
  <c r="Q39" i="8"/>
  <c r="S39" i="8" s="1"/>
  <c r="L39" i="8"/>
  <c r="K39" i="8"/>
  <c r="R38" i="8"/>
  <c r="Q38" i="8"/>
  <c r="L38" i="8"/>
  <c r="K38" i="8"/>
  <c r="M38" i="8" s="1"/>
  <c r="R37" i="8"/>
  <c r="Q37" i="8"/>
  <c r="S37" i="8" s="1"/>
  <c r="L37" i="8"/>
  <c r="K37" i="8"/>
  <c r="M37" i="8" s="1"/>
  <c r="R36" i="8"/>
  <c r="Q36" i="8"/>
  <c r="S36" i="8" s="1"/>
  <c r="L36" i="8"/>
  <c r="K36" i="8"/>
  <c r="M36" i="8" s="1"/>
  <c r="D35" i="8"/>
  <c r="R35" i="8" s="1"/>
  <c r="C35" i="8"/>
  <c r="Q35" i="8" s="1"/>
  <c r="D34" i="8"/>
  <c r="R34" i="8" s="1"/>
  <c r="C34" i="8"/>
  <c r="Q34" i="8" s="1"/>
  <c r="D33" i="8"/>
  <c r="R33" i="8" s="1"/>
  <c r="C33" i="8"/>
  <c r="Q33" i="8" s="1"/>
  <c r="R32" i="8"/>
  <c r="Q32" i="8"/>
  <c r="S32" i="8" s="1"/>
  <c r="L32" i="8"/>
  <c r="K32" i="8"/>
  <c r="R31" i="8"/>
  <c r="Q31" i="8"/>
  <c r="L31" i="8"/>
  <c r="K31" i="8"/>
  <c r="M31" i="8" s="1"/>
  <c r="R30" i="8"/>
  <c r="Q30" i="8"/>
  <c r="S30" i="8" s="1"/>
  <c r="L30" i="8"/>
  <c r="K30" i="8"/>
  <c r="M30" i="8" s="1"/>
  <c r="R29" i="8"/>
  <c r="Q29" i="8"/>
  <c r="L29" i="8"/>
  <c r="K29" i="8"/>
  <c r="M29" i="8" s="1"/>
  <c r="R28" i="8"/>
  <c r="Q28" i="8"/>
  <c r="S28" i="8" s="1"/>
  <c r="L28" i="8"/>
  <c r="K28" i="8"/>
  <c r="R27" i="8"/>
  <c r="Q27" i="8"/>
  <c r="L27" i="8"/>
  <c r="K27" i="8"/>
  <c r="M27" i="8" s="1"/>
  <c r="R26" i="8"/>
  <c r="Q26" i="8"/>
  <c r="S26" i="8" s="1"/>
  <c r="L26" i="8"/>
  <c r="K26" i="8"/>
  <c r="M26" i="8" s="1"/>
  <c r="R25" i="8"/>
  <c r="Q25" i="8"/>
  <c r="S25" i="8" s="1"/>
  <c r="L25" i="8"/>
  <c r="K25" i="8"/>
  <c r="M25" i="8" s="1"/>
  <c r="R24" i="8"/>
  <c r="Q24" i="8"/>
  <c r="L24" i="8"/>
  <c r="M24" i="8" s="1"/>
  <c r="K24" i="8"/>
  <c r="R23" i="8"/>
  <c r="Q23" i="8"/>
  <c r="L23" i="8"/>
  <c r="K23" i="8"/>
  <c r="M23" i="8" s="1"/>
  <c r="R22" i="8"/>
  <c r="Q22" i="8"/>
  <c r="S22" i="8" s="1"/>
  <c r="L22" i="8"/>
  <c r="K22" i="8"/>
  <c r="M22" i="8" s="1"/>
  <c r="R21" i="8"/>
  <c r="Q21" i="8"/>
  <c r="S21" i="8" s="1"/>
  <c r="L21" i="8"/>
  <c r="K21" i="8"/>
  <c r="M21" i="8" s="1"/>
  <c r="R20" i="8"/>
  <c r="Q20" i="8"/>
  <c r="S20" i="8" s="1"/>
  <c r="L20" i="8"/>
  <c r="K20" i="8"/>
  <c r="R19" i="8"/>
  <c r="S19" i="8" s="1"/>
  <c r="Q19" i="8"/>
  <c r="L19" i="8"/>
  <c r="K19" i="8"/>
  <c r="M19" i="8" s="1"/>
  <c r="R18" i="8"/>
  <c r="Q18" i="8"/>
  <c r="S18" i="8" s="1"/>
  <c r="L18" i="8"/>
  <c r="K18" i="8"/>
  <c r="M18" i="8" s="1"/>
  <c r="R17" i="8"/>
  <c r="Q17" i="8"/>
  <c r="S17" i="8" s="1"/>
  <c r="L17" i="8"/>
  <c r="K17" i="8"/>
  <c r="M17" i="8" s="1"/>
  <c r="R16" i="8"/>
  <c r="Q16" i="8"/>
  <c r="S16" i="8" s="1"/>
  <c r="L16" i="8"/>
  <c r="K16" i="8"/>
  <c r="R15" i="8"/>
  <c r="Q15" i="8"/>
  <c r="L15" i="8"/>
  <c r="K15" i="8"/>
  <c r="M15" i="8" s="1"/>
  <c r="S14" i="8"/>
  <c r="R14" i="8"/>
  <c r="Q14" i="8"/>
  <c r="L14" i="8"/>
  <c r="K14" i="8"/>
  <c r="M14" i="8" s="1"/>
  <c r="R13" i="8"/>
  <c r="Q13" i="8"/>
  <c r="S13" i="8" s="1"/>
  <c r="L13" i="8"/>
  <c r="K13" i="8"/>
  <c r="M13" i="8" s="1"/>
  <c r="R12" i="8"/>
  <c r="Q12" i="8"/>
  <c r="S12" i="8" s="1"/>
  <c r="L12" i="8"/>
  <c r="K12" i="8"/>
  <c r="R11" i="8"/>
  <c r="Q11" i="8"/>
  <c r="L11" i="8"/>
  <c r="K11" i="8"/>
  <c r="M11" i="8" s="1"/>
  <c r="R10" i="8"/>
  <c r="Q10" i="8"/>
  <c r="S10" i="8" s="1"/>
  <c r="L10" i="8"/>
  <c r="M10" i="8" s="1"/>
  <c r="K10" i="8"/>
  <c r="R9" i="8"/>
  <c r="Q9" i="8"/>
  <c r="S9" i="8" s="1"/>
  <c r="L9" i="8"/>
  <c r="K9" i="8"/>
  <c r="M9" i="8" s="1"/>
  <c r="R8" i="8"/>
  <c r="Q8" i="8"/>
  <c r="S8" i="8" s="1"/>
  <c r="L8" i="8"/>
  <c r="K8" i="8"/>
  <c r="R7" i="8"/>
  <c r="Q7" i="8"/>
  <c r="L7" i="8"/>
  <c r="K7" i="8"/>
  <c r="M7" i="8" s="1"/>
  <c r="R6" i="8"/>
  <c r="Q6" i="8"/>
  <c r="S6" i="8" s="1"/>
  <c r="L6" i="8"/>
  <c r="K6" i="8"/>
  <c r="M6" i="8" s="1"/>
  <c r="R5" i="8"/>
  <c r="Q5" i="8"/>
  <c r="S5" i="8" s="1"/>
  <c r="L5" i="8"/>
  <c r="K5" i="8"/>
  <c r="R4" i="8"/>
  <c r="Q4" i="8"/>
  <c r="S4" i="8" s="1"/>
  <c r="L4" i="8"/>
  <c r="K4" i="8"/>
  <c r="M20" i="8" l="1"/>
  <c r="S50" i="8"/>
  <c r="S15" i="8"/>
  <c r="M16" i="8"/>
  <c r="S46" i="8"/>
  <c r="M54" i="8"/>
  <c r="N53" i="8" s="1"/>
  <c r="N56" i="8"/>
  <c r="L35" i="8"/>
  <c r="M51" i="8"/>
  <c r="S11" i="8"/>
  <c r="M47" i="8"/>
  <c r="M12" i="8"/>
  <c r="S31" i="8"/>
  <c r="S42" i="8"/>
  <c r="S7" i="8"/>
  <c r="M32" i="8"/>
  <c r="M43" i="8"/>
  <c r="M8" i="8"/>
  <c r="S27" i="8"/>
  <c r="S38" i="8"/>
  <c r="M28" i="8"/>
  <c r="L33" i="8"/>
  <c r="M39" i="8"/>
  <c r="M4" i="8"/>
  <c r="S23" i="8"/>
  <c r="N55" i="8"/>
  <c r="L34" i="8"/>
  <c r="M5" i="8"/>
  <c r="S24" i="8"/>
  <c r="S29" i="8"/>
  <c r="S35" i="8"/>
  <c r="S54" i="8"/>
  <c r="S33" i="8"/>
  <c r="S34" i="8"/>
  <c r="K33" i="8"/>
  <c r="K34" i="8"/>
  <c r="M34" i="8" s="1"/>
  <c r="K35" i="8"/>
  <c r="M35" i="8" s="1"/>
  <c r="M33" i="8" l="1"/>
</calcChain>
</file>

<file path=xl/sharedStrings.xml><?xml version="1.0" encoding="utf-8"?>
<sst xmlns="http://schemas.openxmlformats.org/spreadsheetml/2006/main" count="555" uniqueCount="246">
  <si>
    <t xml:space="preserve">a. Employed as percentage of working-aged population. </t>
  </si>
  <si>
    <t>Agriculture</t>
  </si>
  <si>
    <t>Domestic</t>
  </si>
  <si>
    <t>Informal</t>
  </si>
  <si>
    <t>Formal</t>
  </si>
  <si>
    <t>Q2</t>
  </si>
  <si>
    <t>Q1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</si>
  <si>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</si>
  <si>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</si>
  <si>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</si>
  <si>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</si>
  <si>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</si>
  <si>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</si>
  <si>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</si>
  <si>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</si>
  <si>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</si>
  <si>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</si>
  <si>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</si>
  <si>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</si>
  <si>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</si>
  <si>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employment ratio (right axis)</t>
  </si>
  <si>
    <t>Employment by manufacturing industry</t>
  </si>
  <si>
    <t>Q2 2024</t>
  </si>
  <si>
    <t>Clothing, textiles 
and footwear</t>
  </si>
  <si>
    <t>Wood and paper</t>
  </si>
  <si>
    <t>Publishing 
and printing</t>
  </si>
  <si>
    <t>Glass and non-
metallic minerals</t>
  </si>
  <si>
    <t>Metals and 
metal products</t>
  </si>
  <si>
    <t>Transport 
equipment</t>
  </si>
  <si>
    <t>Furniture, 
and other</t>
  </si>
  <si>
    <t>Indices of employment in manufacturing and the rest of the economy</t>
  </si>
  <si>
    <t>Q1 2008 = 100</t>
  </si>
  <si>
    <t>Not seasonally adjusted. Figures for third and fourth quarter 2021 had very low response rate and are excluded.</t>
  </si>
  <si>
    <t>Base</t>
  </si>
  <si>
    <t>Manufacturing</t>
  </si>
  <si>
    <t>Total employed</t>
  </si>
  <si>
    <t>% mfg</t>
  </si>
  <si>
    <t xml:space="preserve">StatsSA. QLFS trends. Excel spreadsheet. Downloaded from www.statssa.gov.za </t>
  </si>
  <si>
    <t>Mining employment</t>
  </si>
  <si>
    <t>Employed</t>
  </si>
  <si>
    <t>* Figure revised</t>
  </si>
  <si>
    <t>*Figure revised</t>
  </si>
  <si>
    <t>Nominal rand</t>
  </si>
  <si>
    <t>Billions of constant rand - deflated with CPI</t>
  </si>
  <si>
    <t>Billions of current U.S. dollars</t>
  </si>
  <si>
    <t>Exports</t>
  </si>
  <si>
    <t>Imports</t>
  </si>
  <si>
    <t>CPI</t>
  </si>
  <si>
    <t>Rands/dollar</t>
  </si>
  <si>
    <t>Balance</t>
  </si>
  <si>
    <t>Q3</t>
  </si>
  <si>
    <t>Q4</t>
  </si>
  <si>
    <t>Source: SARS monthly data</t>
  </si>
  <si>
    <t>Mining</t>
  </si>
  <si>
    <t>constant rand</t>
  </si>
  <si>
    <t>USD</t>
  </si>
  <si>
    <t>INDUSTRY</t>
  </si>
  <si>
    <t>EXPORTS</t>
  </si>
  <si>
    <t>Food and beverages</t>
  </si>
  <si>
    <t>Clothing and footwear</t>
  </si>
  <si>
    <t>Wood products</t>
  </si>
  <si>
    <t>Paper and publishing</t>
  </si>
  <si>
    <t>Chemicals, rubber, plastic</t>
  </si>
  <si>
    <t>Glass and non-metallic mineral products</t>
  </si>
  <si>
    <t>Metals and metal products</t>
  </si>
  <si>
    <t>Machinery and appliances</t>
  </si>
  <si>
    <t>Transport equipment</t>
  </si>
  <si>
    <t>IMPORTS</t>
  </si>
  <si>
    <t>Net profit or loss before tax as % of carrying value of assets</t>
  </si>
  <si>
    <t>Net profit or loss before taxation</t>
  </si>
  <si>
    <t>Carrying value of fixed assets as at the end of quarter</t>
  </si>
  <si>
    <t>Construction</t>
  </si>
  <si>
    <t>Other</t>
  </si>
  <si>
    <t>Total</t>
  </si>
  <si>
    <t>Percentage change in the GDP, quarter on quarter</t>
  </si>
  <si>
    <t>seasonally adjusted</t>
  </si>
  <si>
    <t xml:space="preserve">Source: StatsSA GDP quarterly figures. Excel spreadsheet downloaded from www.statssa.gov.za </t>
  </si>
  <si>
    <t>mining</t>
  </si>
  <si>
    <t>logistics</t>
  </si>
  <si>
    <t>retail/
hospi-
tality</t>
  </si>
  <si>
    <t>agricul-
ture</t>
  </si>
  <si>
    <t>manu-
facturing</t>
  </si>
  <si>
    <t>utilities/
construc-
tion</t>
  </si>
  <si>
    <t>private/
business 
services</t>
  </si>
  <si>
    <t>Sector value added</t>
  </si>
  <si>
    <t>billions of constant rand revalued to 2024 using implicit deflator rebased to Q2 2024</t>
  </si>
  <si>
    <t>Other manu-
facturing</t>
  </si>
  <si>
    <t>Clothing/textiles/
leather/footwear</t>
  </si>
  <si>
    <t>Glass/non-
metallic mineral</t>
  </si>
  <si>
    <t>petroleum 
refineries</t>
  </si>
  <si>
    <t>wood and paper</t>
  </si>
  <si>
    <t>transport 
equipment</t>
  </si>
  <si>
    <t>chemicals/
plastics</t>
  </si>
  <si>
    <t>metals</t>
  </si>
  <si>
    <t>food/
beverages</t>
  </si>
  <si>
    <t>General government</t>
  </si>
  <si>
    <t>Public corporations</t>
  </si>
  <si>
    <t>Private business enterprises</t>
  </si>
  <si>
    <t>quarterly, annualised</t>
  </si>
  <si>
    <t>road - MT</t>
  </si>
  <si>
    <t>rail - MT</t>
  </si>
  <si>
    <t>ports - MT</t>
  </si>
  <si>
    <t>Eskom - TWh (right axis)</t>
  </si>
  <si>
    <t>private electricity - TWh (right axis)</t>
  </si>
  <si>
    <t xml:space="preserve">Freight carried in millions of tonnes and electricity in TWh. </t>
  </si>
  <si>
    <t>Calculated from Statistics South Africa. Electricity generated and available for distribution. Excel spreadsheet from 2000; and Land Transport Survey. Excel spreadsheet. For ports, Transnet National Ports Authority. Port Statistics. Webpage.</t>
  </si>
  <si>
    <t>investment rate (right axis)</t>
  </si>
  <si>
    <t>annual</t>
  </si>
  <si>
    <t xml:space="preserve">Source: StatsSA GDP quarterly figures. Excel spreadsheet </t>
  </si>
  <si>
    <t>VALUE (BILLIONS)</t>
  </si>
  <si>
    <t>% CHANGE FROM Q3 2023</t>
  </si>
  <si>
    <t>CHANGE IN BILLIONS</t>
  </si>
  <si>
    <t>RAND</t>
  </si>
  <si>
    <t>Balance of trade</t>
  </si>
  <si>
    <t>Sector, third quarter</t>
  </si>
  <si>
    <t>Third quarter employment by sector, and employment ratio</t>
  </si>
  <si>
    <t>2008</t>
  </si>
  <si>
    <t>2009</t>
  </si>
  <si>
    <t>Q3 2024</t>
  </si>
  <si>
    <t>Statistics South Africa. QLFS Trends. Exce workbook. Publication P0211</t>
  </si>
  <si>
    <t>Employment by sector, third quarter 2008 to 2024 and second quarter of 2024</t>
  </si>
  <si>
    <t>Not seasonally adjusted</t>
  </si>
  <si>
    <t>y-on-y change</t>
  </si>
  <si>
    <t>% y-on-y change</t>
  </si>
  <si>
    <t>Other (right axis, mns)</t>
  </si>
  <si>
    <t>Source: Statistics South Africa. QLFS trends. Excel spreadsheet downloaded from www.statssa.gov.za</t>
  </si>
  <si>
    <t>Q3 2019</t>
  </si>
  <si>
    <t>Q3 2020</t>
  </si>
  <si>
    <t>Q3 2021</t>
  </si>
  <si>
    <t>Q3 2022</t>
  </si>
  <si>
    <t>Q3 2023</t>
  </si>
  <si>
    <t>% change</t>
  </si>
  <si>
    <t>Food, beverages
and tobacco</t>
  </si>
  <si>
    <t>Chemicals 
value chain</t>
  </si>
  <si>
    <t>Machinery and 
equipment</t>
  </si>
  <si>
    <t xml:space="preserve">Source: Statistics South Africa. QLFS database for relevant quarters. </t>
  </si>
  <si>
    <t>Source: Statistics South Africa. Quarterly Employment Statistics. Detailed breakdown. Second quarter 2024 Excel spreadsheet</t>
  </si>
  <si>
    <t>Return on assets by sector</t>
  </si>
  <si>
    <t>third quarter</t>
  </si>
  <si>
    <t xml:space="preserve"> </t>
  </si>
  <si>
    <t>Construction and utilities</t>
  </si>
  <si>
    <t>change</t>
  </si>
  <si>
    <t>Total excluding manufacturing</t>
  </si>
  <si>
    <t>quarterly average for year</t>
  </si>
  <si>
    <t>Indices of South African unit export prices for major mining-based exports</t>
  </si>
  <si>
    <t>iron ore (5%)</t>
  </si>
  <si>
    <t>coal (5%)</t>
  </si>
  <si>
    <t>chemicals (5%)</t>
  </si>
  <si>
    <t>gold (7%)</t>
  </si>
  <si>
    <t>platinum (8%)</t>
  </si>
  <si>
    <t>steel (5%)</t>
  </si>
  <si>
    <t>exports</t>
  </si>
  <si>
    <t>domestic production</t>
  </si>
  <si>
    <t>Source: NAAMSA</t>
  </si>
  <si>
    <t xml:space="preserve">Source: Statistics South Africa. Quarterly Financial Statistics. </t>
  </si>
  <si>
    <t>Third quarter</t>
  </si>
  <si>
    <t>machinery</t>
  </si>
  <si>
    <t>Source: Calculated from Statistics South Africa. Manufacturing: Production and Sales, September 2024</t>
  </si>
  <si>
    <t>domestic sales</t>
  </si>
  <si>
    <t>balance of trade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</si>
  <si>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</si>
  <si>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</si>
  <si>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</si>
  <si>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</si>
  <si>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</si>
  <si>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</si>
  <si>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</si>
  <si>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</si>
  <si>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</si>
  <si>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</si>
  <si>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</si>
  <si>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</si>
  <si>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</si>
  <si>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</si>
  <si>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GDP at market prices</t>
  </si>
  <si>
    <t>Other sectors</t>
  </si>
  <si>
    <t>public/
personal 
services</t>
  </si>
  <si>
    <t>Q3 2015</t>
  </si>
  <si>
    <t>Expenditure on GDP in trillions of constant (2023) rand</t>
  </si>
  <si>
    <t>household consumption</t>
  </si>
  <si>
    <t>general government consumption</t>
  </si>
  <si>
    <t>gross fixed capital formation</t>
  </si>
  <si>
    <t>change in inventories</t>
  </si>
  <si>
    <t>Investment rate and investment by public and private sector in latest rand</t>
  </si>
  <si>
    <t>Value of investment reflated with implicit deflator rebased to latest</t>
  </si>
  <si>
    <t>transport equipment</t>
  </si>
  <si>
    <t>Production volume index (right axis)</t>
  </si>
  <si>
    <t>other manufacturing</t>
  </si>
  <si>
    <t>Quarterly growth rates in agriculture and other sectors</t>
  </si>
  <si>
    <t>Seasonally adjusted, in billions of constant rand</t>
  </si>
  <si>
    <t>Quarterly sales by auto and other manufacturing industries, and index of production volume</t>
  </si>
  <si>
    <t>Seasonally adjusted. Sales in billions of constant rand reflated to 2024 using CPI rebased to Q3 2024. Monthly data summed for sales and averaged for index.</t>
  </si>
  <si>
    <t>Third quarter manufacturing sales by industry</t>
  </si>
  <si>
    <t>Seasonally adjusted. Billions of constant rand reflated to 2024 using CPI rebased to Q2 2024 (monthly data summed per quarter).</t>
  </si>
  <si>
    <t>South African vehicle production by export and domestic sales</t>
  </si>
  <si>
    <t xml:space="preserve">In thousand units. </t>
  </si>
  <si>
    <t>Seasonally adjusted</t>
  </si>
  <si>
    <t>Payload</t>
  </si>
  <si>
    <t>Electricity supplied</t>
  </si>
  <si>
    <t>Q2 to Q3 2024</t>
  </si>
  <si>
    <t xml:space="preserve">Reflated with CPI rebased to third quarter 2024. South African chemicals exports derive primarily from coal. Figures in parentheses are share in total export revenues in Q3 2024. </t>
  </si>
  <si>
    <t>Trade by manufacturing industry, third quarter 2024</t>
  </si>
  <si>
    <t xml:space="preserve">Second quarters </t>
  </si>
  <si>
    <t>inv rate</t>
  </si>
  <si>
    <t>general government</t>
  </si>
  <si>
    <t>state-owned companies</t>
  </si>
  <si>
    <t>private business</t>
  </si>
  <si>
    <t>public total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</si>
  <si>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</si>
  <si>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</si>
  <si>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</si>
  <si>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</si>
  <si>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</si>
  <si>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</si>
  <si>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</si>
  <si>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</si>
  <si>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</si>
  <si>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</si>
  <si>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</si>
  <si>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</si>
  <si>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</si>
  <si>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</si>
  <si>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</si>
  <si>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</si>
  <si>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</si>
  <si>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</si>
  <si>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</si>
  <si>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</si>
  <si>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</si>
  <si>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</si>
  <si>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</si>
  <si>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</si>
  <si>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</si>
  <si>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</si>
  <si>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</si>
  <si>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</si>
  <si>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</si>
  <si>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</si>
  <si>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</si>
  <si>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</si>
  <si>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</si>
  <si>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</si>
  <si>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2023</t>
  </si>
  <si>
    <t xml:space="preserve">Source: SARB on-line statistical query. </t>
  </si>
  <si>
    <t>billions of constant 2024 rand, reflated using CPI rebased to second quarter 2024.</t>
  </si>
  <si>
    <t>Net profit or loss before taxation,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</si>
</sst>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 * #,##0.0_ ;_ * \-#,##0.0_ ;_ * &quot;-&quot;??_ ;_ @_ "/>
    <numFmt numFmtId="168" formatCode="_-* #,##0_-;\-* #,##0_-;_-* &quot;-&quot;??_-;_-@_-"/>
    <numFmt numFmtId="170" formatCode="0.0"/>
    <numFmt numFmtId="171" formatCode="#,##0.0"/>
    <numFmt numFmtId="172" formatCode="_(* #,##0.00_);_(* \(#,##0.00\);_(* &quot;-&quot;??_);_(@_)"/>
    <numFmt numFmtId="173" formatCode="[$-409]mmm\-yy;@"/>
    <numFmt numFmtId="174" formatCode="_(* #,##0.0000_);_(* \(#,##0.0000\);_(* &quot;-&quot;??_);_(@_)"/>
    <numFmt numFmtId="175" formatCode="0.00000"/>
    <numFmt numFmtId="176" formatCode="0.000"/>
    <numFmt numFmtId="177" formatCode="_-* #,##0.00000_-;\-* #,##0.00000_-;_-* &quot;-&quot;??_-;_-@_-"/>
    <numFmt numFmtId="178" formatCode="_(* #,##0_);_(* \(#,##0\);_(* &quot;-&quot;??_);_(@_)"/>
    <numFmt numFmtId="179" formatCode="yyyy\-mm\-dd;@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0"/>
      <color rgb="FFFF0000"/>
      <name val="Arial"/>
      <family val="2"/>
    </font>
    <font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Calibri"/>
      <family val="2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/>
      <diagonal/>
    </border>
    <border>
      <left style="medium">
        <color rgb="FF8EA9DB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8EA9DB"/>
      </left>
      <right/>
      <top/>
      <bottom style="medium">
        <color theme="4" tint="0.39994506668294322"/>
      </bottom>
      <diagonal/>
    </border>
    <border>
      <left/>
      <right style="medium">
        <color rgb="FF8EA9DB"/>
      </right>
      <top/>
      <bottom style="medium">
        <color theme="4" tint="0.39994506668294322"/>
      </bottom>
      <diagonal/>
    </border>
    <border>
      <left style="medium">
        <color rgb="FF8EA9DB"/>
      </left>
      <right style="medium">
        <color rgb="FF8EA9DB"/>
      </right>
      <top/>
      <bottom style="medium">
        <color rgb="FF8EA9DB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164" fontId="11" fillId="0" borderId="0" applyFont="0" applyFill="0" applyBorder="0" applyAlignment="0" applyProtection="0"/>
    <xf numFmtId="0" fontId="11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3" fillId="0" borderId="2" applyNumberFormat="0" applyFill="0" applyAlignment="0" applyProtection="0"/>
  </cellStyleXfs>
  <cellXfs count="167">
    <xf numFmtId="0" fontId="0" fillId="0" borderId="0" xfId="0"/>
    <xf numFmtId="165" fontId="0" fillId="0" borderId="0" xfId="3" applyNumberFormat="1" applyFont="1"/>
    <xf numFmtId="9" fontId="3" fillId="0" borderId="0" xfId="2" applyFont="1"/>
    <xf numFmtId="0" fontId="5" fillId="0" borderId="0" xfId="4"/>
    <xf numFmtId="166" fontId="0" fillId="0" borderId="0" xfId="2" applyNumberFormat="1" applyFont="1"/>
    <xf numFmtId="165" fontId="0" fillId="0" borderId="0" xfId="3" applyNumberFormat="1" applyFont="1" applyFill="1"/>
    <xf numFmtId="167" fontId="6" fillId="0" borderId="0" xfId="3" applyNumberFormat="1" applyFont="1" applyFill="1"/>
    <xf numFmtId="9" fontId="6" fillId="0" borderId="0" xfId="2" applyFont="1" applyFill="1"/>
    <xf numFmtId="165" fontId="6" fillId="0" borderId="0" xfId="3" applyNumberFormat="1" applyFont="1" applyFill="1"/>
    <xf numFmtId="1" fontId="0" fillId="0" borderId="0" xfId="3" applyNumberFormat="1" applyFont="1" applyFill="1"/>
    <xf numFmtId="9" fontId="0" fillId="0" borderId="0" xfId="2" applyFont="1" applyFill="1"/>
    <xf numFmtId="0" fontId="7" fillId="0" borderId="0" xfId="0" applyFont="1"/>
    <xf numFmtId="0" fontId="8" fillId="0" borderId="0" xfId="0" applyFont="1"/>
    <xf numFmtId="1" fontId="6" fillId="0" borderId="0" xfId="0" applyNumberFormat="1" applyFont="1"/>
    <xf numFmtId="1" fontId="0" fillId="0" borderId="0" xfId="0" applyNumberFormat="1"/>
    <xf numFmtId="165" fontId="0" fillId="0" borderId="0" xfId="0" applyNumberFormat="1"/>
    <xf numFmtId="168" fontId="0" fillId="0" borderId="0" xfId="1" applyNumberFormat="1" applyFont="1"/>
    <xf numFmtId="168" fontId="0" fillId="0" borderId="0" xfId="0" applyNumberFormat="1"/>
    <xf numFmtId="0" fontId="0" fillId="0" borderId="0" xfId="3" applyNumberFormat="1" applyFont="1"/>
    <xf numFmtId="165" fontId="2" fillId="0" borderId="0" xfId="3" applyNumberFormat="1" applyFont="1"/>
    <xf numFmtId="165" fontId="6" fillId="0" borderId="0" xfId="3" applyNumberFormat="1" applyFont="1"/>
    <xf numFmtId="166" fontId="0" fillId="0" borderId="0" xfId="2" applyNumberFormat="1" applyFont="1" applyBorder="1"/>
    <xf numFmtId="166" fontId="0" fillId="0" borderId="0" xfId="2" applyNumberFormat="1" applyFont="1" applyAlignment="1"/>
    <xf numFmtId="166" fontId="0" fillId="0" borderId="0" xfId="2" applyNumberFormat="1" applyFont="1" applyFill="1" applyAlignment="1"/>
    <xf numFmtId="0" fontId="6" fillId="0" borderId="0" xfId="0" applyFont="1"/>
    <xf numFmtId="9" fontId="6" fillId="0" borderId="0" xfId="2" applyFont="1"/>
    <xf numFmtId="165" fontId="6" fillId="0" borderId="0" xfId="0" applyNumberFormat="1" applyFont="1"/>
    <xf numFmtId="9" fontId="0" fillId="0" borderId="0" xfId="2" applyFont="1"/>
    <xf numFmtId="43" fontId="10" fillId="0" borderId="0" xfId="6" applyNumberFormat="1" applyFont="1"/>
    <xf numFmtId="165" fontId="5" fillId="0" borderId="0" xfId="3" applyNumberFormat="1" applyFont="1"/>
    <xf numFmtId="0" fontId="5" fillId="0" borderId="0" xfId="7"/>
    <xf numFmtId="3" fontId="0" fillId="0" borderId="0" xfId="0" applyNumberFormat="1"/>
    <xf numFmtId="3" fontId="6" fillId="0" borderId="0" xfId="0" applyNumberFormat="1" applyFont="1"/>
    <xf numFmtId="165" fontId="9" fillId="0" borderId="0" xfId="8" applyNumberFormat="1" applyFont="1" applyFill="1" applyBorder="1"/>
    <xf numFmtId="0" fontId="9" fillId="0" borderId="0" xfId="9" applyFont="1"/>
    <xf numFmtId="0" fontId="9" fillId="0" borderId="0" xfId="8" applyNumberFormat="1" applyFont="1" applyFill="1" applyBorder="1"/>
    <xf numFmtId="1" fontId="9" fillId="0" borderId="0" xfId="9" applyNumberFormat="1" applyFont="1"/>
    <xf numFmtId="165" fontId="9" fillId="0" borderId="0" xfId="9" applyNumberFormat="1" applyFont="1"/>
    <xf numFmtId="167" fontId="9" fillId="0" borderId="0" xfId="3" applyNumberFormat="1" applyFont="1" applyFill="1" applyBorder="1"/>
    <xf numFmtId="167" fontId="9" fillId="0" borderId="0" xfId="9" applyNumberFormat="1" applyFont="1"/>
    <xf numFmtId="2" fontId="11" fillId="0" borderId="0" xfId="9" applyNumberFormat="1"/>
    <xf numFmtId="2" fontId="2" fillId="0" borderId="0" xfId="8" applyNumberFormat="1" applyFont="1" applyFill="1"/>
    <xf numFmtId="2" fontId="2" fillId="0" borderId="0" xfId="8" applyNumberFormat="1" applyFont="1" applyFill="1" applyBorder="1"/>
    <xf numFmtId="2" fontId="9" fillId="0" borderId="0" xfId="9" applyNumberFormat="1" applyFont="1"/>
    <xf numFmtId="167" fontId="0" fillId="0" borderId="0" xfId="3" applyNumberFormat="1" applyFont="1"/>
    <xf numFmtId="164" fontId="0" fillId="0" borderId="0" xfId="3" applyFont="1"/>
    <xf numFmtId="0" fontId="12" fillId="0" borderId="0" xfId="0" applyFont="1"/>
    <xf numFmtId="0" fontId="4" fillId="0" borderId="0" xfId="0" applyFont="1"/>
    <xf numFmtId="165" fontId="0" fillId="0" borderId="0" xfId="2" applyNumberFormat="1" applyFont="1"/>
    <xf numFmtId="9" fontId="0" fillId="0" borderId="0" xfId="0" applyNumberFormat="1"/>
    <xf numFmtId="0" fontId="13" fillId="0" borderId="0" xfId="0" applyFont="1"/>
    <xf numFmtId="0" fontId="0" fillId="0" borderId="1" xfId="0" applyBorder="1"/>
    <xf numFmtId="0" fontId="7" fillId="0" borderId="0" xfId="7" applyFont="1"/>
    <xf numFmtId="165" fontId="6" fillId="0" borderId="0" xfId="3" applyNumberFormat="1" applyFont="1" applyAlignment="1">
      <alignment horizontal="center" wrapText="1"/>
    </xf>
    <xf numFmtId="165" fontId="4" fillId="2" borderId="0" xfId="3" applyNumberFormat="1" applyFont="1" applyFill="1"/>
    <xf numFmtId="165" fontId="2" fillId="0" borderId="0" xfId="3" applyNumberFormat="1" applyFont="1" applyFill="1"/>
    <xf numFmtId="0" fontId="0" fillId="0" borderId="0" xfId="3" applyNumberFormat="1" applyFont="1" applyFill="1"/>
    <xf numFmtId="165" fontId="0" fillId="2" borderId="0" xfId="3" quotePrefix="1" applyNumberFormat="1" applyFont="1" applyFill="1"/>
    <xf numFmtId="0" fontId="2" fillId="0" borderId="0" xfId="3" applyNumberFormat="1" applyFont="1" applyFill="1"/>
    <xf numFmtId="168" fontId="0" fillId="0" borderId="0" xfId="1" applyNumberFormat="1" applyFont="1" applyFill="1"/>
    <xf numFmtId="168" fontId="2" fillId="0" borderId="0" xfId="1" applyNumberFormat="1" applyFont="1"/>
    <xf numFmtId="165" fontId="4" fillId="0" borderId="0" xfId="3" applyNumberFormat="1" applyFont="1" applyFill="1"/>
    <xf numFmtId="10" fontId="0" fillId="0" borderId="0" xfId="2" applyNumberFormat="1" applyFont="1"/>
    <xf numFmtId="0" fontId="15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8" fillId="0" borderId="0" xfId="0" applyFont="1"/>
    <xf numFmtId="168" fontId="0" fillId="0" borderId="0" xfId="12" applyNumberFormat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73" fontId="15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6" fontId="15" fillId="0" borderId="0" xfId="2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74" fontId="0" fillId="0" borderId="0" xfId="13" applyNumberFormat="1" applyFont="1"/>
    <xf numFmtId="174" fontId="15" fillId="0" borderId="0" xfId="13" applyNumberFormat="1" applyFont="1" applyAlignment="1">
      <alignment vertical="center"/>
    </xf>
    <xf numFmtId="174" fontId="15" fillId="0" borderId="0" xfId="13" applyNumberFormat="1" applyFont="1" applyFill="1" applyAlignment="1">
      <alignment vertical="center"/>
    </xf>
    <xf numFmtId="175" fontId="19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171" fontId="15" fillId="0" borderId="0" xfId="0" applyNumberFormat="1" applyFont="1" applyAlignment="1">
      <alignment vertical="center"/>
    </xf>
    <xf numFmtId="171" fontId="21" fillId="0" borderId="0" xfId="0" applyNumberFormat="1" applyFont="1" applyAlignment="1">
      <alignment vertical="center"/>
    </xf>
    <xf numFmtId="170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170" fontId="21" fillId="0" borderId="0" xfId="0" applyNumberFormat="1" applyFont="1" applyAlignment="1">
      <alignment vertical="center"/>
    </xf>
    <xf numFmtId="176" fontId="15" fillId="0" borderId="0" xfId="0" applyNumberFormat="1" applyFont="1" applyAlignment="1">
      <alignment vertical="center"/>
    </xf>
    <xf numFmtId="168" fontId="15" fillId="0" borderId="0" xfId="1" applyNumberFormat="1" applyFont="1" applyAlignment="1">
      <alignment vertical="center"/>
    </xf>
    <xf numFmtId="9" fontId="15" fillId="0" borderId="0" xfId="2" applyFont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1" applyNumberFormat="1" applyFont="1"/>
    <xf numFmtId="43" fontId="15" fillId="0" borderId="0" xfId="12" applyFont="1" applyAlignment="1">
      <alignment vertical="center"/>
    </xf>
    <xf numFmtId="177" fontId="15" fillId="0" borderId="0" xfId="12" applyNumberFormat="1" applyFont="1" applyAlignment="1">
      <alignment vertical="center"/>
    </xf>
    <xf numFmtId="1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8" fontId="15" fillId="0" borderId="0" xfId="12" applyNumberFormat="1" applyFont="1" applyAlignment="1">
      <alignment vertical="center"/>
    </xf>
    <xf numFmtId="0" fontId="0" fillId="0" borderId="0" xfId="0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4" borderId="9" xfId="14" applyFont="1" applyFill="1" applyBorder="1" applyAlignment="1">
      <alignment horizontal="center" vertical="center"/>
    </xf>
    <xf numFmtId="0" fontId="6" fillId="0" borderId="9" xfId="14" applyFont="1" applyBorder="1"/>
    <xf numFmtId="164" fontId="6" fillId="0" borderId="9" xfId="3" applyFont="1" applyBorder="1"/>
    <xf numFmtId="9" fontId="6" fillId="0" borderId="9" xfId="2" applyFont="1" applyBorder="1"/>
    <xf numFmtId="0" fontId="6" fillId="2" borderId="9" xfId="14" applyFont="1" applyFill="1" applyBorder="1"/>
    <xf numFmtId="164" fontId="6" fillId="2" borderId="9" xfId="3" applyFont="1" applyFill="1" applyBorder="1"/>
    <xf numFmtId="9" fontId="6" fillId="2" borderId="9" xfId="2" applyFont="1" applyFill="1" applyBorder="1"/>
    <xf numFmtId="167" fontId="6" fillId="0" borderId="0" xfId="3" applyNumberFormat="1" applyFont="1" applyFill="1" applyAlignment="1">
      <alignment horizontal="left" indent="1"/>
    </xf>
    <xf numFmtId="167" fontId="5" fillId="0" borderId="0" xfId="4" applyNumberFormat="1"/>
    <xf numFmtId="9" fontId="5" fillId="0" borderId="0" xfId="2" applyFont="1" applyFill="1"/>
    <xf numFmtId="1" fontId="0" fillId="0" borderId="0" xfId="3" applyNumberFormat="1" applyFont="1"/>
    <xf numFmtId="0" fontId="25" fillId="0" borderId="0" xfId="0" applyFont="1"/>
    <xf numFmtId="0" fontId="3" fillId="0" borderId="0" xfId="0" applyFont="1"/>
    <xf numFmtId="0" fontId="3" fillId="0" borderId="0" xfId="3" applyNumberFormat="1" applyFont="1" applyFill="1"/>
    <xf numFmtId="170" fontId="3" fillId="0" borderId="0" xfId="0" applyNumberFormat="1" applyFont="1"/>
    <xf numFmtId="9" fontId="3" fillId="0" borderId="0" xfId="2" applyFont="1" applyFill="1"/>
    <xf numFmtId="1" fontId="0" fillId="0" borderId="0" xfId="3" applyNumberFormat="1" applyFont="1" applyFill="1" applyAlignment="1">
      <alignment horizontal="right"/>
    </xf>
    <xf numFmtId="168" fontId="0" fillId="0" borderId="0" xfId="1" applyNumberFormat="1" applyFont="1" applyAlignment="1">
      <alignment horizontal="left" indent="3"/>
    </xf>
    <xf numFmtId="0" fontId="6" fillId="0" borderId="0" xfId="3" applyNumberFormat="1" applyFont="1" applyFill="1"/>
    <xf numFmtId="168" fontId="6" fillId="0" borderId="0" xfId="1" applyNumberFormat="1" applyFont="1" applyFill="1"/>
    <xf numFmtId="1" fontId="6" fillId="0" borderId="0" xfId="2" applyNumberFormat="1" applyFont="1" applyFill="1"/>
    <xf numFmtId="1" fontId="6" fillId="0" borderId="0" xfId="2" applyNumberFormat="1" applyFont="1"/>
    <xf numFmtId="1" fontId="3" fillId="0" borderId="0" xfId="0" applyNumberFormat="1" applyFont="1"/>
    <xf numFmtId="0" fontId="0" fillId="0" borderId="0" xfId="0" applyAlignment="1">
      <alignment horizontal="left" wrapText="1"/>
    </xf>
    <xf numFmtId="170" fontId="0" fillId="0" borderId="0" xfId="0" applyNumberFormat="1"/>
    <xf numFmtId="165" fontId="8" fillId="0" borderId="0" xfId="3" applyNumberFormat="1" applyFont="1" applyFill="1"/>
    <xf numFmtId="9" fontId="2" fillId="0" borderId="0" xfId="2" applyFont="1" applyFill="1"/>
    <xf numFmtId="0" fontId="2" fillId="0" borderId="0" xfId="0" applyFont="1"/>
    <xf numFmtId="168" fontId="2" fillId="0" borderId="0" xfId="1" applyNumberFormat="1" applyFont="1" applyFill="1"/>
    <xf numFmtId="168" fontId="26" fillId="0" borderId="0" xfId="1" applyNumberFormat="1" applyFont="1"/>
    <xf numFmtId="0" fontId="7" fillId="0" borderId="0" xfId="10" applyFont="1"/>
    <xf numFmtId="0" fontId="5" fillId="0" borderId="0" xfId="10"/>
    <xf numFmtId="165" fontId="4" fillId="0" borderId="0" xfId="3" quotePrefix="1" applyNumberFormat="1" applyFont="1" applyFill="1"/>
    <xf numFmtId="168" fontId="5" fillId="0" borderId="0" xfId="10" applyNumberFormat="1"/>
    <xf numFmtId="168" fontId="5" fillId="0" borderId="0" xfId="1" applyNumberFormat="1" applyFont="1" applyFill="1"/>
    <xf numFmtId="168" fontId="5" fillId="0" borderId="0" xfId="1" quotePrefix="1" applyNumberFormat="1" applyFont="1" applyFill="1"/>
    <xf numFmtId="178" fontId="5" fillId="0" borderId="0" xfId="11" quotePrefix="1" applyNumberFormat="1" applyFont="1" applyFill="1"/>
    <xf numFmtId="9" fontId="14" fillId="0" borderId="0" xfId="2" applyFont="1" applyFill="1"/>
    <xf numFmtId="0" fontId="6" fillId="0" borderId="0" xfId="3" applyNumberFormat="1" applyFont="1" applyFill="1" applyAlignment="1">
      <alignment horizontal="right"/>
    </xf>
    <xf numFmtId="166" fontId="6" fillId="0" borderId="0" xfId="2" applyNumberFormat="1" applyFont="1" applyFill="1"/>
    <xf numFmtId="166" fontId="0" fillId="0" borderId="0" xfId="2" applyNumberFormat="1" applyFont="1" applyFill="1"/>
    <xf numFmtId="0" fontId="0" fillId="0" borderId="0" xfId="2" applyNumberFormat="1" applyFont="1"/>
    <xf numFmtId="179" fontId="0" fillId="0" borderId="0" xfId="2" applyNumberFormat="1" applyFont="1"/>
    <xf numFmtId="166" fontId="0" fillId="0" borderId="0" xfId="0" applyNumberFormat="1"/>
    <xf numFmtId="166" fontId="3" fillId="0" borderId="0" xfId="2" applyNumberFormat="1" applyFont="1"/>
    <xf numFmtId="179" fontId="15" fillId="0" borderId="0" xfId="0" applyNumberFormat="1" applyFont="1" applyAlignment="1">
      <alignment vertical="center"/>
    </xf>
    <xf numFmtId="168" fontId="17" fillId="0" borderId="0" xfId="1" applyNumberFormat="1" applyFont="1" applyAlignment="1">
      <alignment horizontal="right" vertical="center"/>
    </xf>
    <xf numFmtId="168" fontId="27" fillId="0" borderId="0" xfId="1" applyNumberFormat="1" applyFont="1" applyAlignment="1">
      <alignment horizontal="right" vertical="center"/>
    </xf>
    <xf numFmtId="0" fontId="8" fillId="2" borderId="10" xfId="14" applyFont="1" applyFill="1" applyBorder="1" applyAlignment="1">
      <alignment horizontal="left"/>
    </xf>
    <xf numFmtId="0" fontId="8" fillId="2" borderId="11" xfId="14" applyFont="1" applyFill="1" applyBorder="1" applyAlignment="1">
      <alignment horizontal="left"/>
    </xf>
    <xf numFmtId="0" fontId="8" fillId="2" borderId="12" xfId="14" applyFont="1" applyFill="1" applyBorder="1" applyAlignment="1">
      <alignment horizontal="left"/>
    </xf>
    <xf numFmtId="0" fontId="24" fillId="3" borderId="3" xfId="14" applyFont="1" applyFill="1" applyBorder="1" applyAlignment="1">
      <alignment horizontal="left"/>
    </xf>
    <xf numFmtId="0" fontId="24" fillId="3" borderId="8" xfId="14" applyFont="1" applyFill="1" applyBorder="1" applyAlignment="1">
      <alignment horizontal="left"/>
    </xf>
    <xf numFmtId="0" fontId="24" fillId="3" borderId="4" xfId="14" applyFont="1" applyFill="1" applyBorder="1" applyAlignment="1">
      <alignment horizontal="center" vertical="top"/>
    </xf>
    <xf numFmtId="0" fontId="24" fillId="3" borderId="5" xfId="14" applyFont="1" applyFill="1" applyBorder="1" applyAlignment="1">
      <alignment horizontal="center" vertical="top"/>
    </xf>
    <xf numFmtId="0" fontId="24" fillId="3" borderId="4" xfId="14" applyFont="1" applyFill="1" applyBorder="1" applyAlignment="1">
      <alignment horizontal="center" vertical="top" wrapText="1"/>
    </xf>
    <xf numFmtId="0" fontId="24" fillId="3" borderId="5" xfId="14" applyFont="1" applyFill="1" applyBorder="1" applyAlignment="1">
      <alignment horizontal="center" vertical="top" wrapText="1"/>
    </xf>
    <xf numFmtId="0" fontId="24" fillId="3" borderId="6" xfId="14" applyFont="1" applyFill="1" applyBorder="1" applyAlignment="1">
      <alignment horizontal="center" vertical="top" wrapText="1"/>
    </xf>
    <xf numFmtId="0" fontId="24" fillId="3" borderId="7" xfId="14" applyFont="1" applyFill="1" applyBorder="1" applyAlignment="1">
      <alignment horizontal="center" vertical="top" wrapText="1"/>
    </xf>
    <xf numFmtId="0" fontId="1" fillId="0" borderId="0" xfId="0" applyFont="1"/>
    <xf numFmtId="2" fontId="6" fillId="2" borderId="9" xfId="3" applyNumberFormat="1" applyFont="1" applyFill="1" applyBorder="1"/>
    <xf numFmtId="165" fontId="6" fillId="5" borderId="0" xfId="3" applyNumberFormat="1" applyFont="1" applyFill="1"/>
    <xf numFmtId="165" fontId="4" fillId="0" borderId="0" xfId="3" applyNumberFormat="1" applyFont="1"/>
    <xf numFmtId="0" fontId="9" fillId="0" borderId="0" xfId="0" applyFont="1"/>
    <xf numFmtId="9" fontId="9" fillId="0" borderId="0" xfId="2" applyFont="1"/>
    <xf numFmtId="9" fontId="9" fillId="0" borderId="0" xfId="0" applyNumberFormat="1" applyFont="1"/>
    <xf numFmtId="168" fontId="9" fillId="0" borderId="0" xfId="1" applyNumberFormat="1" applyFont="1"/>
    <xf numFmtId="0" fontId="0" fillId="0" borderId="0" xfId="0" quotePrefix="1"/>
  </cellXfs>
  <cellStyles count="15">
    <cellStyle name="Comma" xfId="1" builtinId="3"/>
    <cellStyle name="Comma 2" xfId="12" xr:uid="{7817ADD1-5899-4782-976D-CED584043D00}"/>
    <cellStyle name="Comma 2 3" xfId="3" xr:uid="{5E0F27FC-3327-42D2-AE2E-664587D73791}"/>
    <cellStyle name="Comma 3" xfId="13" xr:uid="{AFE7C011-E7E3-4D9B-BE9F-C695A02D58EA}"/>
    <cellStyle name="Comma 3 2 2" xfId="11" xr:uid="{EE3ADD86-A221-4D6A-9430-368DE02ECD2F}"/>
    <cellStyle name="Comma 7" xfId="8" xr:uid="{0F18BC31-28BD-45A3-8E5D-CC64E935CF73}"/>
    <cellStyle name="Comma 9" xfId="5" xr:uid="{A18F7B42-2D2A-401B-9D54-596FE1D54C25}"/>
    <cellStyle name="Heading 3" xfId="14" builtinId="18"/>
    <cellStyle name="Normal" xfId="0" builtinId="0"/>
    <cellStyle name="Normal 2 2" xfId="10" xr:uid="{FFB755C6-90D8-4F5C-B99C-1BA7D16FE227}"/>
    <cellStyle name="Normal 8 2" xfId="7" xr:uid="{D3CE609C-7566-4D8C-B729-AA227A8B07B9}"/>
    <cellStyle name="Normal 9" xfId="9" xr:uid="{F1141807-1F3F-4FB8-A759-C5FF0FFAA807}"/>
    <cellStyle name="Normal_10. Empl trends and ratio_1" xfId="6" xr:uid="{8DC1316B-740F-43BC-9837-A6C96EA1F5D6}"/>
    <cellStyle name="Normal_6. Empl trends and ratio_1" xfId="4" xr:uid="{AEB30222-BAA4-42BF-834D-ED5E26159552}"/>
    <cellStyle name="Percent" xfId="2" builtinId="5"/>
  </cellStyles>
  <dxfs count="3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7-4763-829A-B6F0DE3D79D4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67-4763-829A-B6F0DE3D79D4}"/>
              </c:ext>
            </c:extLst>
          </c:dPt>
          <c:dPt>
            <c:idx val="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67-4763-829A-B6F0DE3D79D4}"/>
              </c:ext>
            </c:extLst>
          </c:dPt>
          <c:dPt>
            <c:idx val="5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7-4763-829A-B6F0DE3D79D4}"/>
              </c:ext>
            </c:extLst>
          </c:dPt>
          <c:dPt>
            <c:idx val="5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67-4763-829A-B6F0DE3D79D4}"/>
              </c:ext>
            </c:extLst>
          </c:dPt>
          <c:dPt>
            <c:idx val="58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67-4763-829A-B6F0DE3D79D4}"/>
              </c:ext>
            </c:extLst>
          </c:dPt>
          <c:dPt>
            <c:idx val="5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67-4763-829A-B6F0DE3D79D4}"/>
              </c:ext>
            </c:extLst>
          </c:dPt>
          <c:dPt>
            <c:idx val="6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67-4763-829A-B6F0DE3D79D4}"/>
              </c:ext>
            </c:extLst>
          </c:dPt>
          <c:dPt>
            <c:idx val="6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67-4763-829A-B6F0DE3D79D4}"/>
              </c:ext>
            </c:extLst>
          </c:dPt>
          <c:dPt>
            <c:idx val="7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67-4763-829A-B6F0DE3D79D4}"/>
              </c:ext>
            </c:extLst>
          </c:dPt>
          <c:dPt>
            <c:idx val="8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67-4763-829A-B6F0DE3D79D4}"/>
              </c:ext>
            </c:extLst>
          </c:dPt>
          <c:dPt>
            <c:idx val="8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67-4763-829A-B6F0DE3D79D4}"/>
              </c:ext>
            </c:extLst>
          </c:dPt>
          <c:dPt>
            <c:idx val="8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E67-4763-829A-B6F0DE3D79D4}"/>
              </c:ext>
            </c:extLst>
          </c:dPt>
          <c:dPt>
            <c:idx val="8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E67-4763-829A-B6F0DE3D79D4}"/>
              </c:ext>
            </c:extLst>
          </c:dPt>
          <c:dPt>
            <c:idx val="9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E67-4763-829A-B6F0DE3D79D4}"/>
              </c:ext>
            </c:extLst>
          </c:dPt>
          <c:dPt>
            <c:idx val="9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E67-4763-829A-B6F0DE3D79D4}"/>
              </c:ext>
            </c:extLst>
          </c:dPt>
          <c:dPt>
            <c:idx val="96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E67-4763-829A-B6F0DE3D79D4}"/>
              </c:ext>
            </c:extLst>
          </c:dPt>
          <c:dPt>
            <c:idx val="9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E67-4763-829A-B6F0DE3D79D4}"/>
              </c:ext>
            </c:extLst>
          </c:dPt>
          <c:dPt>
            <c:idx val="10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E67-4763-829A-B6F0DE3D79D4}"/>
              </c:ext>
            </c:extLst>
          </c:dPt>
          <c:dPt>
            <c:idx val="10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E67-4763-829A-B6F0DE3D79D4}"/>
              </c:ext>
            </c:extLst>
          </c:dPt>
          <c:dPt>
            <c:idx val="10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E67-4763-829A-B6F0DE3D79D4}"/>
              </c:ext>
            </c:extLst>
          </c:dPt>
          <c:dPt>
            <c:idx val="11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E67-4763-829A-B6F0DE3D79D4}"/>
              </c:ext>
            </c:extLst>
          </c:dPt>
          <c:dPt>
            <c:idx val="11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E67-4763-829A-B6F0DE3D79D4}"/>
              </c:ext>
            </c:extLst>
          </c:dPt>
          <c:dPt>
            <c:idx val="11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E67-4763-829A-B6F0DE3D79D4}"/>
              </c:ext>
            </c:extLst>
          </c:dPt>
          <c:dPt>
            <c:idx val="1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E67-4763-829A-B6F0DE3D79D4}"/>
              </c:ext>
            </c:extLst>
          </c:dPt>
          <c:dPt>
            <c:idx val="12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E67-4763-829A-B6F0DE3D79D4}"/>
              </c:ext>
            </c:extLst>
          </c:dPt>
          <c:dPt>
            <c:idx val="122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74D5-43EC-B214-57EF86FA70D9}"/>
              </c:ext>
            </c:extLst>
          </c:dPt>
          <c:cat>
            <c:numRef>
              <c:f>'1. Quarterly change in GDP'!$A$4:$A$126</c:f>
              <c:numCache>
                <c:formatCode>General</c:formatCode>
                <c:ptCount val="123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  <c:pt idx="112">
                  <c:v>2022</c:v>
                </c:pt>
                <c:pt idx="116">
                  <c:v>2023</c:v>
                </c:pt>
                <c:pt idx="120">
                  <c:v>2024</c:v>
                </c:pt>
              </c:numCache>
            </c:numRef>
          </c:cat>
          <c:val>
            <c:numRef>
              <c:f>'1. Quarterly change in GDP'!$B$4:$B$126</c:f>
              <c:numCache>
                <c:formatCode>0.0%</c:formatCode>
                <c:ptCount val="123"/>
                <c:pt idx="0">
                  <c:v>-4.7133492258133458E-4</c:v>
                </c:pt>
                <c:pt idx="1">
                  <c:v>9.7566198637673018E-3</c:v>
                </c:pt>
                <c:pt idx="2">
                  <c:v>1.1245152337437947E-2</c:v>
                </c:pt>
                <c:pt idx="3">
                  <c:v>1.8582953859177076E-2</c:v>
                </c:pt>
                <c:pt idx="4">
                  <c:v>2.4994674568008524E-3</c:v>
                </c:pt>
                <c:pt idx="5">
                  <c:v>2.8748405134577659E-3</c:v>
                </c:pt>
                <c:pt idx="6">
                  <c:v>6.6346296747230582E-3</c:v>
                </c:pt>
                <c:pt idx="7">
                  <c:v>3.3636667019540933E-3</c:v>
                </c:pt>
                <c:pt idx="8">
                  <c:v>1.8524983038061604E-2</c:v>
                </c:pt>
                <c:pt idx="9">
                  <c:v>1.1913589158366822E-2</c:v>
                </c:pt>
                <c:pt idx="10">
                  <c:v>1.1914841545854538E-2</c:v>
                </c:pt>
                <c:pt idx="11">
                  <c:v>9.3817146318699862E-3</c:v>
                </c:pt>
                <c:pt idx="12">
                  <c:v>4.6421677875430056E-3</c:v>
                </c:pt>
                <c:pt idx="13">
                  <c:v>6.2741089497306834E-3</c:v>
                </c:pt>
                <c:pt idx="14">
                  <c:v>9.9423784325125553E-4</c:v>
                </c:pt>
                <c:pt idx="15">
                  <c:v>1.3815333373434768E-4</c:v>
                </c:pt>
                <c:pt idx="16">
                  <c:v>2.6270385036457622E-3</c:v>
                </c:pt>
                <c:pt idx="17">
                  <c:v>1.414253049444758E-3</c:v>
                </c:pt>
                <c:pt idx="18">
                  <c:v>-2.1903341686316802E-3</c:v>
                </c:pt>
                <c:pt idx="19">
                  <c:v>9.6284345307862118E-4</c:v>
                </c:pt>
                <c:pt idx="20">
                  <c:v>9.6106895421861349E-3</c:v>
                </c:pt>
                <c:pt idx="21">
                  <c:v>7.9589020389099208E-3</c:v>
                </c:pt>
                <c:pt idx="22">
                  <c:v>1.0918972593946474E-2</c:v>
                </c:pt>
                <c:pt idx="23">
                  <c:v>1.0999821584012581E-2</c:v>
                </c:pt>
                <c:pt idx="24">
                  <c:v>1.1688399926261583E-2</c:v>
                </c:pt>
                <c:pt idx="25">
                  <c:v>9.1999078327755779E-3</c:v>
                </c:pt>
                <c:pt idx="26">
                  <c:v>9.9039428763350035E-3</c:v>
                </c:pt>
                <c:pt idx="27">
                  <c:v>8.5095467046614193E-3</c:v>
                </c:pt>
                <c:pt idx="28">
                  <c:v>6.1451184646779122E-3</c:v>
                </c:pt>
                <c:pt idx="29">
                  <c:v>4.9970441205888783E-3</c:v>
                </c:pt>
                <c:pt idx="30">
                  <c:v>2.6574794215044051E-3</c:v>
                </c:pt>
                <c:pt idx="31">
                  <c:v>7.6932290380802293E-3</c:v>
                </c:pt>
                <c:pt idx="32">
                  <c:v>1.0860090271194611E-2</c:v>
                </c:pt>
                <c:pt idx="33">
                  <c:v>1.2688591870982702E-2</c:v>
                </c:pt>
                <c:pt idx="34">
                  <c:v>1.1318294922630923E-2</c:v>
                </c:pt>
                <c:pt idx="35">
                  <c:v>8.3198863115936383E-3</c:v>
                </c:pt>
                <c:pt idx="36">
                  <c:v>6.3476230694994307E-3</c:v>
                </c:pt>
                <c:pt idx="37">
                  <c:v>4.8836948048669448E-3</c:v>
                </c:pt>
                <c:pt idx="38">
                  <c:v>5.4269059072238335E-3</c:v>
                </c:pt>
                <c:pt idx="39">
                  <c:v>5.7693128266878002E-3</c:v>
                </c:pt>
                <c:pt idx="40">
                  <c:v>1.513781621841348E-2</c:v>
                </c:pt>
                <c:pt idx="41">
                  <c:v>1.3974499245385852E-2</c:v>
                </c:pt>
                <c:pt idx="42">
                  <c:v>1.6351179575896158E-2</c:v>
                </c:pt>
                <c:pt idx="43">
                  <c:v>1.0679301033353683E-2</c:v>
                </c:pt>
                <c:pt idx="44">
                  <c:v>1.0165997447253439E-2</c:v>
                </c:pt>
                <c:pt idx="45">
                  <c:v>1.7945539735341853E-2</c:v>
                </c:pt>
                <c:pt idx="46">
                  <c:v>1.3636185403032242E-2</c:v>
                </c:pt>
                <c:pt idx="47">
                  <c:v>6.6935606296185668E-3</c:v>
                </c:pt>
                <c:pt idx="48">
                  <c:v>1.7571684316958214E-2</c:v>
                </c:pt>
                <c:pt idx="49">
                  <c:v>1.4202436253424988E-2</c:v>
                </c:pt>
                <c:pt idx="50">
                  <c:v>1.3811529745072493E-2</c:v>
                </c:pt>
                <c:pt idx="51">
                  <c:v>1.3828179232528992E-2</c:v>
                </c:pt>
                <c:pt idx="52">
                  <c:v>1.6236720047158926E-2</c:v>
                </c:pt>
                <c:pt idx="53">
                  <c:v>8.1955799541209018E-3</c:v>
                </c:pt>
                <c:pt idx="54">
                  <c:v>1.1719351832540914E-2</c:v>
                </c:pt>
                <c:pt idx="55">
                  <c:v>1.4170797245472988E-2</c:v>
                </c:pt>
                <c:pt idx="56">
                  <c:v>4.200052698526191E-3</c:v>
                </c:pt>
                <c:pt idx="57">
                  <c:v>1.2208871395048337E-2</c:v>
                </c:pt>
                <c:pt idx="58">
                  <c:v>2.3893335016145212E-3</c:v>
                </c:pt>
                <c:pt idx="59">
                  <c:v>-5.6924852404030002E-3</c:v>
                </c:pt>
                <c:pt idx="60">
                  <c:v>-1.5555425976118475E-2</c:v>
                </c:pt>
                <c:pt idx="61">
                  <c:v>-3.4321137221483555E-3</c:v>
                </c:pt>
                <c:pt idx="62">
                  <c:v>2.3190719909902402E-3</c:v>
                </c:pt>
                <c:pt idx="63">
                  <c:v>6.6697167932647794E-3</c:v>
                </c:pt>
                <c:pt idx="64">
                  <c:v>1.1667249068162411E-2</c:v>
                </c:pt>
                <c:pt idx="65">
                  <c:v>8.394119791030219E-3</c:v>
                </c:pt>
                <c:pt idx="66">
                  <c:v>8.9024630823741902E-3</c:v>
                </c:pt>
                <c:pt idx="67">
                  <c:v>9.3078134346715746E-3</c:v>
                </c:pt>
                <c:pt idx="68">
                  <c:v>9.8480169218579938E-3</c:v>
                </c:pt>
                <c:pt idx="69">
                  <c:v>5.596715133178165E-3</c:v>
                </c:pt>
                <c:pt idx="70">
                  <c:v>4.1377111629474772E-3</c:v>
                </c:pt>
                <c:pt idx="71">
                  <c:v>6.8408623596842855E-3</c:v>
                </c:pt>
                <c:pt idx="72">
                  <c:v>5.6684325344733555E-3</c:v>
                </c:pt>
                <c:pt idx="73">
                  <c:v>8.3473352076288698E-3</c:v>
                </c:pt>
                <c:pt idx="74">
                  <c:v>4.0655842081378513E-3</c:v>
                </c:pt>
                <c:pt idx="75">
                  <c:v>4.7694280200250017E-3</c:v>
                </c:pt>
                <c:pt idx="76">
                  <c:v>7.7602471495237246E-3</c:v>
                </c:pt>
                <c:pt idx="77">
                  <c:v>7.2737858352649454E-3</c:v>
                </c:pt>
                <c:pt idx="78">
                  <c:v>4.7445959749716771E-3</c:v>
                </c:pt>
                <c:pt idx="79">
                  <c:v>5.3835202912677627E-3</c:v>
                </c:pt>
                <c:pt idx="80">
                  <c:v>-1.3793495052292215E-3</c:v>
                </c:pt>
                <c:pt idx="81">
                  <c:v>3.9466659953117933E-3</c:v>
                </c:pt>
                <c:pt idx="82">
                  <c:v>4.8057925605446972E-3</c:v>
                </c:pt>
                <c:pt idx="83">
                  <c:v>7.4877563834854222E-3</c:v>
                </c:pt>
                <c:pt idx="84">
                  <c:v>7.2235218227727493E-3</c:v>
                </c:pt>
                <c:pt idx="85">
                  <c:v>-8.442626298788114E-3</c:v>
                </c:pt>
                <c:pt idx="86">
                  <c:v>4.5042400976491592E-3</c:v>
                </c:pt>
                <c:pt idx="87">
                  <c:v>4.3346618430486483E-3</c:v>
                </c:pt>
                <c:pt idx="88">
                  <c:v>2.3886475790229067E-3</c:v>
                </c:pt>
                <c:pt idx="89">
                  <c:v>9.6213852476267903E-4</c:v>
                </c:pt>
                <c:pt idx="90">
                  <c:v>-1.2183101536766827E-4</c:v>
                </c:pt>
                <c:pt idx="91">
                  <c:v>8.4913562659250097E-4</c:v>
                </c:pt>
                <c:pt idx="92">
                  <c:v>4.7212570114936181E-3</c:v>
                </c:pt>
                <c:pt idx="93">
                  <c:v>5.4530290939673876E-3</c:v>
                </c:pt>
                <c:pt idx="94">
                  <c:v>1.8389597941168567E-3</c:v>
                </c:pt>
                <c:pt idx="95">
                  <c:v>3.9336109943264308E-3</c:v>
                </c:pt>
                <c:pt idx="96">
                  <c:v>5.2902451784919702E-3</c:v>
                </c:pt>
                <c:pt idx="97">
                  <c:v>-2.4865571563448263E-3</c:v>
                </c:pt>
                <c:pt idx="98">
                  <c:v>1.2298210152111189E-2</c:v>
                </c:pt>
                <c:pt idx="99">
                  <c:v>2.7749492677291432E-3</c:v>
                </c:pt>
                <c:pt idx="100">
                  <c:v>-8.7343448163600401E-3</c:v>
                </c:pt>
                <c:pt idx="101">
                  <c:v>4.5221080931374669E-3</c:v>
                </c:pt>
                <c:pt idx="102">
                  <c:v>1.0510848777030013E-3</c:v>
                </c:pt>
                <c:pt idx="103">
                  <c:v>-3.6211979394717986E-4</c:v>
                </c:pt>
                <c:pt idx="104">
                  <c:v>-4.0208853398315814E-4</c:v>
                </c:pt>
                <c:pt idx="105">
                  <c:v>-0.16842584487251333</c:v>
                </c:pt>
                <c:pt idx="106">
                  <c:v>0.13756385407056748</c:v>
                </c:pt>
                <c:pt idx="107">
                  <c:v>2.7555714043366208E-2</c:v>
                </c:pt>
                <c:pt idx="108">
                  <c:v>5.9757845765375794E-3</c:v>
                </c:pt>
                <c:pt idx="109">
                  <c:v>1.4352878306925554E-2</c:v>
                </c:pt>
                <c:pt idx="110">
                  <c:v>-1.7021430209742672E-2</c:v>
                </c:pt>
                <c:pt idx="111">
                  <c:v>1.6057627181588208E-2</c:v>
                </c:pt>
                <c:pt idx="112">
                  <c:v>1.3034092750788373E-2</c:v>
                </c:pt>
                <c:pt idx="113">
                  <c:v>-9.377194949777401E-3</c:v>
                </c:pt>
                <c:pt idx="114">
                  <c:v>1.9477020600517037E-2</c:v>
                </c:pt>
                <c:pt idx="115">
                  <c:v>-1.3967658725328125E-2</c:v>
                </c:pt>
                <c:pt idx="116">
                  <c:v>6.3038497222096535E-3</c:v>
                </c:pt>
                <c:pt idx="117">
                  <c:v>6.8990827115893438E-3</c:v>
                </c:pt>
                <c:pt idx="118">
                  <c:v>-4.120964915149683E-3</c:v>
                </c:pt>
                <c:pt idx="119">
                  <c:v>3.4699592280376113E-3</c:v>
                </c:pt>
                <c:pt idx="120">
                  <c:v>2.8815006039373259E-4</c:v>
                </c:pt>
                <c:pt idx="121">
                  <c:v>3.4404255287341368E-3</c:v>
                </c:pt>
                <c:pt idx="122">
                  <c:v>-3.4693396462643911E-3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DE67-4763-829A-B6F0DE3D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0"/>
        <c:majorTickMark val="none"/>
        <c:minorTickMark val="out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At val="-0.2"/>
        <c:auto val="1"/>
        <c:lblAlgn val="ctr"/>
        <c:lblOffset val="100"/>
        <c:noMultiLvlLbl val="0"/>
      </c:catAx>
      <c:valAx>
        <c:axId val="185652798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Growth rates agric &amp; other'!$B$5</c:f>
              <c:strCache>
                <c:ptCount val="1"/>
                <c:pt idx="0">
                  <c:v>Other sectors</c:v>
                </c:pt>
              </c:strCache>
            </c:strRef>
          </c:tx>
          <c:spPr>
            <a:ln w="44450">
              <a:solidFill>
                <a:srgbClr val="4BACC6">
                  <a:lumMod val="75000"/>
                  <a:alpha val="69000"/>
                </a:srgbClr>
              </a:solidFill>
            </a:ln>
          </c:spPr>
          <c:marker>
            <c:symbol val="none"/>
          </c:marker>
          <c:cat>
            <c:numRef>
              <c:f>'2. Growth rates agric &amp; other'!$A$6:$A$128</c:f>
              <c:numCache>
                <c:formatCode>yyyy\-mm\-dd;@</c:formatCode>
                <c:ptCount val="123"/>
                <c:pt idx="0" formatCode="General">
                  <c:v>1994</c:v>
                </c:pt>
                <c:pt idx="4" formatCode="General">
                  <c:v>1995</c:v>
                </c:pt>
                <c:pt idx="8" formatCode="General">
                  <c:v>1996</c:v>
                </c:pt>
                <c:pt idx="12" formatCode="General">
                  <c:v>1997</c:v>
                </c:pt>
                <c:pt idx="16" formatCode="General">
                  <c:v>1998</c:v>
                </c:pt>
                <c:pt idx="20" formatCode="General">
                  <c:v>1999</c:v>
                </c:pt>
                <c:pt idx="24" formatCode="General">
                  <c:v>2000</c:v>
                </c:pt>
                <c:pt idx="28" formatCode="General">
                  <c:v>2001</c:v>
                </c:pt>
                <c:pt idx="32" formatCode="General">
                  <c:v>2002</c:v>
                </c:pt>
                <c:pt idx="36" formatCode="General">
                  <c:v>2003</c:v>
                </c:pt>
                <c:pt idx="40" formatCode="General">
                  <c:v>2004</c:v>
                </c:pt>
                <c:pt idx="44" formatCode="General">
                  <c:v>2005</c:v>
                </c:pt>
                <c:pt idx="48" formatCode="General">
                  <c:v>2006</c:v>
                </c:pt>
                <c:pt idx="52" formatCode="General">
                  <c:v>2007</c:v>
                </c:pt>
                <c:pt idx="56" formatCode="General">
                  <c:v>2008</c:v>
                </c:pt>
                <c:pt idx="60" formatCode="General">
                  <c:v>2009</c:v>
                </c:pt>
                <c:pt idx="64" formatCode="General">
                  <c:v>2010</c:v>
                </c:pt>
                <c:pt idx="68" formatCode="General">
                  <c:v>2011</c:v>
                </c:pt>
                <c:pt idx="72" formatCode="General">
                  <c:v>2012</c:v>
                </c:pt>
                <c:pt idx="76" formatCode="General">
                  <c:v>2013</c:v>
                </c:pt>
                <c:pt idx="80" formatCode="General">
                  <c:v>2014</c:v>
                </c:pt>
                <c:pt idx="84" formatCode="General">
                  <c:v>2015</c:v>
                </c:pt>
                <c:pt idx="88" formatCode="General">
                  <c:v>2016</c:v>
                </c:pt>
                <c:pt idx="92" formatCode="General">
                  <c:v>2017</c:v>
                </c:pt>
                <c:pt idx="96" formatCode="General">
                  <c:v>2018</c:v>
                </c:pt>
                <c:pt idx="100" formatCode="General">
                  <c:v>2019</c:v>
                </c:pt>
                <c:pt idx="104" formatCode="General">
                  <c:v>2020</c:v>
                </c:pt>
                <c:pt idx="108" formatCode="General">
                  <c:v>2021</c:v>
                </c:pt>
                <c:pt idx="112" formatCode="General">
                  <c:v>2022</c:v>
                </c:pt>
                <c:pt idx="116" formatCode="General">
                  <c:v>2023</c:v>
                </c:pt>
                <c:pt idx="120" formatCode="General">
                  <c:v>2024</c:v>
                </c:pt>
              </c:numCache>
            </c:numRef>
          </c:cat>
          <c:val>
            <c:numRef>
              <c:f>'2. Growth rates agric &amp; other'!$B$6:$B$128</c:f>
              <c:numCache>
                <c:formatCode>0.0%</c:formatCode>
                <c:ptCount val="123"/>
                <c:pt idx="0">
                  <c:v>4.7739348891371325E-3</c:v>
                </c:pt>
                <c:pt idx="1">
                  <c:v>9.9170184222969748E-3</c:v>
                </c:pt>
                <c:pt idx="2">
                  <c:v>1.1138266391153229E-2</c:v>
                </c:pt>
                <c:pt idx="3">
                  <c:v>1.6838033255198948E-2</c:v>
                </c:pt>
                <c:pt idx="4">
                  <c:v>5.8903001076364703E-3</c:v>
                </c:pt>
                <c:pt idx="5">
                  <c:v>7.0089112476179327E-3</c:v>
                </c:pt>
                <c:pt idx="6">
                  <c:v>8.8899214428908024E-3</c:v>
                </c:pt>
                <c:pt idx="7">
                  <c:v>3.4184564852821619E-3</c:v>
                </c:pt>
                <c:pt idx="8">
                  <c:v>1.5326064550236218E-2</c:v>
                </c:pt>
                <c:pt idx="9">
                  <c:v>8.5077784736622419E-3</c:v>
                </c:pt>
                <c:pt idx="10">
                  <c:v>1.0667029732851274E-2</c:v>
                </c:pt>
                <c:pt idx="11">
                  <c:v>9.322005758103602E-3</c:v>
                </c:pt>
                <c:pt idx="12">
                  <c:v>6.4086057333716528E-3</c:v>
                </c:pt>
                <c:pt idx="13">
                  <c:v>6.3535814680397706E-3</c:v>
                </c:pt>
                <c:pt idx="14">
                  <c:v>1.08851264972043E-3</c:v>
                </c:pt>
                <c:pt idx="15">
                  <c:v>3.5791191153888846E-4</c:v>
                </c:pt>
                <c:pt idx="16">
                  <c:v>3.5438180506262018E-3</c:v>
                </c:pt>
                <c:pt idx="17">
                  <c:v>2.0254423803347521E-3</c:v>
                </c:pt>
                <c:pt idx="18">
                  <c:v>-2.1739448196960165E-3</c:v>
                </c:pt>
                <c:pt idx="19">
                  <c:v>4.5744515100376582E-4</c:v>
                </c:pt>
                <c:pt idx="20">
                  <c:v>9.1989293149898899E-3</c:v>
                </c:pt>
                <c:pt idx="21">
                  <c:v>7.828317473626667E-3</c:v>
                </c:pt>
                <c:pt idx="22">
                  <c:v>1.0754829466468552E-2</c:v>
                </c:pt>
                <c:pt idx="23">
                  <c:v>1.0626461515748753E-2</c:v>
                </c:pt>
                <c:pt idx="24">
                  <c:v>1.1661274152693801E-2</c:v>
                </c:pt>
                <c:pt idx="25">
                  <c:v>9.2525341435749642E-3</c:v>
                </c:pt>
                <c:pt idx="26">
                  <c:v>1.0122991844680351E-2</c:v>
                </c:pt>
                <c:pt idx="27">
                  <c:v>9.0877790552368332E-3</c:v>
                </c:pt>
                <c:pt idx="28">
                  <c:v>6.7644770711214885E-3</c:v>
                </c:pt>
                <c:pt idx="29">
                  <c:v>5.263937862071133E-3</c:v>
                </c:pt>
                <c:pt idx="30">
                  <c:v>2.7844322482570849E-3</c:v>
                </c:pt>
                <c:pt idx="31">
                  <c:v>7.8874008254836703E-3</c:v>
                </c:pt>
                <c:pt idx="32">
                  <c:v>1.0453981879995355E-2</c:v>
                </c:pt>
                <c:pt idx="33">
                  <c:v>1.2199603993293895E-2</c:v>
                </c:pt>
                <c:pt idx="34">
                  <c:v>1.1080104087280551E-2</c:v>
                </c:pt>
                <c:pt idx="35">
                  <c:v>8.2024427450615445E-3</c:v>
                </c:pt>
                <c:pt idx="36">
                  <c:v>6.4773464112217738E-3</c:v>
                </c:pt>
                <c:pt idx="37">
                  <c:v>5.2167935422580136E-3</c:v>
                </c:pt>
                <c:pt idx="38">
                  <c:v>6.2484273350753572E-3</c:v>
                </c:pt>
                <c:pt idx="39">
                  <c:v>6.0529897224028684E-3</c:v>
                </c:pt>
                <c:pt idx="40">
                  <c:v>1.5361701594700738E-2</c:v>
                </c:pt>
                <c:pt idx="41">
                  <c:v>1.4078500831662621E-2</c:v>
                </c:pt>
                <c:pt idx="42">
                  <c:v>1.6224984330956982E-2</c:v>
                </c:pt>
                <c:pt idx="43">
                  <c:v>1.0318306930764187E-2</c:v>
                </c:pt>
                <c:pt idx="44">
                  <c:v>1.0531526327482998E-2</c:v>
                </c:pt>
                <c:pt idx="45">
                  <c:v>1.8397457019122099E-2</c:v>
                </c:pt>
                <c:pt idx="46">
                  <c:v>1.388914779653061E-2</c:v>
                </c:pt>
                <c:pt idx="47">
                  <c:v>6.7639979342744017E-3</c:v>
                </c:pt>
                <c:pt idx="48">
                  <c:v>1.7441615917808129E-2</c:v>
                </c:pt>
                <c:pt idx="49">
                  <c:v>1.6343341839077041E-2</c:v>
                </c:pt>
                <c:pt idx="50">
                  <c:v>1.479116050766649E-2</c:v>
                </c:pt>
                <c:pt idx="51">
                  <c:v>1.4269649408623408E-2</c:v>
                </c:pt>
                <c:pt idx="52">
                  <c:v>1.5944270967872542E-2</c:v>
                </c:pt>
                <c:pt idx="53">
                  <c:v>7.6720117499746721E-3</c:v>
                </c:pt>
                <c:pt idx="54">
                  <c:v>1.1648980173535328E-2</c:v>
                </c:pt>
                <c:pt idx="55">
                  <c:v>1.3580687766478805E-2</c:v>
                </c:pt>
                <c:pt idx="56">
                  <c:v>3.0651744123673108E-3</c:v>
                </c:pt>
                <c:pt idx="57">
                  <c:v>1.1604958878962179E-2</c:v>
                </c:pt>
                <c:pt idx="58">
                  <c:v>9.3602803964998316E-4</c:v>
                </c:pt>
                <c:pt idx="59">
                  <c:v>-6.4137439959414122E-3</c:v>
                </c:pt>
                <c:pt idx="60">
                  <c:v>-1.5470259096843852E-2</c:v>
                </c:pt>
                <c:pt idx="61">
                  <c:v>-2.3989266905644069E-3</c:v>
                </c:pt>
                <c:pt idx="62">
                  <c:v>3.2165226026894533E-3</c:v>
                </c:pt>
                <c:pt idx="63">
                  <c:v>7.4124838890332612E-3</c:v>
                </c:pt>
                <c:pt idx="64">
                  <c:v>1.1736763659198957E-2</c:v>
                </c:pt>
                <c:pt idx="65">
                  <c:v>8.0386754525239024E-3</c:v>
                </c:pt>
                <c:pt idx="66">
                  <c:v>8.379030283638178E-3</c:v>
                </c:pt>
                <c:pt idx="67">
                  <c:v>9.0503057836182066E-3</c:v>
                </c:pt>
                <c:pt idx="68">
                  <c:v>1.0100297931181501E-2</c:v>
                </c:pt>
                <c:pt idx="69">
                  <c:v>6.1115129948940972E-3</c:v>
                </c:pt>
                <c:pt idx="70">
                  <c:v>4.3505310211904291E-3</c:v>
                </c:pt>
                <c:pt idx="71">
                  <c:v>7.0122370016305613E-3</c:v>
                </c:pt>
                <c:pt idx="72">
                  <c:v>5.6849845896060902E-3</c:v>
                </c:pt>
                <c:pt idx="73">
                  <c:v>8.2024827052806781E-3</c:v>
                </c:pt>
                <c:pt idx="74">
                  <c:v>3.9287201278157546E-3</c:v>
                </c:pt>
                <c:pt idx="75">
                  <c:v>4.5076380453352716E-3</c:v>
                </c:pt>
                <c:pt idx="76">
                  <c:v>7.4739946322674999E-3</c:v>
                </c:pt>
                <c:pt idx="77">
                  <c:v>7.2666352280164048E-3</c:v>
                </c:pt>
                <c:pt idx="78">
                  <c:v>5.3704874655993162E-3</c:v>
                </c:pt>
                <c:pt idx="79">
                  <c:v>4.8087950645814281E-3</c:v>
                </c:pt>
                <c:pt idx="80">
                  <c:v>-1.0170231518753514E-3</c:v>
                </c:pt>
                <c:pt idx="81">
                  <c:v>1.1167849808779717E-3</c:v>
                </c:pt>
                <c:pt idx="82">
                  <c:v>3.483177898215839E-3</c:v>
                </c:pt>
                <c:pt idx="83">
                  <c:v>9.3863881186457832E-3</c:v>
                </c:pt>
                <c:pt idx="84">
                  <c:v>6.91995971860071E-3</c:v>
                </c:pt>
                <c:pt idx="85">
                  <c:v>-6.9393484929511917E-3</c:v>
                </c:pt>
                <c:pt idx="86">
                  <c:v>5.8708303448629096E-3</c:v>
                </c:pt>
                <c:pt idx="87">
                  <c:v>2.778411657962776E-3</c:v>
                </c:pt>
                <c:pt idx="88">
                  <c:v>2.0311617759454226E-3</c:v>
                </c:pt>
                <c:pt idx="89">
                  <c:v>4.2013778103233701E-3</c:v>
                </c:pt>
                <c:pt idx="90">
                  <c:v>8.5162609934874567E-4</c:v>
                </c:pt>
                <c:pt idx="91">
                  <c:v>-3.6732813424339428E-3</c:v>
                </c:pt>
                <c:pt idx="92">
                  <c:v>3.7669601057119806E-3</c:v>
                </c:pt>
                <c:pt idx="93">
                  <c:v>2.2106958127727783E-3</c:v>
                </c:pt>
                <c:pt idx="94">
                  <c:v>4.2906561350612993E-3</c:v>
                </c:pt>
                <c:pt idx="95">
                  <c:v>5.683825436360701E-3</c:v>
                </c:pt>
                <c:pt idx="96">
                  <c:v>4.5183392316228144E-3</c:v>
                </c:pt>
                <c:pt idx="97">
                  <c:v>-2.7975431099341863E-3</c:v>
                </c:pt>
                <c:pt idx="98">
                  <c:v>9.7940671185035022E-3</c:v>
                </c:pt>
                <c:pt idx="99">
                  <c:v>5.946523896362077E-3</c:v>
                </c:pt>
                <c:pt idx="100">
                  <c:v>-6.1884597094423732E-3</c:v>
                </c:pt>
                <c:pt idx="101">
                  <c:v>2.8873653273733257E-3</c:v>
                </c:pt>
                <c:pt idx="102" formatCode="0.00%">
                  <c:v>-2.855580276157621E-4</c:v>
                </c:pt>
                <c:pt idx="103" formatCode="0.00%">
                  <c:v>-4.7498344025431738E-4</c:v>
                </c:pt>
                <c:pt idx="104">
                  <c:v>-3.1704163395909202E-3</c:v>
                </c:pt>
                <c:pt idx="105">
                  <c:v>-0.17223401901559987</c:v>
                </c:pt>
                <c:pt idx="106">
                  <c:v>0.14158705243393355</c:v>
                </c:pt>
                <c:pt idx="107">
                  <c:v>2.6095103988901691E-2</c:v>
                </c:pt>
                <c:pt idx="108">
                  <c:v>4.8018404616181343E-3</c:v>
                </c:pt>
                <c:pt idx="109">
                  <c:v>1.1832920274002179E-2</c:v>
                </c:pt>
                <c:pt idx="110">
                  <c:v>-8.6805134511738213E-3</c:v>
                </c:pt>
                <c:pt idx="111">
                  <c:v>1.2813841976313967E-2</c:v>
                </c:pt>
                <c:pt idx="112">
                  <c:v>1.3703054988731367E-2</c:v>
                </c:pt>
                <c:pt idx="113">
                  <c:v>-6.4910270818163696E-3</c:v>
                </c:pt>
                <c:pt idx="114">
                  <c:v>1.0475484895403397E-2</c:v>
                </c:pt>
                <c:pt idx="115">
                  <c:v>-1.2569166622777628E-2</c:v>
                </c:pt>
                <c:pt idx="116">
                  <c:v>8.0104627890578151E-3</c:v>
                </c:pt>
                <c:pt idx="117">
                  <c:v>6.0600937866721605E-3</c:v>
                </c:pt>
                <c:pt idx="118">
                  <c:v>1.8626360516784679E-3</c:v>
                </c:pt>
                <c:pt idx="119">
                  <c:v>4.1639019482906381E-3</c:v>
                </c:pt>
                <c:pt idx="120">
                  <c:v>-3.0221692460152827E-3</c:v>
                </c:pt>
                <c:pt idx="121">
                  <c:v>4.8704297465913537E-3</c:v>
                </c:pt>
                <c:pt idx="122">
                  <c:v>4.0795834123652508E-3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B9D-472A-9492-493B4A1FDF19}"/>
            </c:ext>
          </c:extLst>
        </c:ser>
        <c:ser>
          <c:idx val="1"/>
          <c:order val="1"/>
          <c:tx>
            <c:strRef>
              <c:f>'2. Growth rates agric &amp; other'!$C$5</c:f>
              <c:strCache>
                <c:ptCount val="1"/>
                <c:pt idx="0">
                  <c:v>Agriculture</c:v>
                </c:pt>
              </c:strCache>
            </c:strRef>
          </c:tx>
          <c:spPr>
            <a:ln w="15875"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'2. Growth rates agric &amp; other'!$A$6:$A$128</c:f>
              <c:numCache>
                <c:formatCode>yyyy\-mm\-dd;@</c:formatCode>
                <c:ptCount val="123"/>
                <c:pt idx="0" formatCode="General">
                  <c:v>1994</c:v>
                </c:pt>
                <c:pt idx="4" formatCode="General">
                  <c:v>1995</c:v>
                </c:pt>
                <c:pt idx="8" formatCode="General">
                  <c:v>1996</c:v>
                </c:pt>
                <c:pt idx="12" formatCode="General">
                  <c:v>1997</c:v>
                </c:pt>
                <c:pt idx="16" formatCode="General">
                  <c:v>1998</c:v>
                </c:pt>
                <c:pt idx="20" formatCode="General">
                  <c:v>1999</c:v>
                </c:pt>
                <c:pt idx="24" formatCode="General">
                  <c:v>2000</c:v>
                </c:pt>
                <c:pt idx="28" formatCode="General">
                  <c:v>2001</c:v>
                </c:pt>
                <c:pt idx="32" formatCode="General">
                  <c:v>2002</c:v>
                </c:pt>
                <c:pt idx="36" formatCode="General">
                  <c:v>2003</c:v>
                </c:pt>
                <c:pt idx="40" formatCode="General">
                  <c:v>2004</c:v>
                </c:pt>
                <c:pt idx="44" formatCode="General">
                  <c:v>2005</c:v>
                </c:pt>
                <c:pt idx="48" formatCode="General">
                  <c:v>2006</c:v>
                </c:pt>
                <c:pt idx="52" formatCode="General">
                  <c:v>2007</c:v>
                </c:pt>
                <c:pt idx="56" formatCode="General">
                  <c:v>2008</c:v>
                </c:pt>
                <c:pt idx="60" formatCode="General">
                  <c:v>2009</c:v>
                </c:pt>
                <c:pt idx="64" formatCode="General">
                  <c:v>2010</c:v>
                </c:pt>
                <c:pt idx="68" formatCode="General">
                  <c:v>2011</c:v>
                </c:pt>
                <c:pt idx="72" formatCode="General">
                  <c:v>2012</c:v>
                </c:pt>
                <c:pt idx="76" formatCode="General">
                  <c:v>2013</c:v>
                </c:pt>
                <c:pt idx="80" formatCode="General">
                  <c:v>2014</c:v>
                </c:pt>
                <c:pt idx="84" formatCode="General">
                  <c:v>2015</c:v>
                </c:pt>
                <c:pt idx="88" formatCode="General">
                  <c:v>2016</c:v>
                </c:pt>
                <c:pt idx="92" formatCode="General">
                  <c:v>2017</c:v>
                </c:pt>
                <c:pt idx="96" formatCode="General">
                  <c:v>2018</c:v>
                </c:pt>
                <c:pt idx="100" formatCode="General">
                  <c:v>2019</c:v>
                </c:pt>
                <c:pt idx="104" formatCode="General">
                  <c:v>2020</c:v>
                </c:pt>
                <c:pt idx="108" formatCode="General">
                  <c:v>2021</c:v>
                </c:pt>
                <c:pt idx="112" formatCode="General">
                  <c:v>2022</c:v>
                </c:pt>
                <c:pt idx="116" formatCode="General">
                  <c:v>2023</c:v>
                </c:pt>
                <c:pt idx="120" formatCode="General">
                  <c:v>2024</c:v>
                </c:pt>
              </c:numCache>
            </c:numRef>
          </c:cat>
          <c:val>
            <c:numRef>
              <c:f>'2. Growth rates agric &amp; other'!$C$6:$C$128</c:f>
              <c:numCache>
                <c:formatCode>0%</c:formatCode>
                <c:ptCount val="123"/>
                <c:pt idx="0">
                  <c:v>-0.1573611802966064</c:v>
                </c:pt>
                <c:pt idx="1">
                  <c:v>4.0358515342995283E-3</c:v>
                </c:pt>
                <c:pt idx="2">
                  <c:v>1.5079672063575078E-2</c:v>
                </c:pt>
                <c:pt idx="3">
                  <c:v>8.0938696568872759E-2</c:v>
                </c:pt>
                <c:pt idx="4">
                  <c:v>-0.11148819810307808</c:v>
                </c:pt>
                <c:pt idx="5">
                  <c:v>-0.15445707335423176</c:v>
                </c:pt>
                <c:pt idx="6">
                  <c:v>-9.5586178486026241E-2</c:v>
                </c:pt>
                <c:pt idx="7">
                  <c:v>5.9345632831675488E-4</c:v>
                </c:pt>
                <c:pt idx="8">
                  <c:v>0.18072121801319052</c:v>
                </c:pt>
                <c:pt idx="9">
                  <c:v>0.16041010567316949</c:v>
                </c:pt>
                <c:pt idx="10">
                  <c:v>5.9198666947740897E-2</c:v>
                </c:pt>
                <c:pt idx="11">
                  <c:v>1.1540617307334466E-2</c:v>
                </c:pt>
                <c:pt idx="12">
                  <c:v>-5.9087108470184169E-2</c:v>
                </c:pt>
                <c:pt idx="13">
                  <c:v>3.2073298214267965E-3</c:v>
                </c:pt>
                <c:pt idx="14">
                  <c:v>-2.6551588422687455E-3</c:v>
                </c:pt>
                <c:pt idx="15">
                  <c:v>-8.4006771510120037E-3</c:v>
                </c:pt>
                <c:pt idx="16">
                  <c:v>-3.3309534689522136E-2</c:v>
                </c:pt>
                <c:pt idx="17">
                  <c:v>-2.3456928361837104E-2</c:v>
                </c:pt>
                <c:pt idx="18">
                  <c:v>-2.8746706589344306E-3</c:v>
                </c:pt>
                <c:pt idx="19">
                  <c:v>2.2080555638787747E-2</c:v>
                </c:pt>
                <c:pt idx="20">
                  <c:v>2.6451809804252324E-2</c:v>
                </c:pt>
                <c:pt idx="21">
                  <c:v>1.3210078906302769E-2</c:v>
                </c:pt>
                <c:pt idx="22">
                  <c:v>1.748457467434994E-2</c:v>
                </c:pt>
                <c:pt idx="23">
                  <c:v>2.5835168706661138E-2</c:v>
                </c:pt>
                <c:pt idx="24">
                  <c:v>1.2750254541074257E-2</c:v>
                </c:pt>
                <c:pt idx="25">
                  <c:v>7.1420346027522008E-3</c:v>
                </c:pt>
                <c:pt idx="26">
                  <c:v>1.3204108912399093E-3</c:v>
                </c:pt>
                <c:pt idx="27">
                  <c:v>-1.4347935525413025E-2</c:v>
                </c:pt>
                <c:pt idx="28">
                  <c:v>-1.8920215337177138E-2</c:v>
                </c:pt>
                <c:pt idx="29">
                  <c:v>-6.0868728040170961E-3</c:v>
                </c:pt>
                <c:pt idx="30">
                  <c:v>-2.6749967582234691E-3</c:v>
                </c:pt>
                <c:pt idx="31">
                  <c:v>-5.0733176834427685E-4</c:v>
                </c:pt>
                <c:pt idx="32">
                  <c:v>2.8155537300914135E-2</c:v>
                </c:pt>
                <c:pt idx="33">
                  <c:v>3.3155189055799505E-2</c:v>
                </c:pt>
                <c:pt idx="34">
                  <c:v>2.1085565040989129E-2</c:v>
                </c:pt>
                <c:pt idx="35">
                  <c:v>1.3088595189302499E-2</c:v>
                </c:pt>
                <c:pt idx="36">
                  <c:v>1.1057074520943733E-3</c:v>
                </c:pt>
                <c:pt idx="37">
                  <c:v>-8.6485221277855517E-3</c:v>
                </c:pt>
                <c:pt idx="38">
                  <c:v>-2.8414386271486736E-2</c:v>
                </c:pt>
                <c:pt idx="39">
                  <c:v>-6.3332165840370713E-3</c:v>
                </c:pt>
                <c:pt idx="40">
                  <c:v>5.4671144170979069E-3</c:v>
                </c:pt>
                <c:pt idx="41">
                  <c:v>9.4379551622378877E-3</c:v>
                </c:pt>
                <c:pt idx="42">
                  <c:v>2.1881115614431845E-2</c:v>
                </c:pt>
                <c:pt idx="43">
                  <c:v>2.6410677303604579E-2</c:v>
                </c:pt>
                <c:pt idx="44">
                  <c:v>-5.5132555935951677E-3</c:v>
                </c:pt>
                <c:pt idx="45">
                  <c:v>-1.7520683766258927E-3</c:v>
                </c:pt>
                <c:pt idx="46">
                  <c:v>2.3878206614218467E-3</c:v>
                </c:pt>
                <c:pt idx="47">
                  <c:v>3.5255192106116162E-3</c:v>
                </c:pt>
                <c:pt idx="48">
                  <c:v>2.3440617604224112E-2</c:v>
                </c:pt>
                <c:pt idx="49">
                  <c:v>-8.1833050398420926E-2</c:v>
                </c:pt>
                <c:pt idx="50">
                  <c:v>-3.4830919150825035E-2</c:v>
                </c:pt>
                <c:pt idx="51">
                  <c:v>-9.219524427938941E-3</c:v>
                </c:pt>
                <c:pt idx="52">
                  <c:v>3.1866488357075839E-2</c:v>
                </c:pt>
                <c:pt idx="53">
                  <c:v>3.5745600278356493E-2</c:v>
                </c:pt>
                <c:pt idx="54">
                  <c:v>1.5321922825167977E-2</c:v>
                </c:pt>
                <c:pt idx="55">
                  <c:v>4.4271278102098188E-2</c:v>
                </c:pt>
                <c:pt idx="56">
                  <c:v>6.0386959406397711E-2</c:v>
                </c:pt>
                <c:pt idx="57">
                  <c:v>4.0491817193760271E-2</c:v>
                </c:pt>
                <c:pt idx="58">
                  <c:v>6.8562177002562841E-2</c:v>
                </c:pt>
                <c:pt idx="59">
                  <c:v>2.5069935899229456E-2</c:v>
                </c:pt>
                <c:pt idx="60">
                  <c:v>-1.9076314120623605E-2</c:v>
                </c:pt>
                <c:pt idx="61">
                  <c:v>-4.6302170544238908E-2</c:v>
                </c:pt>
                <c:pt idx="62">
                  <c:v>-3.6633109425696864E-2</c:v>
                </c:pt>
                <c:pt idx="63">
                  <c:v>-2.6902254476713905E-2</c:v>
                </c:pt>
                <c:pt idx="64">
                  <c:v>8.4144965602379607E-3</c:v>
                </c:pt>
                <c:pt idx="65">
                  <c:v>2.5080998165780688E-2</c:v>
                </c:pt>
                <c:pt idx="66">
                  <c:v>3.3067276357529041E-2</c:v>
                </c:pt>
                <c:pt idx="67">
                  <c:v>2.0911816886000079E-2</c:v>
                </c:pt>
                <c:pt idx="68">
                  <c:v>-1.3883744983265167E-3</c:v>
                </c:pt>
                <c:pt idx="69">
                  <c:v>-1.7595750167000768E-2</c:v>
                </c:pt>
                <c:pt idx="70">
                  <c:v>-5.6815365646432081E-3</c:v>
                </c:pt>
                <c:pt idx="71">
                  <c:v>-1.1459308013301861E-3</c:v>
                </c:pt>
                <c:pt idx="72">
                  <c:v>4.8907353869556136E-3</c:v>
                </c:pt>
                <c:pt idx="73">
                  <c:v>1.5158599113492821E-2</c:v>
                </c:pt>
                <c:pt idx="74">
                  <c:v>1.0457117475355826E-2</c:v>
                </c:pt>
                <c:pt idx="75">
                  <c:v>1.691599565154478E-2</c:v>
                </c:pt>
                <c:pt idx="76">
                  <c:v>2.0879770013059185E-2</c:v>
                </c:pt>
                <c:pt idx="77">
                  <c:v>7.5972088328521981E-3</c:v>
                </c:pt>
                <c:pt idx="78">
                  <c:v>-2.3555278752802056E-2</c:v>
                </c:pt>
                <c:pt idx="79">
                  <c:v>3.2139705697330267E-2</c:v>
                </c:pt>
                <c:pt idx="80">
                  <c:v>-1.7800697399111942E-2</c:v>
                </c:pt>
                <c:pt idx="81">
                  <c:v>0.13439409399663549</c:v>
                </c:pt>
                <c:pt idx="82">
                  <c:v>5.8610647421838191E-2</c:v>
                </c:pt>
                <c:pt idx="83">
                  <c:v>-6.5727688515407778E-2</c:v>
                </c:pt>
                <c:pt idx="84">
                  <c:v>1.9870695725642706E-2</c:v>
                </c:pt>
                <c:pt idx="85">
                  <c:v>-7.0277719248308723E-2</c:v>
                </c:pt>
                <c:pt idx="86">
                  <c:v>-5.5537963713603644E-2</c:v>
                </c:pt>
                <c:pt idx="87">
                  <c:v>7.715545951393743E-2</c:v>
                </c:pt>
                <c:pt idx="88">
                  <c:v>1.7961257449252477E-2</c:v>
                </c:pt>
                <c:pt idx="89">
                  <c:v>-0.13793574031725142</c:v>
                </c:pt>
                <c:pt idx="90">
                  <c:v>-4.8745819407370772E-2</c:v>
                </c:pt>
                <c:pt idx="91">
                  <c:v>0.23852083868237672</c:v>
                </c:pt>
                <c:pt idx="92">
                  <c:v>4.5066176268904412E-2</c:v>
                </c:pt>
                <c:pt idx="93">
                  <c:v>0.13711249639186107</c:v>
                </c:pt>
                <c:pt idx="94">
                  <c:v>-8.590489687321734E-2</c:v>
                </c:pt>
                <c:pt idx="95">
                  <c:v>-6.4885545183873461E-2</c:v>
                </c:pt>
                <c:pt idx="96">
                  <c:v>3.7932425681093562E-2</c:v>
                </c:pt>
                <c:pt idx="97">
                  <c:v>1.0240978983054649E-2</c:v>
                </c:pt>
                <c:pt idx="98">
                  <c:v>0.11346106009736734</c:v>
                </c:pt>
                <c:pt idx="99">
                  <c:v>-0.11342197711583779</c:v>
                </c:pt>
                <c:pt idx="100">
                  <c:v>-0.1145662071681528</c:v>
                </c:pt>
                <c:pt idx="101">
                  <c:v>8.0795841553424008E-2</c:v>
                </c:pt>
                <c:pt idx="102">
                  <c:v>5.8920550654836923E-2</c:v>
                </c:pt>
                <c:pt idx="103">
                  <c:v>4.2510638313744131E-3</c:v>
                </c:pt>
                <c:pt idx="104">
                  <c:v>0.11221791782891977</c:v>
                </c:pt>
                <c:pt idx="105">
                  <c:v>-2.9575851394735841E-2</c:v>
                </c:pt>
                <c:pt idx="106">
                  <c:v>1.2438163161805793E-2</c:v>
                </c:pt>
                <c:pt idx="107">
                  <c:v>7.8776926655279134E-2</c:v>
                </c:pt>
                <c:pt idx="108">
                  <c:v>4.5133645470742279E-2</c:v>
                </c:pt>
                <c:pt idx="109">
                  <c:v>9.5164428395859257E-2</c:v>
                </c:pt>
                <c:pt idx="110">
                  <c:v>-0.26415024829079414</c:v>
                </c:pt>
                <c:pt idx="111">
                  <c:v>0.14553270758609171</c:v>
                </c:pt>
                <c:pt idx="112">
                  <c:v>-1.0573833410656874E-2</c:v>
                </c:pt>
                <c:pt idx="113">
                  <c:v>-0.1137302543357227</c:v>
                </c:pt>
                <c:pt idx="114">
                  <c:v>0.38432006993183188</c:v>
                </c:pt>
                <c:pt idx="115">
                  <c:v>-5.5342729798934176E-2</c:v>
                </c:pt>
                <c:pt idx="116">
                  <c:v>-4.6473334281185608E-2</c:v>
                </c:pt>
                <c:pt idx="117">
                  <c:v>3.4327425772186171E-2</c:v>
                </c:pt>
                <c:pt idx="118">
                  <c:v>-0.19439163637158952</c:v>
                </c:pt>
                <c:pt idx="119">
                  <c:v>-2.3972123239166643E-2</c:v>
                </c:pt>
                <c:pt idx="120">
                  <c:v>0.13496895739357573</c:v>
                </c:pt>
                <c:pt idx="121">
                  <c:v>-4.7665900426633767E-2</c:v>
                </c:pt>
                <c:pt idx="122">
                  <c:v>-0.2881402383301549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9D-472A-9492-493B4A1FD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/>
        </c:spPr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At val="-0.30000000000000004"/>
        <c:auto val="1"/>
        <c:lblAlgn val="ctr"/>
        <c:lblOffset val="100"/>
        <c:noMultiLvlLbl val="0"/>
      </c:catAx>
      <c:valAx>
        <c:axId val="269663232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GDP by sector'!$B$4</c:f>
              <c:strCache>
                <c:ptCount val="1"/>
                <c:pt idx="0">
                  <c:v>Q3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public/
personal 
services</c:v>
                </c:pt>
              </c:strCache>
            </c:strRef>
          </c:cat>
          <c:val>
            <c:numRef>
              <c:f>'3. GDP by sector'!$B$5:$B$12</c:f>
              <c:numCache>
                <c:formatCode>_-* #\ ##0_-;\-* #\ ##0_-;_-* "-"??_-;_-@_-</c:formatCode>
                <c:ptCount val="8"/>
                <c:pt idx="0">
                  <c:v>159.48426029334075</c:v>
                </c:pt>
                <c:pt idx="1">
                  <c:v>478.60911201476557</c:v>
                </c:pt>
                <c:pt idx="2">
                  <c:v>1010.0003627785491</c:v>
                </c:pt>
                <c:pt idx="3">
                  <c:v>519.95859450391026</c:v>
                </c:pt>
                <c:pt idx="4">
                  <c:v>496.70338396565359</c:v>
                </c:pt>
                <c:pt idx="5">
                  <c:v>995.72876640908635</c:v>
                </c:pt>
                <c:pt idx="6">
                  <c:v>1275.4561336865229</c:v>
                </c:pt>
                <c:pt idx="7">
                  <c:v>1434.9328500309405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5-4F19-A757-4CD33F2AA821}"/>
            </c:ext>
          </c:extLst>
        </c:ser>
        <c:ser>
          <c:idx val="1"/>
          <c:order val="1"/>
          <c:tx>
            <c:strRef>
              <c:f>'3. GDP by sector'!$C$4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public/
personal 
services</c:v>
                </c:pt>
              </c:strCache>
            </c:strRef>
          </c:cat>
          <c:val>
            <c:numRef>
              <c:f>'3. GDP by sector'!$C$5:$C$12</c:f>
              <c:numCache>
                <c:formatCode>_-* #\ ##0_-;\-* #\ ##0_-;_-* "-"??_-;_-@_-</c:formatCode>
                <c:ptCount val="8"/>
                <c:pt idx="0">
                  <c:v>189.24288890706364</c:v>
                </c:pt>
                <c:pt idx="1">
                  <c:v>475.26614003630243</c:v>
                </c:pt>
                <c:pt idx="2">
                  <c:v>1006.5072667382435</c:v>
                </c:pt>
                <c:pt idx="3">
                  <c:v>485.22435030017812</c:v>
                </c:pt>
                <c:pt idx="4">
                  <c:v>520.22297681617169</c:v>
                </c:pt>
                <c:pt idx="5">
                  <c:v>1003.9984190210369</c:v>
                </c:pt>
                <c:pt idx="6">
                  <c:v>1404.5670279427789</c:v>
                </c:pt>
                <c:pt idx="7">
                  <c:v>1513.7679595192744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5-4F19-A757-4CD33F2AA821}"/>
            </c:ext>
          </c:extLst>
        </c:ser>
        <c:ser>
          <c:idx val="2"/>
          <c:order val="2"/>
          <c:tx>
            <c:strRef>
              <c:f>'3. GDP by sector'!$D$4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public/
personal 
services</c:v>
                </c:pt>
              </c:strCache>
            </c:strRef>
          </c:cat>
          <c:val>
            <c:numRef>
              <c:f>'3. GDP by sector'!$D$5:$D$12</c:f>
              <c:numCache>
                <c:formatCode>_-* #\ ##0_-;\-* #\ ##0_-;_-* "-"??_-;_-@_-</c:formatCode>
                <c:ptCount val="8"/>
                <c:pt idx="0">
                  <c:v>196.94105497023338</c:v>
                </c:pt>
                <c:pt idx="1">
                  <c:v>433.68185771348635</c:v>
                </c:pt>
                <c:pt idx="2">
                  <c:v>948.23781056675762</c:v>
                </c:pt>
                <c:pt idx="3">
                  <c:v>408.98878542111322</c:v>
                </c:pt>
                <c:pt idx="4">
                  <c:v>521.66799414736715</c:v>
                </c:pt>
                <c:pt idx="5">
                  <c:v>955.83850103504471</c:v>
                </c:pt>
                <c:pt idx="6">
                  <c:v>1526.9468661374965</c:v>
                </c:pt>
                <c:pt idx="7">
                  <c:v>1598.6773214460438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5-4F19-A757-4CD33F2AA821}"/>
            </c:ext>
          </c:extLst>
        </c:ser>
        <c:ser>
          <c:idx val="3"/>
          <c:order val="3"/>
          <c:tx>
            <c:strRef>
              <c:f>'3. GDP by sector'!$E$4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public/
personal 
services</c:v>
                </c:pt>
              </c:strCache>
            </c:strRef>
          </c:cat>
          <c:val>
            <c:numRef>
              <c:f>'3. GDP by sector'!$E$5:$E$12</c:f>
              <c:numCache>
                <c:formatCode>_-* #\ ##0_-;\-* #\ ##0_-;_-* "-"??_-;_-@_-</c:formatCode>
                <c:ptCount val="8"/>
                <c:pt idx="0">
                  <c:v>207.7647186897654</c:v>
                </c:pt>
                <c:pt idx="1">
                  <c:v>436.06332755688078</c:v>
                </c:pt>
                <c:pt idx="2">
                  <c:v>943.9182722760869</c:v>
                </c:pt>
                <c:pt idx="3">
                  <c:v>414.52810723212133</c:v>
                </c:pt>
                <c:pt idx="4">
                  <c:v>522.06074764430605</c:v>
                </c:pt>
                <c:pt idx="5">
                  <c:v>940.25588304656401</c:v>
                </c:pt>
                <c:pt idx="6">
                  <c:v>1564.8510441110543</c:v>
                </c:pt>
                <c:pt idx="7">
                  <c:v>1608.619021767732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15-4F19-A757-4CD33F2AA821}"/>
            </c:ext>
          </c:extLst>
        </c:ser>
        <c:ser>
          <c:idx val="4"/>
          <c:order val="4"/>
          <c:tx>
            <c:strRef>
              <c:f>'3. GDP by sector'!$F$4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public/
personal 
services</c:v>
                </c:pt>
              </c:strCache>
            </c:strRef>
          </c:cat>
          <c:val>
            <c:numRef>
              <c:f>'3. GDP by sector'!$F$5:$F$12</c:f>
              <c:numCache>
                <c:formatCode>_-* #\ ##0_-;\-* #\ ##0_-;_-* "-"??_-;_-@_-</c:formatCode>
                <c:ptCount val="8"/>
                <c:pt idx="0">
                  <c:v>147.89934312989882</c:v>
                </c:pt>
                <c:pt idx="1">
                  <c:v>441.14809980011415</c:v>
                </c:pt>
                <c:pt idx="2">
                  <c:v>948.85109325307599</c:v>
                </c:pt>
                <c:pt idx="3">
                  <c:v>420.23607913749322</c:v>
                </c:pt>
                <c:pt idx="4">
                  <c:v>513.71725675769596</c:v>
                </c:pt>
                <c:pt idx="5">
                  <c:v>936.94495210285208</c:v>
                </c:pt>
                <c:pt idx="6">
                  <c:v>1585.9563333266881</c:v>
                </c:pt>
                <c:pt idx="7">
                  <c:v>1613.6113820062637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15-4F19-A757-4CD33F2AA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5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 Manufacturing sales'!$A$6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Manufacturing sales'!$B$4:$X$5</c:f>
              <c:multiLvlStrCache>
                <c:ptCount val="2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'4. Manufacturing sales'!$B$6:$X$6</c:f>
              <c:numCache>
                <c:formatCode>_-* #\ ##0_-;\-* #\ ##0_-;_-* "-"??_-;_-@_-</c:formatCode>
                <c:ptCount val="23"/>
                <c:pt idx="0">
                  <c:v>714.48405956660372</c:v>
                </c:pt>
                <c:pt idx="1">
                  <c:v>712.88871541477283</c:v>
                </c:pt>
                <c:pt idx="2">
                  <c:v>710.10170469457455</c:v>
                </c:pt>
                <c:pt idx="3">
                  <c:v>690.0997341044349</c:v>
                </c:pt>
                <c:pt idx="4">
                  <c:v>672.43883310302169</c:v>
                </c:pt>
                <c:pt idx="5">
                  <c:v>493.88906266784664</c:v>
                </c:pt>
                <c:pt idx="6">
                  <c:v>632.42459508559023</c:v>
                </c:pt>
                <c:pt idx="7">
                  <c:v>671.77757683861114</c:v>
                </c:pt>
                <c:pt idx="8">
                  <c:v>668.99129592157431</c:v>
                </c:pt>
                <c:pt idx="9">
                  <c:v>694.95957860093347</c:v>
                </c:pt>
                <c:pt idx="10">
                  <c:v>675.98387047438132</c:v>
                </c:pt>
                <c:pt idx="11">
                  <c:v>701.44202750540194</c:v>
                </c:pt>
                <c:pt idx="12">
                  <c:v>735.2061100594816</c:v>
                </c:pt>
                <c:pt idx="13">
                  <c:v>724.13676497315373</c:v>
                </c:pt>
                <c:pt idx="14">
                  <c:v>714.53191748747395</c:v>
                </c:pt>
                <c:pt idx="15">
                  <c:v>704.71282581313608</c:v>
                </c:pt>
                <c:pt idx="16">
                  <c:v>725.42240474800803</c:v>
                </c:pt>
                <c:pt idx="17">
                  <c:v>734.96701683349625</c:v>
                </c:pt>
                <c:pt idx="18">
                  <c:v>730.71666009048624</c:v>
                </c:pt>
                <c:pt idx="19">
                  <c:v>723.65805632416118</c:v>
                </c:pt>
                <c:pt idx="20">
                  <c:v>727.19870747372534</c:v>
                </c:pt>
                <c:pt idx="21">
                  <c:v>721.85294743230895</c:v>
                </c:pt>
                <c:pt idx="22">
                  <c:v>728.81994802817007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6-45B9-A638-09C419019087}"/>
            </c:ext>
          </c:extLst>
        </c:ser>
        <c:ser>
          <c:idx val="1"/>
          <c:order val="1"/>
          <c:tx>
            <c:strRef>
              <c:f>'4. Manufacturing sales'!$A$7</c:f>
              <c:strCache>
                <c:ptCount val="1"/>
                <c:pt idx="0">
                  <c:v>transport equipment</c:v>
                </c:pt>
              </c:strCache>
            </c:strRef>
          </c:tx>
          <c:spPr>
            <a:solidFill>
              <a:srgbClr val="4BACC6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Manufacturing sales'!$B$4:$X$5</c:f>
              <c:multiLvlStrCache>
                <c:ptCount val="2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'4. Manufacturing sales'!$B$7:$X$7</c:f>
              <c:numCache>
                <c:formatCode>_-* #\ ##0_-;\-* #\ ##0_-;_-* "-"??_-;_-@_-</c:formatCode>
                <c:ptCount val="23"/>
                <c:pt idx="0">
                  <c:v>129.64451937519186</c:v>
                </c:pt>
                <c:pt idx="1">
                  <c:v>130.3690700456936</c:v>
                </c:pt>
                <c:pt idx="2">
                  <c:v>134.93432981826967</c:v>
                </c:pt>
                <c:pt idx="3">
                  <c:v>120.91910362358973</c:v>
                </c:pt>
                <c:pt idx="4">
                  <c:v>117.58926716926536</c:v>
                </c:pt>
                <c:pt idx="5">
                  <c:v>51.754160951285755</c:v>
                </c:pt>
                <c:pt idx="6">
                  <c:v>109.00021309093034</c:v>
                </c:pt>
                <c:pt idx="7">
                  <c:v>124.41080518683049</c:v>
                </c:pt>
                <c:pt idx="8">
                  <c:v>125.1257934462636</c:v>
                </c:pt>
                <c:pt idx="9">
                  <c:v>129.80009363097619</c:v>
                </c:pt>
                <c:pt idx="10">
                  <c:v>84.472546269144971</c:v>
                </c:pt>
                <c:pt idx="11">
                  <c:v>93.729668884323019</c:v>
                </c:pt>
                <c:pt idx="12">
                  <c:v>113.69007917084994</c:v>
                </c:pt>
                <c:pt idx="13">
                  <c:v>112.66811476176022</c:v>
                </c:pt>
                <c:pt idx="14">
                  <c:v>128.12397641059965</c:v>
                </c:pt>
                <c:pt idx="15">
                  <c:v>134.52877352472501</c:v>
                </c:pt>
                <c:pt idx="16">
                  <c:v>145.96527509851168</c:v>
                </c:pt>
                <c:pt idx="17">
                  <c:v>134.86178455478787</c:v>
                </c:pt>
                <c:pt idx="18">
                  <c:v>148.74842825471671</c:v>
                </c:pt>
                <c:pt idx="19">
                  <c:v>158.61405760255528</c:v>
                </c:pt>
                <c:pt idx="20">
                  <c:v>144.20124839627036</c:v>
                </c:pt>
                <c:pt idx="21">
                  <c:v>145.66868617801663</c:v>
                </c:pt>
                <c:pt idx="22" formatCode="General">
                  <c:v>125.56590932747389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6-45B9-A638-09C41901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2102045503"/>
        <c:axId val="2102050079"/>
      </c:barChart>
      <c:lineChart>
        <c:grouping val="standard"/>
        <c:varyColors val="0"/>
        <c:ser>
          <c:idx val="2"/>
          <c:order val="2"/>
          <c:tx>
            <c:strRef>
              <c:f>'4. Manufacturing sales'!$A$8</c:f>
              <c:strCache>
                <c:ptCount val="1"/>
                <c:pt idx="0">
                  <c:v>Production volume index (right axis)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'4. Manufacturing sales'!$B$4:$X$5</c:f>
              <c:multiLvlStrCache>
                <c:ptCount val="2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'4. Manufacturing sales'!$B$8:$X$8</c:f>
              <c:numCache>
                <c:formatCode>_-* #\ ##0_-;\-* #\ ##0_-;_-* "-"??_-;_-@_-</c:formatCode>
                <c:ptCount val="23"/>
                <c:pt idx="0">
                  <c:v>100.39999999999999</c:v>
                </c:pt>
                <c:pt idx="1">
                  <c:v>101.5</c:v>
                </c:pt>
                <c:pt idx="2">
                  <c:v>99.5</c:v>
                </c:pt>
                <c:pt idx="3">
                  <c:v>98.466666666666654</c:v>
                </c:pt>
                <c:pt idx="4">
                  <c:v>95.899999999999991</c:v>
                </c:pt>
                <c:pt idx="5">
                  <c:v>66.766666666666666</c:v>
                </c:pt>
                <c:pt idx="6">
                  <c:v>91.033333333333317</c:v>
                </c:pt>
                <c:pt idx="7">
                  <c:v>95.7</c:v>
                </c:pt>
                <c:pt idx="8">
                  <c:v>94.5</c:v>
                </c:pt>
                <c:pt idx="9">
                  <c:v>94.399999999999991</c:v>
                </c:pt>
                <c:pt idx="10">
                  <c:v>90.333333333333329</c:v>
                </c:pt>
                <c:pt idx="11">
                  <c:v>92.633333333333326</c:v>
                </c:pt>
                <c:pt idx="12">
                  <c:v>96.166666666666671</c:v>
                </c:pt>
                <c:pt idx="13">
                  <c:v>90.933333333333323</c:v>
                </c:pt>
                <c:pt idx="14">
                  <c:v>93.066666666666663</c:v>
                </c:pt>
                <c:pt idx="15">
                  <c:v>91.5</c:v>
                </c:pt>
                <c:pt idx="16">
                  <c:v>92.466666666666654</c:v>
                </c:pt>
                <c:pt idx="17">
                  <c:v>94.433333333333337</c:v>
                </c:pt>
                <c:pt idx="18">
                  <c:v>93.033333333333317</c:v>
                </c:pt>
                <c:pt idx="19">
                  <c:v>93.533333333333346</c:v>
                </c:pt>
                <c:pt idx="20">
                  <c:v>92.533333333333346</c:v>
                </c:pt>
                <c:pt idx="21">
                  <c:v>93.133333333333326</c:v>
                </c:pt>
                <c:pt idx="22" formatCode="General">
                  <c:v>93.333333333333329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5F6-45B9-A638-09C41901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52767"/>
        <c:axId val="289049407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(2024) rand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valAx>
        <c:axId val="289049407"/>
        <c:scaling>
          <c:orientation val="minMax"/>
          <c:min val="6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index of volume of production (Q1 2019 = 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052767"/>
        <c:crosses val="max"/>
        <c:crossBetween val="between"/>
      </c:valAx>
      <c:catAx>
        <c:axId val="289052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049407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Manufacturing industry sales'!$B$5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Manufacturing industry sales'!$A$6:$A$15</c:f>
              <c:strCache>
                <c:ptCount val="10"/>
                <c:pt idx="0">
                  <c:v>food/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chemicals/
plastics</c:v>
                </c:pt>
                <c:pt idx="4">
                  <c:v>petroleum 
refineries</c:v>
                </c:pt>
                <c:pt idx="5">
                  <c:v>machinery</c:v>
                </c:pt>
                <c:pt idx="6">
                  <c:v>wood and paper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</c:strCache>
            </c:strRef>
          </c:cat>
          <c:val>
            <c:numRef>
              <c:f>'5. Manufacturing industry sales'!$B$6:$B$15</c:f>
              <c:numCache>
                <c:formatCode>_-* #\ ##0_-;\-* #\ ##0_-;_-* "-"??_-;_-@_-</c:formatCode>
                <c:ptCount val="10"/>
                <c:pt idx="0">
                  <c:v>188.48530138684862</c:v>
                </c:pt>
                <c:pt idx="1">
                  <c:v>139.24047353834436</c:v>
                </c:pt>
                <c:pt idx="2">
                  <c:v>134.93432981826967</c:v>
                </c:pt>
                <c:pt idx="3">
                  <c:v>105.19657582244741</c:v>
                </c:pt>
                <c:pt idx="4">
                  <c:v>79.349708474087038</c:v>
                </c:pt>
                <c:pt idx="5">
                  <c:v>43.182651831610968</c:v>
                </c:pt>
                <c:pt idx="6">
                  <c:v>39.872556267676522</c:v>
                </c:pt>
                <c:pt idx="7">
                  <c:v>23.892885797647907</c:v>
                </c:pt>
                <c:pt idx="8">
                  <c:v>21.484138692380181</c:v>
                </c:pt>
                <c:pt idx="9">
                  <c:v>74.577797567172425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B09-AFD8-4C54FB5E1F49}"/>
            </c:ext>
          </c:extLst>
        </c:ser>
        <c:ser>
          <c:idx val="1"/>
          <c:order val="1"/>
          <c:tx>
            <c:strRef>
              <c:f>'5. Manufacturing industry sales'!$C$5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Manufacturing industry sales'!$A$6:$A$15</c:f>
              <c:strCache>
                <c:ptCount val="10"/>
                <c:pt idx="0">
                  <c:v>food/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chemicals/
plastics</c:v>
                </c:pt>
                <c:pt idx="4">
                  <c:v>petroleum 
refineries</c:v>
                </c:pt>
                <c:pt idx="5">
                  <c:v>machinery</c:v>
                </c:pt>
                <c:pt idx="6">
                  <c:v>wood and paper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</c:strCache>
            </c:strRef>
          </c:cat>
          <c:val>
            <c:numRef>
              <c:f>'5. Manufacturing industry sales'!$C$6:$C$15</c:f>
              <c:numCache>
                <c:formatCode>_-* #\ ##0_-;\-* #\ ##0_-;_-* "-"??_-;_-@_-</c:formatCode>
                <c:ptCount val="10"/>
                <c:pt idx="0">
                  <c:v>182.41756343115466</c:v>
                </c:pt>
                <c:pt idx="1">
                  <c:v>119.78872843231318</c:v>
                </c:pt>
                <c:pt idx="2">
                  <c:v>109.00021309093034</c:v>
                </c:pt>
                <c:pt idx="3">
                  <c:v>103.67358343675373</c:v>
                </c:pt>
                <c:pt idx="4">
                  <c:v>49.791141038122689</c:v>
                </c:pt>
                <c:pt idx="5">
                  <c:v>40.444436833272853</c:v>
                </c:pt>
                <c:pt idx="6">
                  <c:v>37.705333336834514</c:v>
                </c:pt>
                <c:pt idx="7">
                  <c:v>22.550827066831097</c:v>
                </c:pt>
                <c:pt idx="8">
                  <c:v>18.156374562802281</c:v>
                </c:pt>
                <c:pt idx="9">
                  <c:v>61.739718310507619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B09-AFD8-4C54FB5E1F49}"/>
            </c:ext>
          </c:extLst>
        </c:ser>
        <c:ser>
          <c:idx val="2"/>
          <c:order val="2"/>
          <c:tx>
            <c:strRef>
              <c:f>'5. Manufacturing industry sales'!$D$5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'5. Manufacturing industry sales'!$A$6:$A$15</c:f>
              <c:strCache>
                <c:ptCount val="10"/>
                <c:pt idx="0">
                  <c:v>food/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chemicals/
plastics</c:v>
                </c:pt>
                <c:pt idx="4">
                  <c:v>petroleum 
refineries</c:v>
                </c:pt>
                <c:pt idx="5">
                  <c:v>machinery</c:v>
                </c:pt>
                <c:pt idx="6">
                  <c:v>wood and paper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</c:strCache>
            </c:strRef>
          </c:cat>
          <c:val>
            <c:numRef>
              <c:f>'5. Manufacturing industry sales'!$D$6:$D$15</c:f>
              <c:numCache>
                <c:formatCode>_-* #\ ##0_-;\-* #\ ##0_-;_-* "-"??_-;_-@_-</c:formatCode>
                <c:ptCount val="10"/>
                <c:pt idx="0">
                  <c:v>193.3295759363692</c:v>
                </c:pt>
                <c:pt idx="1">
                  <c:v>147.80639507018287</c:v>
                </c:pt>
                <c:pt idx="2">
                  <c:v>84.472546269144971</c:v>
                </c:pt>
                <c:pt idx="3">
                  <c:v>102.47804521508421</c:v>
                </c:pt>
                <c:pt idx="4">
                  <c:v>44.431989132333626</c:v>
                </c:pt>
                <c:pt idx="5">
                  <c:v>42.485553712909308</c:v>
                </c:pt>
                <c:pt idx="6">
                  <c:v>36.843605906598583</c:v>
                </c:pt>
                <c:pt idx="7">
                  <c:v>23.258898210840556</c:v>
                </c:pt>
                <c:pt idx="8">
                  <c:v>17.644635233985763</c:v>
                </c:pt>
                <c:pt idx="9">
                  <c:v>72.389552486041595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EA-4B09-AFD8-4C54FB5E1F49}"/>
            </c:ext>
          </c:extLst>
        </c:ser>
        <c:ser>
          <c:idx val="3"/>
          <c:order val="3"/>
          <c:tx>
            <c:strRef>
              <c:f>'5. Manufacturing industry sales'!$E$5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Manufacturing industry sales'!$A$6:$A$15</c:f>
              <c:strCache>
                <c:ptCount val="10"/>
                <c:pt idx="0">
                  <c:v>food/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chemicals/
plastics</c:v>
                </c:pt>
                <c:pt idx="4">
                  <c:v>petroleum 
refineries</c:v>
                </c:pt>
                <c:pt idx="5">
                  <c:v>machinery</c:v>
                </c:pt>
                <c:pt idx="6">
                  <c:v>wood and paper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</c:strCache>
            </c:strRef>
          </c:cat>
          <c:val>
            <c:numRef>
              <c:f>'5. Manufacturing industry sales'!$E$6:$E$15</c:f>
              <c:numCache>
                <c:formatCode>_-* #\ ##0_-;\-* #\ ##0_-;_-* "-"??_-;_-@_-</c:formatCode>
                <c:ptCount val="10"/>
                <c:pt idx="0">
                  <c:v>206.78642912469826</c:v>
                </c:pt>
                <c:pt idx="1">
                  <c:v>143.48548704398462</c:v>
                </c:pt>
                <c:pt idx="2">
                  <c:v>128.12397641059965</c:v>
                </c:pt>
                <c:pt idx="3">
                  <c:v>116.76868056100975</c:v>
                </c:pt>
                <c:pt idx="4">
                  <c:v>47.733865313035793</c:v>
                </c:pt>
                <c:pt idx="5">
                  <c:v>46.038919004337743</c:v>
                </c:pt>
                <c:pt idx="6">
                  <c:v>40.51884830857545</c:v>
                </c:pt>
                <c:pt idx="7">
                  <c:v>24.415552008734124</c:v>
                </c:pt>
                <c:pt idx="8">
                  <c:v>18.573757154071096</c:v>
                </c:pt>
                <c:pt idx="9">
                  <c:v>74.433652794384187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EA-4B09-AFD8-4C54FB5E1F49}"/>
            </c:ext>
          </c:extLst>
        </c:ser>
        <c:ser>
          <c:idx val="4"/>
          <c:order val="4"/>
          <c:tx>
            <c:strRef>
              <c:f>'5. Manufacturing industry sales'!$F$5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Manufacturing industry sales'!$A$6:$A$15</c:f>
              <c:strCache>
                <c:ptCount val="10"/>
                <c:pt idx="0">
                  <c:v>food/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chemicals/
plastics</c:v>
                </c:pt>
                <c:pt idx="4">
                  <c:v>petroleum 
refineries</c:v>
                </c:pt>
                <c:pt idx="5">
                  <c:v>machinery</c:v>
                </c:pt>
                <c:pt idx="6">
                  <c:v>wood and paper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</c:strCache>
            </c:strRef>
          </c:cat>
          <c:val>
            <c:numRef>
              <c:f>'5. Manufacturing industry sales'!$F$6:$F$15</c:f>
              <c:numCache>
                <c:formatCode>_-* #\ ##0_-;\-* #\ ##0_-;_-* "-"??_-;_-@_-</c:formatCode>
                <c:ptCount val="10"/>
                <c:pt idx="0">
                  <c:v>201.59046283959771</c:v>
                </c:pt>
                <c:pt idx="1">
                  <c:v>131.61456517152084</c:v>
                </c:pt>
                <c:pt idx="2">
                  <c:v>148.74842825471671</c:v>
                </c:pt>
                <c:pt idx="3">
                  <c:v>115.68853786440533</c:v>
                </c:pt>
                <c:pt idx="4">
                  <c:v>68.170204543817903</c:v>
                </c:pt>
                <c:pt idx="5">
                  <c:v>52.378977079472563</c:v>
                </c:pt>
                <c:pt idx="6">
                  <c:v>42.924732661884846</c:v>
                </c:pt>
                <c:pt idx="7">
                  <c:v>23.925762054376207</c:v>
                </c:pt>
                <c:pt idx="8">
                  <c:v>19.417670388143634</c:v>
                </c:pt>
                <c:pt idx="9">
                  <c:v>79.937600422837164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EA-4B09-AFD8-4C54FB5E1F49}"/>
            </c:ext>
          </c:extLst>
        </c:ser>
        <c:ser>
          <c:idx val="5"/>
          <c:order val="5"/>
          <c:tx>
            <c:strRef>
              <c:f>'5. Manufacturing industry sales'!$G$5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Manufacturing industry sales'!$A$6:$A$15</c:f>
              <c:strCache>
                <c:ptCount val="10"/>
                <c:pt idx="0">
                  <c:v>food/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chemicals/
plastics</c:v>
                </c:pt>
                <c:pt idx="4">
                  <c:v>petroleum 
refineries</c:v>
                </c:pt>
                <c:pt idx="5">
                  <c:v>machinery</c:v>
                </c:pt>
                <c:pt idx="6">
                  <c:v>wood and paper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</c:strCache>
            </c:strRef>
          </c:cat>
          <c:val>
            <c:numRef>
              <c:f>'5. Manufacturing industry sales'!$G$6:$G$15</c:f>
              <c:numCache>
                <c:formatCode>_-* #\ ##0_-;\-* #\ ##0_-;_-* "-"??_-;_-@_-</c:formatCode>
                <c:ptCount val="10"/>
                <c:pt idx="0">
                  <c:v>205.8891864940644</c:v>
                </c:pt>
                <c:pt idx="1">
                  <c:v>131.58326151356817</c:v>
                </c:pt>
                <c:pt idx="2">
                  <c:v>145.66868617801663</c:v>
                </c:pt>
                <c:pt idx="3">
                  <c:v>113.21223822412131</c:v>
                </c:pt>
                <c:pt idx="4">
                  <c:v>63.875167413437026</c:v>
                </c:pt>
                <c:pt idx="5">
                  <c:v>47.702523565990468</c:v>
                </c:pt>
                <c:pt idx="6">
                  <c:v>41.908800312778247</c:v>
                </c:pt>
                <c:pt idx="7">
                  <c:v>23.689546123287052</c:v>
                </c:pt>
                <c:pt idx="8">
                  <c:v>19.262922554499312</c:v>
                </c:pt>
                <c:pt idx="9">
                  <c:v>79.73451312999444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EA-4B09-AFD8-4C54FB5E1F49}"/>
            </c:ext>
          </c:extLst>
        </c:ser>
        <c:ser>
          <c:idx val="6"/>
          <c:order val="6"/>
          <c:tx>
            <c:strRef>
              <c:f>'5. Manufacturing industry sales'!$H$5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Manufacturing industry sales'!$A$6:$A$15</c:f>
              <c:strCache>
                <c:ptCount val="10"/>
                <c:pt idx="0">
                  <c:v>food/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chemicals/
plastics</c:v>
                </c:pt>
                <c:pt idx="4">
                  <c:v>petroleum 
refineries</c:v>
                </c:pt>
                <c:pt idx="5">
                  <c:v>machinery</c:v>
                </c:pt>
                <c:pt idx="6">
                  <c:v>wood and paper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</c:strCache>
            </c:strRef>
          </c:cat>
          <c:val>
            <c:numRef>
              <c:f>'5. Manufacturing industry sales'!$H$6:$H$15</c:f>
              <c:numCache>
                <c:formatCode>_-* #\ ##0_-;\-* #\ ##0_-;_-* "-"??_-;_-@_-</c:formatCode>
                <c:ptCount val="10"/>
                <c:pt idx="0">
                  <c:v>209.53940637805036</c:v>
                </c:pt>
                <c:pt idx="1">
                  <c:v>131.68206963673202</c:v>
                </c:pt>
                <c:pt idx="2">
                  <c:v>125.56590932747389</c:v>
                </c:pt>
                <c:pt idx="3">
                  <c:v>114.57439613358946</c:v>
                </c:pt>
                <c:pt idx="4">
                  <c:v>67.110337056479267</c:v>
                </c:pt>
                <c:pt idx="5">
                  <c:v>47.458783330240095</c:v>
                </c:pt>
                <c:pt idx="6">
                  <c:v>40.587888974604297</c:v>
                </c:pt>
                <c:pt idx="7">
                  <c:v>24.094056704665139</c:v>
                </c:pt>
                <c:pt idx="8">
                  <c:v>18.836508068785516</c:v>
                </c:pt>
                <c:pt idx="9">
                  <c:v>79.85428974588379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EA-4B09-AFD8-4C54FB5E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 SA vehicle production'!$C$6</c:f>
              <c:strCache>
                <c:ptCount val="1"/>
                <c:pt idx="0">
                  <c:v>domestic sales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SA vehicle production'!$B$7:$B$13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 Q2 2024 </c:v>
                </c:pt>
                <c:pt idx="6">
                  <c:v>Q3 2024</c:v>
                </c:pt>
              </c:strCache>
            </c:strRef>
          </c:cat>
          <c:val>
            <c:numRef>
              <c:f>'6. SA vehicle production'!$C$7:$C$13</c:f>
              <c:numCache>
                <c:formatCode>_-* #\ ##0_-;\-* #\ ##0_-;_-* "-"??_-;_-@_-</c:formatCode>
                <c:ptCount val="7"/>
                <c:pt idx="0">
                  <c:v>63.683000000000007</c:v>
                </c:pt>
                <c:pt idx="1">
                  <c:v>49.269999999999996</c:v>
                </c:pt>
                <c:pt idx="2">
                  <c:v>50.213999999999999</c:v>
                </c:pt>
                <c:pt idx="3">
                  <c:v>52.311000000000007</c:v>
                </c:pt>
                <c:pt idx="4">
                  <c:v>61.638000000000005</c:v>
                </c:pt>
                <c:pt idx="5">
                  <c:v>46.671000000000006</c:v>
                </c:pt>
                <c:pt idx="6">
                  <c:v>52.801000000000002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4-4367-935F-67A78F4247E0}"/>
            </c:ext>
          </c:extLst>
        </c:ser>
        <c:ser>
          <c:idx val="1"/>
          <c:order val="1"/>
          <c:tx>
            <c:strRef>
              <c:f>'6. SA vehicle production'!$D$6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SA vehicle production'!$B$7:$B$13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 Q2 2024 </c:v>
                </c:pt>
                <c:pt idx="6">
                  <c:v>Q3 2024</c:v>
                </c:pt>
              </c:strCache>
            </c:strRef>
          </c:cat>
          <c:val>
            <c:numRef>
              <c:f>'6. SA vehicle production'!$D$7:$D$13</c:f>
              <c:numCache>
                <c:formatCode>_-* #\ ##0_-;\-* #\ ##0_-;_-* "-"??_-;_-@_-</c:formatCode>
                <c:ptCount val="7"/>
                <c:pt idx="0">
                  <c:v>115.31699999999999</c:v>
                </c:pt>
                <c:pt idx="1">
                  <c:v>76.73</c:v>
                </c:pt>
                <c:pt idx="2">
                  <c:v>49.786000000000001</c:v>
                </c:pt>
                <c:pt idx="3">
                  <c:v>97.688999999999993</c:v>
                </c:pt>
                <c:pt idx="4">
                  <c:v>116.36199999999999</c:v>
                </c:pt>
                <c:pt idx="5">
                  <c:v>75.328999999999994</c:v>
                </c:pt>
                <c:pt idx="6">
                  <c:v>73.198999999999998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4-4367-935F-67A78F42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'Expenditure on GDP'!$B$2</c:f>
              <c:strCache>
                <c:ptCount val="1"/>
                <c:pt idx="0">
                  <c:v>Q3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GDP'!$A$3:$A$7</c15:sqref>
                  </c15:fullRef>
                </c:ext>
              </c:extLst>
              <c:f>('Expenditure on GDP'!$A$3:$A$5,'Expenditure on GDP'!$A$7)</c:f>
              <c:strCache>
                <c:ptCount val="4"/>
                <c:pt idx="0">
                  <c:v> household consumption </c:v>
                </c:pt>
                <c:pt idx="1">
                  <c:v> general government consumption </c:v>
                </c:pt>
                <c:pt idx="2">
                  <c:v> gross fixed capital formation </c:v>
                </c:pt>
                <c:pt idx="3">
                  <c:v> balance of trade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GDP'!$B$3:$B$7</c15:sqref>
                  </c15:fullRef>
                </c:ext>
              </c:extLst>
              <c:f>('Expenditure on GDP'!$B$3:$B$5,'Expenditure on GDP'!$B$7)</c:f>
              <c:numCache>
                <c:formatCode>_-* #\ ##0_-;\-* #\ ##0_-;_-* "-"??_-;_-@_-</c:formatCode>
                <c:ptCount val="4"/>
                <c:pt idx="0">
                  <c:v>4307.1297412934628</c:v>
                </c:pt>
                <c:pt idx="1">
                  <c:v>1295.4964838503818</c:v>
                </c:pt>
                <c:pt idx="2">
                  <c:v>1323.6268992627945</c:v>
                </c:pt>
                <c:pt idx="3">
                  <c:v>143.70632105927189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B-4EB8-9EB9-3311254FFD20}"/>
            </c:ext>
          </c:extLst>
        </c:ser>
        <c:ser>
          <c:idx val="1"/>
          <c:order val="1"/>
          <c:tx>
            <c:strRef>
              <c:f>'Expenditure on GDP'!$C$2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GDP'!$A$3:$A$7</c15:sqref>
                  </c15:fullRef>
                </c:ext>
              </c:extLst>
              <c:f>('Expenditure on GDP'!$A$3:$A$5,'Expenditure on GDP'!$A$7)</c:f>
              <c:strCache>
                <c:ptCount val="4"/>
                <c:pt idx="0">
                  <c:v> household consumption </c:v>
                </c:pt>
                <c:pt idx="1">
                  <c:v> general government consumption </c:v>
                </c:pt>
                <c:pt idx="2">
                  <c:v> gross fixed capital formation </c:v>
                </c:pt>
                <c:pt idx="3">
                  <c:v> balance of trade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GDP'!$C$3:$C$7</c15:sqref>
                  </c15:fullRef>
                </c:ext>
              </c:extLst>
              <c:f>('Expenditure on GDP'!$C$3:$C$5,'Expenditure on GDP'!$C$7)</c:f>
              <c:numCache>
                <c:formatCode>_-* #\ ##0_-;\-* #\ ##0_-;_-* "-"??_-;_-@_-</c:formatCode>
                <c:ptCount val="4"/>
                <c:pt idx="0">
                  <c:v>4613.0021127489217</c:v>
                </c:pt>
                <c:pt idx="1">
                  <c:v>1367.0708420291264</c:v>
                </c:pt>
                <c:pt idx="2">
                  <c:v>1236.3522396476872</c:v>
                </c:pt>
                <c:pt idx="3">
                  <c:v>64.059733315606536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B-4EB8-9EB9-3311254FFD20}"/>
            </c:ext>
          </c:extLst>
        </c:ser>
        <c:ser>
          <c:idx val="2"/>
          <c:order val="2"/>
          <c:tx>
            <c:strRef>
              <c:f>'Expenditure on GDP'!$D$2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GDP'!$A$3:$A$7</c15:sqref>
                  </c15:fullRef>
                </c:ext>
              </c:extLst>
              <c:f>('Expenditure on GDP'!$A$3:$A$5,'Expenditure on GDP'!$A$7)</c:f>
              <c:strCache>
                <c:ptCount val="4"/>
                <c:pt idx="0">
                  <c:v> household consumption </c:v>
                </c:pt>
                <c:pt idx="1">
                  <c:v> general government consumption </c:v>
                </c:pt>
                <c:pt idx="2">
                  <c:v> gross fixed capital formation </c:v>
                </c:pt>
                <c:pt idx="3">
                  <c:v> balance of trade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GDP'!$D$3:$D$7</c15:sqref>
                  </c15:fullRef>
                </c:ext>
              </c:extLst>
              <c:f>('Expenditure on GDP'!$D$3:$D$5,'Expenditure on GDP'!$D$7)</c:f>
              <c:numCache>
                <c:formatCode>_-* #\ ##0_-;\-* #\ ##0_-;_-* "-"??_-;_-@_-</c:formatCode>
                <c:ptCount val="4"/>
                <c:pt idx="0">
                  <c:v>4724.6638168728405</c:v>
                </c:pt>
                <c:pt idx="1">
                  <c:v>1424.724748000026</c:v>
                </c:pt>
                <c:pt idx="2">
                  <c:v>1107.0182289990541</c:v>
                </c:pt>
                <c:pt idx="3">
                  <c:v>190.45183745261693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B-4EB8-9EB9-3311254FFD20}"/>
            </c:ext>
          </c:extLst>
        </c:ser>
        <c:ser>
          <c:idx val="3"/>
          <c:order val="3"/>
          <c:tx>
            <c:strRef>
              <c:f>'Expenditure on GDP'!$E$2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GDP'!$A$3:$A$7</c15:sqref>
                  </c15:fullRef>
                </c:ext>
              </c:extLst>
              <c:f>('Expenditure on GDP'!$A$3:$A$5,'Expenditure on GDP'!$A$7)</c:f>
              <c:strCache>
                <c:ptCount val="4"/>
                <c:pt idx="0">
                  <c:v> household consumption </c:v>
                </c:pt>
                <c:pt idx="1">
                  <c:v> general government consumption </c:v>
                </c:pt>
                <c:pt idx="2">
                  <c:v> gross fixed capital formation </c:v>
                </c:pt>
                <c:pt idx="3">
                  <c:v> balance of trade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GDP'!$E$3:$E$7</c15:sqref>
                  </c15:fullRef>
                </c:ext>
              </c:extLst>
              <c:f>('Expenditure on GDP'!$E$3:$E$5,'Expenditure on GDP'!$E$7)</c:f>
              <c:numCache>
                <c:formatCode>_-* #\ ##0_-;\-* #\ ##0_-;_-* "-"??_-;_-@_-</c:formatCode>
                <c:ptCount val="4"/>
                <c:pt idx="0">
                  <c:v>4771.0815646260398</c:v>
                </c:pt>
                <c:pt idx="1">
                  <c:v>1430.2618007621468</c:v>
                </c:pt>
                <c:pt idx="2">
                  <c:v>1073.1432202123076</c:v>
                </c:pt>
                <c:pt idx="3">
                  <c:v>105.12745285668689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B-4EB8-9EB9-3311254FFD20}"/>
            </c:ext>
          </c:extLst>
        </c:ser>
        <c:ser>
          <c:idx val="4"/>
          <c:order val="4"/>
          <c:tx>
            <c:strRef>
              <c:f>'Expenditure on GDP'!$F$2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GDP'!$A$3:$A$7</c15:sqref>
                  </c15:fullRef>
                </c:ext>
              </c:extLst>
              <c:f>('Expenditure on GDP'!$A$3:$A$5,'Expenditure on GDP'!$A$7)</c:f>
              <c:strCache>
                <c:ptCount val="4"/>
                <c:pt idx="0">
                  <c:v> household consumption </c:v>
                </c:pt>
                <c:pt idx="1">
                  <c:v> general government consumption </c:v>
                </c:pt>
                <c:pt idx="2">
                  <c:v> gross fixed capital formation </c:v>
                </c:pt>
                <c:pt idx="3">
                  <c:v> balance of trade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GDP'!$F$3:$F$7</c15:sqref>
                  </c15:fullRef>
                </c:ext>
              </c:extLst>
              <c:f>('Expenditure on GDP'!$F$3:$F$5,'Expenditure on GDP'!$F$7)</c:f>
              <c:numCache>
                <c:formatCode>_-* #\ ##0_-;\-* #\ ##0_-;_-* "-"??_-;_-@_-</c:formatCode>
                <c:ptCount val="4"/>
                <c:pt idx="0">
                  <c:v>4794.408003308884</c:v>
                </c:pt>
                <c:pt idx="1">
                  <c:v>1423.7660215685262</c:v>
                </c:pt>
                <c:pt idx="2">
                  <c:v>1076.225924844977</c:v>
                </c:pt>
                <c:pt idx="3">
                  <c:v>105.68369585102027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FB-4EB8-9EB9-3311254FF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5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'7. Empl trends and ratio'!$A$6</c:f>
              <c:strCache>
                <c:ptCount val="1"/>
                <c:pt idx="0">
                  <c:v> Formal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Empl trends and ratio'!$B$4:$S$5</c:f>
              <c:multiLvlStrCache>
                <c:ptCount val="18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2023</c:v>
                  </c:pt>
                  <c:pt idx="16">
                    <c:v> Q2 2024 </c:v>
                  </c:pt>
                  <c:pt idx="17">
                    <c:v> Q3 2024 </c:v>
                  </c:pt>
                </c:lvl>
                <c:lvl>
                  <c:pt idx="0">
                    <c:v> third quarter </c:v>
                  </c:pt>
                  <c:pt idx="16">
                    <c:v>   </c:v>
                  </c:pt>
                  <c:pt idx="17">
                    <c:v>   </c:v>
                  </c:pt>
                </c:lvl>
              </c:multiLvlStrCache>
            </c:multiLvlStrRef>
          </c:cat>
          <c:val>
            <c:numRef>
              <c:f>'7. Empl trends and ratio'!$B$6:$S$6</c:f>
              <c:numCache>
                <c:formatCode>_ * #\ ##0.0_ ;_ * \-#\ ##0.0_ ;_ * "-"??_ ;_ @_ </c:formatCode>
                <c:ptCount val="18"/>
                <c:pt idx="0">
                  <c:v>10.112702023387039</c:v>
                </c:pt>
                <c:pt idx="1">
                  <c:v>9.7862222140382169</c:v>
                </c:pt>
                <c:pt idx="2">
                  <c:v>9.4811764414367747</c:v>
                </c:pt>
                <c:pt idx="3">
                  <c:v>10.00076525984699</c:v>
                </c:pt>
                <c:pt idx="4">
                  <c:v>10.310572946678969</c:v>
                </c:pt>
                <c:pt idx="5">
                  <c:v>10.709110597404672</c:v>
                </c:pt>
                <c:pt idx="6">
                  <c:v>10.843095199474194</c:v>
                </c:pt>
                <c:pt idx="7">
                  <c:v>10.929940487277923</c:v>
                </c:pt>
                <c:pt idx="8">
                  <c:v>11.02885423379251</c:v>
                </c:pt>
                <c:pt idx="9">
                  <c:v>11.379198854641009</c:v>
                </c:pt>
                <c:pt idx="10">
                  <c:v>11.25465778154275</c:v>
                </c:pt>
                <c:pt idx="11">
                  <c:v>11.214126597304558</c:v>
                </c:pt>
                <c:pt idx="12">
                  <c:v>10.306137905210234</c:v>
                </c:pt>
                <c:pt idx="13">
                  <c:v>9.6283677805826997</c:v>
                </c:pt>
                <c:pt idx="14">
                  <c:v>10.834535328698131</c:v>
                </c:pt>
                <c:pt idx="15">
                  <c:v>11.615904383538917</c:v>
                </c:pt>
                <c:pt idx="16">
                  <c:v>11.466852890852168</c:v>
                </c:pt>
                <c:pt idx="17">
                  <c:v>11.588822202407819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F-4E04-ABFC-29CF5BC6FC6F}"/>
            </c:ext>
          </c:extLst>
        </c:ser>
        <c:ser>
          <c:idx val="3"/>
          <c:order val="1"/>
          <c:tx>
            <c:strRef>
              <c:f>'7. Empl trends and ratio'!$A$7</c:f>
              <c:strCache>
                <c:ptCount val="1"/>
                <c:pt idx="0">
                  <c:v> Informal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Empl trends and ratio'!$B$4:$S$5</c:f>
              <c:multiLvlStrCache>
                <c:ptCount val="18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2023</c:v>
                  </c:pt>
                  <c:pt idx="16">
                    <c:v> Q2 2024 </c:v>
                  </c:pt>
                  <c:pt idx="17">
                    <c:v> Q3 2024 </c:v>
                  </c:pt>
                </c:lvl>
                <c:lvl>
                  <c:pt idx="0">
                    <c:v> third quarter </c:v>
                  </c:pt>
                  <c:pt idx="16">
                    <c:v>   </c:v>
                  </c:pt>
                  <c:pt idx="17">
                    <c:v>   </c:v>
                  </c:pt>
                </c:lvl>
              </c:multiLvlStrCache>
            </c:multiLvlStrRef>
          </c:cat>
          <c:val>
            <c:numRef>
              <c:f>'7. Empl trends and ratio'!$B$7:$S$7</c:f>
              <c:numCache>
                <c:formatCode>_ * #\ ##0.0_ ;_ * \-#\ ##0.0_ ;_ * "-"??_ ;_ @_ </c:formatCode>
                <c:ptCount val="18"/>
                <c:pt idx="0">
                  <c:v>2.2776852863317121</c:v>
                </c:pt>
                <c:pt idx="1">
                  <c:v>2.1078809137477021</c:v>
                </c:pt>
                <c:pt idx="2">
                  <c:v>2.2769310508035039</c:v>
                </c:pt>
                <c:pt idx="3">
                  <c:v>2.263658956070997</c:v>
                </c:pt>
                <c:pt idx="4">
                  <c:v>2.3268942358839992</c:v>
                </c:pt>
                <c:pt idx="5">
                  <c:v>2.3226668357823748</c:v>
                </c:pt>
                <c:pt idx="6">
                  <c:v>2.4073127778014953</c:v>
                </c:pt>
                <c:pt idx="7">
                  <c:v>2.7210019561760999</c:v>
                </c:pt>
                <c:pt idx="8">
                  <c:v>2.641493747646309</c:v>
                </c:pt>
                <c:pt idx="9">
                  <c:v>2.689448210100704</c:v>
                </c:pt>
                <c:pt idx="10">
                  <c:v>3.0166430759284975</c:v>
                </c:pt>
                <c:pt idx="11">
                  <c:v>2.9950007805607495</c:v>
                </c:pt>
                <c:pt idx="12">
                  <c:v>2.4561481963982867</c:v>
                </c:pt>
                <c:pt idx="13">
                  <c:v>2.6945980084768304</c:v>
                </c:pt>
                <c:pt idx="14">
                  <c:v>2.9707285721723995</c:v>
                </c:pt>
                <c:pt idx="15">
                  <c:v>3.0577611463864214</c:v>
                </c:pt>
                <c:pt idx="16">
                  <c:v>3.1293333106602153</c:v>
                </c:pt>
                <c:pt idx="17">
                  <c:v>3.2945670905070346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F-4E04-ABFC-29CF5BC6FC6F}"/>
            </c:ext>
          </c:extLst>
        </c:ser>
        <c:ser>
          <c:idx val="0"/>
          <c:order val="2"/>
          <c:tx>
            <c:strRef>
              <c:f>'7. Empl trends and ratio'!$A$8</c:f>
              <c:strCache>
                <c:ptCount val="1"/>
                <c:pt idx="0">
                  <c:v> Domestic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Empl trends and ratio'!$B$4:$S$5</c:f>
              <c:multiLvlStrCache>
                <c:ptCount val="18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2023</c:v>
                  </c:pt>
                  <c:pt idx="16">
                    <c:v> Q2 2024 </c:v>
                  </c:pt>
                  <c:pt idx="17">
                    <c:v> Q3 2024 </c:v>
                  </c:pt>
                </c:lvl>
                <c:lvl>
                  <c:pt idx="0">
                    <c:v> third quarter </c:v>
                  </c:pt>
                  <c:pt idx="16">
                    <c:v>   </c:v>
                  </c:pt>
                  <c:pt idx="17">
                    <c:v>   </c:v>
                  </c:pt>
                </c:lvl>
              </c:multiLvlStrCache>
            </c:multiLvlStrRef>
          </c:cat>
          <c:val>
            <c:numRef>
              <c:f>'7. Empl trends and ratio'!$B$8:$S$8</c:f>
              <c:numCache>
                <c:formatCode>_ * #\ ##0.0_ ;_ * \-#\ ##0.0_ ;_ * "-"??_ ;_ @_ </c:formatCode>
                <c:ptCount val="18"/>
                <c:pt idx="0">
                  <c:v>1.3484884701453972</c:v>
                </c:pt>
                <c:pt idx="1">
                  <c:v>1.2544342146337006</c:v>
                </c:pt>
                <c:pt idx="2">
                  <c:v>1.2153164806954024</c:v>
                </c:pt>
                <c:pt idx="3">
                  <c:v>1.2008930547989998</c:v>
                </c:pt>
                <c:pt idx="4">
                  <c:v>1.2252851870929997</c:v>
                </c:pt>
                <c:pt idx="5">
                  <c:v>1.2638984193277827</c:v>
                </c:pt>
                <c:pt idx="6">
                  <c:v>1.1804359630987979</c:v>
                </c:pt>
                <c:pt idx="7">
                  <c:v>1.2803976156605998</c:v>
                </c:pt>
                <c:pt idx="8">
                  <c:v>1.2814760404084018</c:v>
                </c:pt>
                <c:pt idx="9">
                  <c:v>1.3125547413900993</c:v>
                </c:pt>
                <c:pt idx="10">
                  <c:v>1.2666504423909015</c:v>
                </c:pt>
                <c:pt idx="11">
                  <c:v>1.2861892962007515</c:v>
                </c:pt>
                <c:pt idx="12">
                  <c:v>1.1207013689975043</c:v>
                </c:pt>
                <c:pt idx="13">
                  <c:v>1.1297513379037447</c:v>
                </c:pt>
                <c:pt idx="14">
                  <c:v>1.0875336527337727</c:v>
                </c:pt>
                <c:pt idx="15">
                  <c:v>0.95559044031228324</c:v>
                </c:pt>
                <c:pt idx="16">
                  <c:v>0.89592445111962038</c:v>
                </c:pt>
                <c:pt idx="17">
                  <c:v>0.9349594219187215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F-4E04-ABFC-29CF5BC6FC6F}"/>
            </c:ext>
          </c:extLst>
        </c:ser>
        <c:ser>
          <c:idx val="1"/>
          <c:order val="3"/>
          <c:tx>
            <c:strRef>
              <c:f>'7. Empl trends and ratio'!$A$9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Empl trends and ratio'!$B$4:$S$5</c:f>
              <c:multiLvlStrCache>
                <c:ptCount val="18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2023</c:v>
                  </c:pt>
                  <c:pt idx="16">
                    <c:v> Q2 2024 </c:v>
                  </c:pt>
                  <c:pt idx="17">
                    <c:v> Q3 2024 </c:v>
                  </c:pt>
                </c:lvl>
                <c:lvl>
                  <c:pt idx="0">
                    <c:v> third quarter </c:v>
                  </c:pt>
                  <c:pt idx="16">
                    <c:v>   </c:v>
                  </c:pt>
                  <c:pt idx="17">
                    <c:v>   </c:v>
                  </c:pt>
                </c:lvl>
              </c:multiLvlStrCache>
            </c:multiLvlStrRef>
          </c:cat>
          <c:val>
            <c:numRef>
              <c:f>'7. Empl trends and ratio'!$B$9:$S$9</c:f>
              <c:numCache>
                <c:formatCode>_ * #\ ##0.0_ ;_ * \-#\ ##0.0_ ;_ * "-"??_ ;_ @_ </c:formatCode>
                <c:ptCount val="18"/>
                <c:pt idx="0">
                  <c:v>0.80963375617169953</c:v>
                </c:pt>
                <c:pt idx="1">
                  <c:v>0.6812602536482002</c:v>
                </c:pt>
                <c:pt idx="2">
                  <c:v>0.67435973099739976</c:v>
                </c:pt>
                <c:pt idx="3">
                  <c:v>0.65306780159099864</c:v>
                </c:pt>
                <c:pt idx="4">
                  <c:v>0.69886269015900049</c:v>
                </c:pt>
                <c:pt idx="5">
                  <c:v>0.74016733190805784</c:v>
                </c:pt>
                <c:pt idx="6">
                  <c:v>0.68572471548169978</c:v>
                </c:pt>
                <c:pt idx="7">
                  <c:v>0.89709919439389862</c:v>
                </c:pt>
                <c:pt idx="8">
                  <c:v>0.88137101344399948</c:v>
                </c:pt>
                <c:pt idx="9">
                  <c:v>0.81046808053709973</c:v>
                </c:pt>
                <c:pt idx="10">
                  <c:v>0.84212247670989848</c:v>
                </c:pt>
                <c:pt idx="11">
                  <c:v>0.87969190792185914</c:v>
                </c:pt>
                <c:pt idx="12">
                  <c:v>0.80788191329796699</c:v>
                </c:pt>
                <c:pt idx="13">
                  <c:v>0.82929004509549942</c:v>
                </c:pt>
                <c:pt idx="14">
                  <c:v>0.8726061104020294</c:v>
                </c:pt>
                <c:pt idx="15">
                  <c:v>1.115525196918544</c:v>
                </c:pt>
                <c:pt idx="16">
                  <c:v>1.1602225320675843</c:v>
                </c:pt>
                <c:pt idx="17">
                  <c:v>1.127824724292869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F-4E04-ABFC-29CF5BC6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6"/>
          <c:order val="4"/>
          <c:tx>
            <c:strRef>
              <c:f>'7. Empl trends and ratio'!$A$10</c:f>
              <c:strCache>
                <c:ptCount val="1"/>
                <c:pt idx="0">
                  <c:v> employment ratio (right axis)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'7. Empl trends and ratio'!$B$4:$S$5</c:f>
              <c:multiLvlStrCache>
                <c:ptCount val="18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2023</c:v>
                  </c:pt>
                  <c:pt idx="16">
                    <c:v> Q2 2024 </c:v>
                  </c:pt>
                  <c:pt idx="17">
                    <c:v> Q3 2024 </c:v>
                  </c:pt>
                </c:lvl>
                <c:lvl>
                  <c:pt idx="0">
                    <c:v> third quarter </c:v>
                  </c:pt>
                  <c:pt idx="16">
                    <c:v>   </c:v>
                  </c:pt>
                  <c:pt idx="17">
                    <c:v>   </c:v>
                  </c:pt>
                </c:lvl>
              </c:multiLvlStrCache>
            </c:multiLvlStrRef>
          </c:cat>
          <c:val>
            <c:numRef>
              <c:f>'7. Empl trends and ratio'!$B$10:$S$10</c:f>
              <c:numCache>
                <c:formatCode>0%</c:formatCode>
                <c:ptCount val="18"/>
                <c:pt idx="0">
                  <c:v>0.47498094208156555</c:v>
                </c:pt>
                <c:pt idx="1">
                  <c:v>0.46186335321042021</c:v>
                </c:pt>
                <c:pt idx="2">
                  <c:v>0.43963135537960307</c:v>
                </c:pt>
                <c:pt idx="3">
                  <c:v>0.4293568658226109</c:v>
                </c:pt>
                <c:pt idx="4">
                  <c:v>0.43538938024852752</c:v>
                </c:pt>
                <c:pt idx="5">
                  <c:v>0.42317619437597948</c:v>
                </c:pt>
                <c:pt idx="6">
                  <c:v>0.42721983370873945</c:v>
                </c:pt>
                <c:pt idx="7">
                  <c:v>0.43829563978530561</c:v>
                </c:pt>
                <c:pt idx="8">
                  <c:v>0.4308395691982459</c:v>
                </c:pt>
                <c:pt idx="9">
                  <c:v>0.43324087341730283</c:v>
                </c:pt>
                <c:pt idx="10">
                  <c:v>0.43122682205521451</c:v>
                </c:pt>
                <c:pt idx="11">
                  <c:v>0.42441814786437171</c:v>
                </c:pt>
                <c:pt idx="12">
                  <c:v>0.37507869994480647</c:v>
                </c:pt>
                <c:pt idx="13">
                  <c:v>0.35934085192033816</c:v>
                </c:pt>
                <c:pt idx="14">
                  <c:v>0.390991078769651</c:v>
                </c:pt>
                <c:pt idx="15" formatCode="0.0%">
                  <c:v>0.41200000000000003</c:v>
                </c:pt>
                <c:pt idx="16">
                  <c:v>0.40699999999999997</c:v>
                </c:pt>
                <c:pt idx="17" formatCode="0.0%">
                  <c:v>0.40300000000000002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64F-4E04-ABFC-29CF5BC6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93951"/>
        <c:axId val="896943327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F81BD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.5"/>
      </c:valAx>
      <c:valAx>
        <c:axId val="896943327"/>
        <c:scaling>
          <c:orientation val="minMax"/>
          <c:max val="0.5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493951"/>
        <c:crosses val="max"/>
        <c:crossBetween val="between"/>
        <c:majorUnit val="5.000000000000001E-2"/>
      </c:valAx>
      <c:catAx>
        <c:axId val="8954939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6943327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'8. Employment by sector'!$A$5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Employment by sector'!$B$4:$S$4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Q2 2024</c:v>
                </c:pt>
                <c:pt idx="17">
                  <c:v>Q3 2024</c:v>
                </c:pt>
              </c:strCache>
            </c:strRef>
          </c:cat>
          <c:val>
            <c:numRef>
              <c:f>'8. Employment by sector'!$B$5:$S$5</c:f>
              <c:numCache>
                <c:formatCode>_-* #\ ##0_-;\-* #\ ##0_-;_-* "-"??_-;_-@_-</c:formatCode>
                <c:ptCount val="18"/>
                <c:pt idx="0">
                  <c:v>810</c:v>
                </c:pt>
                <c:pt idx="1">
                  <c:v>680</c:v>
                </c:pt>
                <c:pt idx="2">
                  <c:v>670</c:v>
                </c:pt>
                <c:pt idx="3">
                  <c:v>650</c:v>
                </c:pt>
                <c:pt idx="4">
                  <c:v>700</c:v>
                </c:pt>
                <c:pt idx="5">
                  <c:v>740</c:v>
                </c:pt>
                <c:pt idx="6">
                  <c:v>690</c:v>
                </c:pt>
                <c:pt idx="7">
                  <c:v>900</c:v>
                </c:pt>
                <c:pt idx="8">
                  <c:v>880</c:v>
                </c:pt>
                <c:pt idx="9">
                  <c:v>810</c:v>
                </c:pt>
                <c:pt idx="10">
                  <c:v>840</c:v>
                </c:pt>
                <c:pt idx="11">
                  <c:v>880</c:v>
                </c:pt>
                <c:pt idx="12">
                  <c:v>810</c:v>
                </c:pt>
                <c:pt idx="13" formatCode="0">
                  <c:v>830</c:v>
                </c:pt>
                <c:pt idx="14" formatCode="0">
                  <c:v>870</c:v>
                </c:pt>
                <c:pt idx="15" formatCode="0">
                  <c:v>960</c:v>
                </c:pt>
                <c:pt idx="16" formatCode="0">
                  <c:v>900</c:v>
                </c:pt>
                <c:pt idx="17" formatCode="0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7-4DBB-9EFE-9F0A1094DD53}"/>
            </c:ext>
          </c:extLst>
        </c:ser>
        <c:ser>
          <c:idx val="1"/>
          <c:order val="1"/>
          <c:tx>
            <c:strRef>
              <c:f>'8. Employment by sector'!$A$6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Employment by sector'!$B$4:$S$4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Q2 2024</c:v>
                </c:pt>
                <c:pt idx="17">
                  <c:v>Q3 2024</c:v>
                </c:pt>
              </c:strCache>
            </c:strRef>
          </c:cat>
          <c:val>
            <c:numRef>
              <c:f>'8. Employment by sector'!$B$6:$S$6</c:f>
              <c:numCache>
                <c:formatCode>_-* #\ ##0_-;\-* #\ ##0_-;_-* "-"??_-;_-@_-</c:formatCode>
                <c:ptCount val="18"/>
                <c:pt idx="0">
                  <c:v>2060</c:v>
                </c:pt>
                <c:pt idx="1">
                  <c:v>1870</c:v>
                </c:pt>
                <c:pt idx="2">
                  <c:v>1810</c:v>
                </c:pt>
                <c:pt idx="3">
                  <c:v>1840</c:v>
                </c:pt>
                <c:pt idx="4">
                  <c:v>1830</c:v>
                </c:pt>
                <c:pt idx="5">
                  <c:v>1780</c:v>
                </c:pt>
                <c:pt idx="6">
                  <c:v>1740</c:v>
                </c:pt>
                <c:pt idx="7">
                  <c:v>1770</c:v>
                </c:pt>
                <c:pt idx="8">
                  <c:v>1680</c:v>
                </c:pt>
                <c:pt idx="9">
                  <c:v>1750</c:v>
                </c:pt>
                <c:pt idx="10">
                  <c:v>1720</c:v>
                </c:pt>
                <c:pt idx="11">
                  <c:v>1760</c:v>
                </c:pt>
                <c:pt idx="12">
                  <c:v>1460</c:v>
                </c:pt>
                <c:pt idx="13" formatCode="0">
                  <c:v>1400</c:v>
                </c:pt>
                <c:pt idx="14" formatCode="0">
                  <c:v>1630</c:v>
                </c:pt>
                <c:pt idx="15" formatCode="0">
                  <c:v>1510</c:v>
                </c:pt>
                <c:pt idx="16" formatCode="0">
                  <c:v>1650</c:v>
                </c:pt>
                <c:pt idx="17" formatCode="0">
                  <c:v>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0-4FAC-90A3-78273120D084}"/>
            </c:ext>
          </c:extLst>
        </c:ser>
        <c:ser>
          <c:idx val="2"/>
          <c:order val="2"/>
          <c:tx>
            <c:strRef>
              <c:f>'8. Employment by sector'!$A$7</c:f>
              <c:strCache>
                <c:ptCount val="1"/>
                <c:pt idx="0">
                  <c:v>Construction and utilities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'8. Employment by sector'!$B$4:$S$4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Q2 2024</c:v>
                </c:pt>
                <c:pt idx="17">
                  <c:v>Q3 2024</c:v>
                </c:pt>
              </c:strCache>
            </c:strRef>
          </c:cat>
          <c:val>
            <c:numRef>
              <c:f>'8. Employment by sector'!$B$7:$S$7</c:f>
              <c:numCache>
                <c:formatCode>_-* #\ ##0_-;\-* #\ ##0_-;_-* "-"??_-;_-@_-</c:formatCode>
                <c:ptCount val="18"/>
                <c:pt idx="0">
                  <c:v>1290</c:v>
                </c:pt>
                <c:pt idx="1">
                  <c:v>1240</c:v>
                </c:pt>
                <c:pt idx="2">
                  <c:v>1220</c:v>
                </c:pt>
                <c:pt idx="3">
                  <c:v>1220</c:v>
                </c:pt>
                <c:pt idx="4">
                  <c:v>1230</c:v>
                </c:pt>
                <c:pt idx="5">
                  <c:v>1290</c:v>
                </c:pt>
                <c:pt idx="6">
                  <c:v>1120</c:v>
                </c:pt>
                <c:pt idx="7">
                  <c:v>1590</c:v>
                </c:pt>
                <c:pt idx="8">
                  <c:v>1610</c:v>
                </c:pt>
                <c:pt idx="9">
                  <c:v>1510</c:v>
                </c:pt>
                <c:pt idx="10">
                  <c:v>1660</c:v>
                </c:pt>
                <c:pt idx="11">
                  <c:v>1470</c:v>
                </c:pt>
                <c:pt idx="12">
                  <c:v>1170</c:v>
                </c:pt>
                <c:pt idx="13">
                  <c:v>1260</c:v>
                </c:pt>
                <c:pt idx="14">
                  <c:v>1340</c:v>
                </c:pt>
                <c:pt idx="15">
                  <c:v>1470</c:v>
                </c:pt>
                <c:pt idx="16">
                  <c:v>1310</c:v>
                </c:pt>
                <c:pt idx="17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0-4FAC-90A3-78273120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'8. Employment by sector'!$A$8</c:f>
              <c:strCache>
                <c:ptCount val="1"/>
                <c:pt idx="0">
                  <c:v> Other (right axis, mns)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/>
          </c:spPr>
          <c:marker>
            <c:symbol val="none"/>
          </c:marker>
          <c:cat>
            <c:strRef>
              <c:f>'8. Employment by sector'!$B$4:$S$4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Q2 2024</c:v>
                </c:pt>
                <c:pt idx="17">
                  <c:v>Q3 2024</c:v>
                </c:pt>
              </c:strCache>
            </c:strRef>
          </c:cat>
          <c:val>
            <c:numRef>
              <c:f>'8. Employment by sector'!$B$8:$S$8</c:f>
              <c:numCache>
                <c:formatCode>_-* #\ ##0_-;\-* #\ ##0_-;_-* "-"??_-;_-@_-</c:formatCode>
                <c:ptCount val="18"/>
                <c:pt idx="0">
                  <c:v>10.395945336977856</c:v>
                </c:pt>
                <c:pt idx="1">
                  <c:v>10.038029454540032</c:v>
                </c:pt>
                <c:pt idx="2">
                  <c:v>9.9397015398835862</c:v>
                </c:pt>
                <c:pt idx="3">
                  <c:v>10.411306237187484</c:v>
                </c:pt>
                <c:pt idx="4">
                  <c:v>10.806758488002025</c:v>
                </c:pt>
                <c:pt idx="5">
                  <c:v>11.232893134787359</c:v>
                </c:pt>
                <c:pt idx="6">
                  <c:v>11.291546597641965</c:v>
                </c:pt>
                <c:pt idx="7">
                  <c:v>11.570114189486812</c:v>
                </c:pt>
                <c:pt idx="8">
                  <c:v>11.659151480576297</c:v>
                </c:pt>
                <c:pt idx="9">
                  <c:v>11.896543919969721</c:v>
                </c:pt>
                <c:pt idx="10">
                  <c:v>12.1613230994438</c:v>
                </c:pt>
                <c:pt idx="11">
                  <c:v>12.263351225082035</c:v>
                </c:pt>
                <c:pt idx="12">
                  <c:v>11.25333</c:v>
                </c:pt>
                <c:pt idx="13" formatCode="0">
                  <c:v>10.797971</c:v>
                </c:pt>
                <c:pt idx="14" formatCode="0">
                  <c:v>11.92266</c:v>
                </c:pt>
                <c:pt idx="15" formatCode="0">
                  <c:v>12.811049706512382</c:v>
                </c:pt>
                <c:pt idx="16" formatCode="0">
                  <c:v>12.783092580746564</c:v>
                </c:pt>
                <c:pt idx="17" formatCode="0">
                  <c:v>12.86830032187012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20-4FAC-90A3-78273120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120895"/>
        <c:axId val="1531119455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thousands</a:t>
                </a:r>
              </a:p>
            </c:rich>
          </c:tx>
          <c:overlay val="0"/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500"/>
      </c:valAx>
      <c:valAx>
        <c:axId val="1531119455"/>
        <c:scaling>
          <c:orientation val="minMax"/>
          <c:max val="15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 b="0"/>
                </a:pPr>
                <a:r>
                  <a:rPr lang="en-US" sz="1600" b="0"/>
                  <a:t>millions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31120895"/>
        <c:crosses val="max"/>
        <c:crossBetween val="between"/>
        <c:majorUnit val="2.5"/>
      </c:valAx>
      <c:catAx>
        <c:axId val="1531120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1119455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v>Q3 2019</c:v>
          </c:tx>
          <c:spPr>
            <a:solidFill>
              <a:srgbClr val="1F497D">
                <a:lumMod val="75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Lit>
              <c:ptCount val="10"/>
              <c:pt idx="0">
                <c:v>Food, beverages
and tobacco</c:v>
              </c:pt>
              <c:pt idx="1">
                <c:v>Clothing, textiles 
and footwear</c:v>
              </c:pt>
              <c:pt idx="2">
                <c:v>Wood and paper</c:v>
              </c:pt>
              <c:pt idx="3">
                <c:v>Publishing 
and printing</c:v>
              </c:pt>
              <c:pt idx="4">
                <c:v>Chemicals 
value chain</c:v>
              </c:pt>
              <c:pt idx="5">
                <c:v>Glass and non-
metallic minerals</c:v>
              </c:pt>
              <c:pt idx="6">
                <c:v>Metals and 
metal products</c:v>
              </c:pt>
              <c:pt idx="7">
                <c:v>Machinery and 
equipment</c:v>
              </c:pt>
              <c:pt idx="8">
                <c:v>Transport 
equipment</c:v>
              </c:pt>
              <c:pt idx="9">
                <c:v>Furniture, 
and other</c:v>
              </c:pt>
            </c:strLit>
          </c:cat>
          <c:val>
            <c:numLit>
              <c:formatCode>General</c:formatCode>
              <c:ptCount val="10"/>
              <c:pt idx="0">
                <c:v>378.68335876050321</c:v>
              </c:pt>
              <c:pt idx="1">
                <c:v>236.20459931413995</c:v>
              </c:pt>
              <c:pt idx="2">
                <c:v>107.93936981706996</c:v>
              </c:pt>
              <c:pt idx="3">
                <c:v>73.011569938660003</c:v>
              </c:pt>
              <c:pt idx="4">
                <c:v>231.74363842104111</c:v>
              </c:pt>
              <c:pt idx="5">
                <c:v>118.17069808321006</c:v>
              </c:pt>
              <c:pt idx="6">
                <c:v>257.99007166884991</c:v>
              </c:pt>
              <c:pt idx="7">
                <c:v>141.59592487263998</c:v>
              </c:pt>
              <c:pt idx="8">
                <c:v>109.14902367577004</c:v>
              </c:pt>
              <c:pt idx="9">
                <c:v>105.39975412446999</c:v>
              </c:pt>
            </c:numLit>
          </c:val>
          <c:extLst>
            <c:ext xmlns:c16="http://schemas.microsoft.com/office/drawing/2014/chart" uri="{C3380CC4-5D6E-409C-BE32-E72D297353CC}">
              <c16:uniqueId val="{00000000-7DD5-475A-AA9D-FAD7A7BF858A}"/>
            </c:ext>
          </c:extLst>
        </c:ser>
        <c:ser>
          <c:idx val="5"/>
          <c:order val="1"/>
          <c:tx>
            <c:v>Q3 2020</c:v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Lit>
              <c:ptCount val="10"/>
              <c:pt idx="0">
                <c:v>Food, beverages
and tobacco</c:v>
              </c:pt>
              <c:pt idx="1">
                <c:v>Clothing, textiles 
and footwear</c:v>
              </c:pt>
              <c:pt idx="2">
                <c:v>Wood and paper</c:v>
              </c:pt>
              <c:pt idx="3">
                <c:v>Publishing 
and printing</c:v>
              </c:pt>
              <c:pt idx="4">
                <c:v>Chemicals 
value chain</c:v>
              </c:pt>
              <c:pt idx="5">
                <c:v>Glass and non-
metallic minerals</c:v>
              </c:pt>
              <c:pt idx="6">
                <c:v>Metals and 
metal products</c:v>
              </c:pt>
              <c:pt idx="7">
                <c:v>Machinery and 
equipment</c:v>
              </c:pt>
              <c:pt idx="8">
                <c:v>Transport 
equipment</c:v>
              </c:pt>
              <c:pt idx="9">
                <c:v>Furniture, 
and other</c:v>
              </c:pt>
            </c:strLit>
          </c:cat>
          <c:val>
            <c:numLit>
              <c:formatCode>General</c:formatCode>
              <c:ptCount val="10"/>
              <c:pt idx="0">
                <c:v>357.40499999999997</c:v>
              </c:pt>
              <c:pt idx="1">
                <c:v>196.91900000000001</c:v>
              </c:pt>
              <c:pt idx="2">
                <c:v>87.384</c:v>
              </c:pt>
              <c:pt idx="3">
                <c:v>58.835000000000001</c:v>
              </c:pt>
              <c:pt idx="4">
                <c:v>199.60900000000001</c:v>
              </c:pt>
              <c:pt idx="5">
                <c:v>102.011</c:v>
              </c:pt>
              <c:pt idx="6">
                <c:v>184.14599999999999</c:v>
              </c:pt>
              <c:pt idx="7">
                <c:v>111.292</c:v>
              </c:pt>
              <c:pt idx="8">
                <c:v>87.113</c:v>
              </c:pt>
              <c:pt idx="9">
                <c:v>55.304000000000002</c:v>
              </c:pt>
            </c:numLit>
          </c:val>
          <c:extLst>
            <c:ext xmlns:c16="http://schemas.microsoft.com/office/drawing/2014/chart" uri="{C3380CC4-5D6E-409C-BE32-E72D297353CC}">
              <c16:uniqueId val="{00000001-7DD5-475A-AA9D-FAD7A7BF858A}"/>
            </c:ext>
          </c:extLst>
        </c:ser>
        <c:ser>
          <c:idx val="1"/>
          <c:order val="2"/>
          <c:tx>
            <c:v>Q3 2022</c:v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10"/>
              <c:pt idx="0">
                <c:v>Food, beverages
and tobacco</c:v>
              </c:pt>
              <c:pt idx="1">
                <c:v>Clothing, textiles 
and footwear</c:v>
              </c:pt>
              <c:pt idx="2">
                <c:v>Wood and paper</c:v>
              </c:pt>
              <c:pt idx="3">
                <c:v>Publishing 
and printing</c:v>
              </c:pt>
              <c:pt idx="4">
                <c:v>Chemicals 
value chain</c:v>
              </c:pt>
              <c:pt idx="5">
                <c:v>Glass and non-
metallic minerals</c:v>
              </c:pt>
              <c:pt idx="6">
                <c:v>Metals and 
metal products</c:v>
              </c:pt>
              <c:pt idx="7">
                <c:v>Machinery and 
equipment</c:v>
              </c:pt>
              <c:pt idx="8">
                <c:v>Transport 
equipment</c:v>
              </c:pt>
              <c:pt idx="9">
                <c:v>Furniture, 
and other</c:v>
              </c:pt>
            </c:strLit>
          </c:cat>
          <c:val>
            <c:numLit>
              <c:formatCode>General</c:formatCode>
              <c:ptCount val="10"/>
              <c:pt idx="0">
                <c:v>357.28100000000001</c:v>
              </c:pt>
              <c:pt idx="1">
                <c:v>231.53299999999999</c:v>
              </c:pt>
              <c:pt idx="2">
                <c:v>71.186000000000007</c:v>
              </c:pt>
              <c:pt idx="3">
                <c:v>75.753</c:v>
              </c:pt>
              <c:pt idx="4">
                <c:v>230.53700000000001</c:v>
              </c:pt>
              <c:pt idx="5">
                <c:v>90.614000000000004</c:v>
              </c:pt>
              <c:pt idx="6">
                <c:v>267.85899999999998</c:v>
              </c:pt>
              <c:pt idx="7">
                <c:v>131.79</c:v>
              </c:pt>
              <c:pt idx="8">
                <c:v>109.00700000000001</c:v>
              </c:pt>
              <c:pt idx="9">
                <c:v>43.334000000000003</c:v>
              </c:pt>
            </c:numLit>
          </c:val>
          <c:extLst>
            <c:ext xmlns:c16="http://schemas.microsoft.com/office/drawing/2014/chart" uri="{C3380CC4-5D6E-409C-BE32-E72D297353CC}">
              <c16:uniqueId val="{00000002-7DD5-475A-AA9D-FAD7A7BF858A}"/>
            </c:ext>
          </c:extLst>
        </c:ser>
        <c:ser>
          <c:idx val="3"/>
          <c:order val="3"/>
          <c:tx>
            <c:v>Q3 2023</c:v>
          </c:tx>
          <c:spPr>
            <a:solidFill>
              <a:srgbClr val="C0504D">
                <a:lumMod val="75000"/>
              </a:srgbClr>
            </a:solidFill>
            <a:ln>
              <a:solidFill>
                <a:srgbClr val="4F81BD">
                  <a:shade val="15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rgbClr val="4F81BD">
                    <a:shade val="1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DD5-475A-AA9D-FAD7A7BF858A}"/>
              </c:ext>
            </c:extLst>
          </c:dPt>
          <c:cat>
            <c:strLit>
              <c:ptCount val="10"/>
              <c:pt idx="0">
                <c:v>Food, beverages
and tobacco</c:v>
              </c:pt>
              <c:pt idx="1">
                <c:v>Clothing, textiles 
and footwear</c:v>
              </c:pt>
              <c:pt idx="2">
                <c:v>Wood and paper</c:v>
              </c:pt>
              <c:pt idx="3">
                <c:v>Publishing 
and printing</c:v>
              </c:pt>
              <c:pt idx="4">
                <c:v>Chemicals 
value chain</c:v>
              </c:pt>
              <c:pt idx="5">
                <c:v>Glass and non-
metallic minerals</c:v>
              </c:pt>
              <c:pt idx="6">
                <c:v>Metals and 
metal products</c:v>
              </c:pt>
              <c:pt idx="7">
                <c:v>Machinery and 
equipment</c:v>
              </c:pt>
              <c:pt idx="8">
                <c:v>Transport 
equipment</c:v>
              </c:pt>
              <c:pt idx="9">
                <c:v>Furniture, 
and other</c:v>
              </c:pt>
            </c:strLit>
          </c:cat>
          <c:val>
            <c:numLit>
              <c:formatCode>General</c:formatCode>
              <c:ptCount val="10"/>
              <c:pt idx="0">
                <c:v>320.66038820306903</c:v>
              </c:pt>
              <c:pt idx="1">
                <c:v>247.2498382481001</c:v>
              </c:pt>
              <c:pt idx="2">
                <c:v>91.345950361480035</c:v>
              </c:pt>
              <c:pt idx="3">
                <c:v>44.353348902070003</c:v>
              </c:pt>
              <c:pt idx="4">
                <c:v>192.78382499600002</c:v>
              </c:pt>
              <c:pt idx="5">
                <c:v>83.936681490399977</c:v>
              </c:pt>
              <c:pt idx="6">
                <c:v>289.77949479765186</c:v>
              </c:pt>
              <c:pt idx="7">
                <c:v>99.880067191460029</c:v>
              </c:pt>
              <c:pt idx="8">
                <c:v>78.872469894300025</c:v>
              </c:pt>
              <c:pt idx="9">
                <c:v>33.068227532200005</c:v>
              </c:pt>
            </c:numLit>
          </c:val>
          <c:extLst>
            <c:ext xmlns:c16="http://schemas.microsoft.com/office/drawing/2014/chart" uri="{C3380CC4-5D6E-409C-BE32-E72D297353CC}">
              <c16:uniqueId val="{00000005-7DD5-475A-AA9D-FAD7A7BF858A}"/>
            </c:ext>
          </c:extLst>
        </c:ser>
        <c:ser>
          <c:idx val="0"/>
          <c:order val="4"/>
          <c:tx>
            <c:v>Q2 2024</c:v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10"/>
              <c:pt idx="0">
                <c:v>Food, beverages
and tobacco</c:v>
              </c:pt>
              <c:pt idx="1">
                <c:v>Clothing, textiles 
and footwear</c:v>
              </c:pt>
              <c:pt idx="2">
                <c:v>Wood and paper</c:v>
              </c:pt>
              <c:pt idx="3">
                <c:v>Publishing 
and printing</c:v>
              </c:pt>
              <c:pt idx="4">
                <c:v>Chemicals 
value chain</c:v>
              </c:pt>
              <c:pt idx="5">
                <c:v>Glass and non-
metallic minerals</c:v>
              </c:pt>
              <c:pt idx="6">
                <c:v>Metals and 
metal products</c:v>
              </c:pt>
              <c:pt idx="7">
                <c:v>Machinery and 
equipment</c:v>
              </c:pt>
              <c:pt idx="8">
                <c:v>Transport 
equipment</c:v>
              </c:pt>
              <c:pt idx="9">
                <c:v>Furniture, 
and other</c:v>
              </c:pt>
            </c:strLit>
          </c:cat>
          <c:val>
            <c:numLit>
              <c:formatCode>General</c:formatCode>
              <c:ptCount val="10"/>
              <c:pt idx="0">
                <c:v>406.1079886949999</c:v>
              </c:pt>
              <c:pt idx="1">
                <c:v>274.4683072209699</c:v>
              </c:pt>
              <c:pt idx="2">
                <c:v>84.278910451049995</c:v>
              </c:pt>
              <c:pt idx="3">
                <c:v>52.796200927929995</c:v>
              </c:pt>
              <c:pt idx="4">
                <c:v>222.52235930216597</c:v>
              </c:pt>
              <c:pt idx="5">
                <c:v>93.493293457400057</c:v>
              </c:pt>
              <c:pt idx="6">
                <c:v>239.72252644530997</c:v>
              </c:pt>
              <c:pt idx="7">
                <c:v>97.422479230060986</c:v>
              </c:pt>
              <c:pt idx="8">
                <c:v>108.03304707704004</c:v>
              </c:pt>
              <c:pt idx="9">
                <c:v>51.422541969145996</c:v>
              </c:pt>
            </c:numLit>
          </c:val>
          <c:extLst>
            <c:ext xmlns:c16="http://schemas.microsoft.com/office/drawing/2014/chart" uri="{C3380CC4-5D6E-409C-BE32-E72D297353CC}">
              <c16:uniqueId val="{00000006-7DD5-475A-AA9D-FAD7A7BF858A}"/>
            </c:ext>
          </c:extLst>
        </c:ser>
        <c:ser>
          <c:idx val="4"/>
          <c:order val="5"/>
          <c:tx>
            <c:v>Q3 2024</c:v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10"/>
              <c:pt idx="0">
                <c:v>Food, beverages
and tobacco</c:v>
              </c:pt>
              <c:pt idx="1">
                <c:v>Clothing, textiles 
and footwear</c:v>
              </c:pt>
              <c:pt idx="2">
                <c:v>Wood and paper</c:v>
              </c:pt>
              <c:pt idx="3">
                <c:v>Publishing 
and printing</c:v>
              </c:pt>
              <c:pt idx="4">
                <c:v>Chemicals 
value chain</c:v>
              </c:pt>
              <c:pt idx="5">
                <c:v>Glass and non-
metallic minerals</c:v>
              </c:pt>
              <c:pt idx="6">
                <c:v>Metals and 
metal products</c:v>
              </c:pt>
              <c:pt idx="7">
                <c:v>Machinery and 
equipment</c:v>
              </c:pt>
              <c:pt idx="8">
                <c:v>Transport 
equipment</c:v>
              </c:pt>
              <c:pt idx="9">
                <c:v>Furniture, 
and other</c:v>
              </c:pt>
            </c:strLit>
          </c:cat>
          <c:val>
            <c:numLit>
              <c:formatCode>General</c:formatCode>
              <c:ptCount val="10"/>
              <c:pt idx="0">
                <c:v>398.62495936616722</c:v>
              </c:pt>
              <c:pt idx="1">
                <c:v>245.6764070960121</c:v>
              </c:pt>
              <c:pt idx="2">
                <c:v>97.763691381950011</c:v>
              </c:pt>
              <c:pt idx="3">
                <c:v>61.756725885559987</c:v>
              </c:pt>
              <c:pt idx="4">
                <c:v>201.02765727983001</c:v>
              </c:pt>
              <c:pt idx="5">
                <c:v>87.186116202249991</c:v>
              </c:pt>
              <c:pt idx="6">
                <c:v>232.92776455146995</c:v>
              </c:pt>
              <c:pt idx="7">
                <c:v>123.01847609606001</c:v>
              </c:pt>
              <c:pt idx="8">
                <c:v>113.30688419805996</c:v>
              </c:pt>
              <c:pt idx="9">
                <c:v>49.405587619560002</c:v>
              </c:pt>
            </c:numLit>
          </c:val>
          <c:extLst>
            <c:ext xmlns:c16="http://schemas.microsoft.com/office/drawing/2014/chart" uri="{C3380CC4-5D6E-409C-BE32-E72D297353CC}">
              <c16:uniqueId val="{00000007-7DD5-475A-AA9D-FAD7A7BF8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Employment in mfg and other'!$A$6</c:f>
              <c:strCache>
                <c:ptCount val="1"/>
                <c:pt idx="0">
                  <c:v> Base </c:v>
                </c:pt>
              </c:strCache>
            </c:strRef>
          </c:tx>
          <c:marker>
            <c:symbol val="none"/>
          </c:marker>
          <c:cat>
            <c:numRef>
              <c:f>'10. Employment in mfg and other'!$B$5:$BH$5</c:f>
              <c:numCache>
                <c:formatCode>General</c:formatCode>
                <c:ptCount val="5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'10. Employment in mfg and other'!$B$6:$BH$6</c:f>
            </c:numRef>
          </c:val>
          <c:smooth val="1"/>
          <c:extLst>
            <c:ext xmlns:c16="http://schemas.microsoft.com/office/drawing/2014/chart" uri="{C3380CC4-5D6E-409C-BE32-E72D297353CC}">
              <c16:uniqueId val="{00000000-3C0C-4E8B-88D6-36F2F3F0E8B6}"/>
            </c:ext>
          </c:extLst>
        </c:ser>
        <c:ser>
          <c:idx val="2"/>
          <c:order val="1"/>
          <c:tx>
            <c:strRef>
              <c:f>'10. Employment in mfg and other'!$A$7</c:f>
              <c:strCache>
                <c:ptCount val="1"/>
                <c:pt idx="0">
                  <c:v> Manufacturing 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'10. Employment in mfg and other'!$B$5:$BH$5</c:f>
              <c:numCache>
                <c:formatCode>General</c:formatCode>
                <c:ptCount val="5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'10. Employment in mfg and other'!$B$7:$BH$7</c:f>
              <c:numCache>
                <c:formatCode>_ * #\ ##0_ ;_ * \-#\ ##0_ ;_ * "-"??_ ;_ @_ </c:formatCode>
                <c:ptCount val="59"/>
                <c:pt idx="0">
                  <c:v>100</c:v>
                </c:pt>
                <c:pt idx="1">
                  <c:v>97.841482420153966</c:v>
                </c:pt>
                <c:pt idx="2">
                  <c:v>98.285246110448185</c:v>
                </c:pt>
                <c:pt idx="3">
                  <c:v>102.28944004157789</c:v>
                </c:pt>
                <c:pt idx="4">
                  <c:v>103.22175529301563</c:v>
                </c:pt>
                <c:pt idx="5">
                  <c:v>99.238516691054315</c:v>
                </c:pt>
                <c:pt idx="6">
                  <c:v>99.462160848158931</c:v>
                </c:pt>
                <c:pt idx="7">
                  <c:v>103.41547413937523</c:v>
                </c:pt>
                <c:pt idx="8">
                  <c:v>99.529890830828649</c:v>
                </c:pt>
                <c:pt idx="9">
                  <c:v>96.478326563824538</c:v>
                </c:pt>
                <c:pt idx="10">
                  <c:v>99.266084043403495</c:v>
                </c:pt>
                <c:pt idx="11">
                  <c:v>98.275784195870429</c:v>
                </c:pt>
                <c:pt idx="12">
                  <c:v>100.53517111748704</c:v>
                </c:pt>
                <c:pt idx="13">
                  <c:v>99.540615356121251</c:v>
                </c:pt>
                <c:pt idx="14">
                  <c:v>96.312052854940902</c:v>
                </c:pt>
                <c:pt idx="15">
                  <c:v>95.668694959050029</c:v>
                </c:pt>
                <c:pt idx="16">
                  <c:v>97.717487101940321</c:v>
                </c:pt>
                <c:pt idx="17">
                  <c:v>94.492690362661236</c:v>
                </c:pt>
                <c:pt idx="18">
                  <c:v>94.269161381823224</c:v>
                </c:pt>
                <c:pt idx="19">
                  <c:v>94.75139030569774</c:v>
                </c:pt>
                <c:pt idx="20">
                  <c:v>96.332205165872551</c:v>
                </c:pt>
                <c:pt idx="21">
                  <c:v>95.110110601357107</c:v>
                </c:pt>
                <c:pt idx="22">
                  <c:v>96.098797088591709</c:v>
                </c:pt>
                <c:pt idx="23">
                  <c:v>94.141289678669153</c:v>
                </c:pt>
                <c:pt idx="24">
                  <c:v>89.079213587390029</c:v>
                </c:pt>
                <c:pt idx="25">
                  <c:v>92.698642804075504</c:v>
                </c:pt>
                <c:pt idx="26">
                  <c:v>91.163797228255589</c:v>
                </c:pt>
                <c:pt idx="27">
                  <c:v>93.557526523873193</c:v>
                </c:pt>
                <c:pt idx="28">
                  <c:v>96.937830515737815</c:v>
                </c:pt>
                <c:pt idx="29">
                  <c:v>97.456767597002568</c:v>
                </c:pt>
                <c:pt idx="30">
                  <c:v>94.730434782614807</c:v>
                </c:pt>
                <c:pt idx="31">
                  <c:v>96.983620140384005</c:v>
                </c:pt>
                <c:pt idx="32">
                  <c:v>100.14638792654324</c:v>
                </c:pt>
                <c:pt idx="33">
                  <c:v>94.462253198165214</c:v>
                </c:pt>
                <c:pt idx="34">
                  <c:v>93.081608990526689</c:v>
                </c:pt>
                <c:pt idx="35">
                  <c:v>95.660436241000426</c:v>
                </c:pt>
                <c:pt idx="36">
                  <c:v>96.412968690866251</c:v>
                </c:pt>
                <c:pt idx="37">
                  <c:v>96.916767167735657</c:v>
                </c:pt>
                <c:pt idx="38">
                  <c:v>95.318976162384516</c:v>
                </c:pt>
                <c:pt idx="39">
                  <c:v>93.179739759252811</c:v>
                </c:pt>
                <c:pt idx="40">
                  <c:v>92.391672249355679</c:v>
                </c:pt>
                <c:pt idx="41">
                  <c:v>78.850306812859586</c:v>
                </c:pt>
                <c:pt idx="42">
                  <c:v>79.054417551320796</c:v>
                </c:pt>
                <c:pt idx="43">
                  <c:v>80.735495660940288</c:v>
                </c:pt>
                <c:pt idx="44">
                  <c:v>81.102653914117951</c:v>
                </c:pt>
                <c:pt idx="45">
                  <c:v>76.625877404380915</c:v>
                </c:pt>
                <c:pt idx="48">
                  <c:v>85.548542672545835</c:v>
                </c:pt>
                <c:pt idx="49">
                  <c:v>81.620619443946282</c:v>
                </c:pt>
                <c:pt idx="50">
                  <c:v>88.307651789851505</c:v>
                </c:pt>
                <c:pt idx="51">
                  <c:v>89.695989787401786</c:v>
                </c:pt>
                <c:pt idx="52">
                  <c:v>89.603372843349632</c:v>
                </c:pt>
                <c:pt idx="53">
                  <c:v>84.389614447107206</c:v>
                </c:pt>
                <c:pt idx="54">
                  <c:v>81.666648159266828</c:v>
                </c:pt>
                <c:pt idx="55">
                  <c:v>81.637836303406857</c:v>
                </c:pt>
                <c:pt idx="56">
                  <c:v>86.991933749029982</c:v>
                </c:pt>
                <c:pt idx="57">
                  <c:v>89.627362230503962</c:v>
                </c:pt>
                <c:pt idx="58">
                  <c:v>88.533849500161637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0C-4E8B-88D6-36F2F3F0E8B6}"/>
            </c:ext>
          </c:extLst>
        </c:ser>
        <c:ser>
          <c:idx val="1"/>
          <c:order val="2"/>
          <c:tx>
            <c:strRef>
              <c:f>'10. Employment in mfg and other'!$A$8</c:f>
              <c:strCache>
                <c:ptCount val="1"/>
                <c:pt idx="0">
                  <c:v> Total excluding manufacturing </c:v>
                </c:pt>
              </c:strCache>
            </c:strRef>
          </c:tx>
          <c:spPr>
            <a:ln w="19050"/>
          </c:spPr>
          <c:marker>
            <c:symbol val="circle"/>
            <c:size val="6"/>
          </c:marker>
          <c:cat>
            <c:numRef>
              <c:f>'10. Employment in mfg and other'!$B$5:$BH$5</c:f>
              <c:numCache>
                <c:formatCode>General</c:formatCode>
                <c:ptCount val="5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'10. Employment in mfg and other'!$B$8:$BH$8</c:f>
              <c:numCache>
                <c:formatCode>_ * #\ ##0_ ;_ * \-#\ ##0_ ;_ * "-"??_ ;_ @_ </c:formatCode>
                <c:ptCount val="59"/>
                <c:pt idx="0">
                  <c:v>100</c:v>
                </c:pt>
                <c:pt idx="1">
                  <c:v>100.42939642212055</c:v>
                </c:pt>
                <c:pt idx="2">
                  <c:v>99.014224466651882</c:v>
                </c:pt>
                <c:pt idx="3">
                  <c:v>100.49057346272589</c:v>
                </c:pt>
                <c:pt idx="4">
                  <c:v>100.39207416323825</c:v>
                </c:pt>
                <c:pt idx="5">
                  <c:v>101.15986459566926</c:v>
                </c:pt>
                <c:pt idx="6">
                  <c:v>102.77017905996976</c:v>
                </c:pt>
                <c:pt idx="7">
                  <c:v>103.98379473161994</c:v>
                </c:pt>
                <c:pt idx="8">
                  <c:v>104.14613891431448</c:v>
                </c:pt>
                <c:pt idx="9">
                  <c:v>105.00198280744509</c:v>
                </c:pt>
                <c:pt idx="10">
                  <c:v>106.50921749371578</c:v>
                </c:pt>
                <c:pt idx="11">
                  <c:v>106.34621346440044</c:v>
                </c:pt>
                <c:pt idx="12">
                  <c:v>106.28604347123681</c:v>
                </c:pt>
                <c:pt idx="13">
                  <c:v>107.55394361368293</c:v>
                </c:pt>
                <c:pt idx="14">
                  <c:v>110.93371378450003</c:v>
                </c:pt>
                <c:pt idx="15">
                  <c:v>112.21219100459341</c:v>
                </c:pt>
                <c:pt idx="16">
                  <c:v>110.87513607777298</c:v>
                </c:pt>
                <c:pt idx="17">
                  <c:v>111.70345319146939</c:v>
                </c:pt>
                <c:pt idx="18">
                  <c:v>111.92479638349842</c:v>
                </c:pt>
                <c:pt idx="19">
                  <c:v>113.54926252121366</c:v>
                </c:pt>
                <c:pt idx="20">
                  <c:v>114.47489557133763</c:v>
                </c:pt>
                <c:pt idx="21">
                  <c:v>116.31698323814253</c:v>
                </c:pt>
                <c:pt idx="22">
                  <c:v>117.59874217720967</c:v>
                </c:pt>
                <c:pt idx="23">
                  <c:v>119.48788896597688</c:v>
                </c:pt>
                <c:pt idx="24">
                  <c:v>117.39522407575929</c:v>
                </c:pt>
                <c:pt idx="25">
                  <c:v>115.75608889314005</c:v>
                </c:pt>
                <c:pt idx="26">
                  <c:v>118.40095027625333</c:v>
                </c:pt>
                <c:pt idx="27">
                  <c:v>120.00100320192963</c:v>
                </c:pt>
                <c:pt idx="28">
                  <c:v>120.68067589624421</c:v>
                </c:pt>
                <c:pt idx="29">
                  <c:v>119.65879886124817</c:v>
                </c:pt>
                <c:pt idx="30">
                  <c:v>120.84949027014129</c:v>
                </c:pt>
                <c:pt idx="31">
                  <c:v>120.32865330546009</c:v>
                </c:pt>
                <c:pt idx="32">
                  <c:v>121.567914292045</c:v>
                </c:pt>
                <c:pt idx="33">
                  <c:v>121.69532388313225</c:v>
                </c:pt>
                <c:pt idx="34">
                  <c:v>122.680697076661</c:v>
                </c:pt>
                <c:pt idx="35">
                  <c:v>123.52591739761505</c:v>
                </c:pt>
                <c:pt idx="36">
                  <c:v>121.42435304966803</c:v>
                </c:pt>
                <c:pt idx="37">
                  <c:v>121.52449536788058</c:v>
                </c:pt>
                <c:pt idx="38">
                  <c:v>122.29266037430115</c:v>
                </c:pt>
                <c:pt idx="39">
                  <c:v>123.00186610305177</c:v>
                </c:pt>
                <c:pt idx="40">
                  <c:v>122.8080494134079</c:v>
                </c:pt>
                <c:pt idx="41">
                  <c:v>106.20413542680424</c:v>
                </c:pt>
                <c:pt idx="42">
                  <c:v>110.71328264235183</c:v>
                </c:pt>
                <c:pt idx="43">
                  <c:v>113.23730085982162</c:v>
                </c:pt>
                <c:pt idx="44">
                  <c:v>112.94455791773672</c:v>
                </c:pt>
                <c:pt idx="45">
                  <c:v>113.18624207704605</c:v>
                </c:pt>
                <c:pt idx="48">
                  <c:v>111.5787889943376</c:v>
                </c:pt>
                <c:pt idx="49">
                  <c:v>117.60486347362583</c:v>
                </c:pt>
                <c:pt idx="50">
                  <c:v>118.27495225485465</c:v>
                </c:pt>
                <c:pt idx="51">
                  <c:v>119.47532933507703</c:v>
                </c:pt>
                <c:pt idx="52">
                  <c:v>121.6466699141647</c:v>
                </c:pt>
                <c:pt idx="53">
                  <c:v>123.74003345696903</c:v>
                </c:pt>
                <c:pt idx="54">
                  <c:v>127.49591273144492</c:v>
                </c:pt>
                <c:pt idx="55">
                  <c:v>127.31973704089934</c:v>
                </c:pt>
                <c:pt idx="56">
                  <c:v>126.67293705375673</c:v>
                </c:pt>
                <c:pt idx="57">
                  <c:v>125.4924901901515</c:v>
                </c:pt>
                <c:pt idx="58">
                  <c:v>128.12014942356609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C0C-4E8B-88D6-36F2F3F0E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en-US"/>
          </a:p>
        </c:txPr>
        <c:crossAx val="169243008"/>
        <c:crosses val="autoZero"/>
        <c:auto val="1"/>
        <c:lblAlgn val="ctr"/>
        <c:lblOffset val="100"/>
        <c:tickMarkSkip val="1"/>
        <c:noMultiLvlLbl val="0"/>
      </c:catAx>
      <c:valAx>
        <c:axId val="169243008"/>
        <c:scaling>
          <c:orientation val="minMax"/>
          <c:max val="13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Q1 2008 = 100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Employed</c:v>
          </c:tx>
          <c:spPr>
            <a:solidFill>
              <a:srgbClr val="1F497D">
                <a:lumMod val="75000"/>
              </a:srgbClr>
            </a:solidFill>
            <a:ln w="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58"/>
              <c:pt idx="0">
                <c:v>2010</c:v>
              </c:pt>
              <c:pt idx="4">
                <c:v>2011</c:v>
              </c:pt>
              <c:pt idx="8">
                <c:v>2012</c:v>
              </c:pt>
              <c:pt idx="12">
                <c:v>2013</c:v>
              </c:pt>
              <c:pt idx="16">
                <c:v>2014</c:v>
              </c:pt>
              <c:pt idx="20">
                <c:v>2015</c:v>
              </c:pt>
              <c:pt idx="24">
                <c:v>2016</c:v>
              </c:pt>
              <c:pt idx="28">
                <c:v>2017</c:v>
              </c:pt>
              <c:pt idx="32">
                <c:v>2018</c:v>
              </c:pt>
              <c:pt idx="36">
                <c:v>2019</c:v>
              </c:pt>
              <c:pt idx="40">
                <c:v>2020</c:v>
              </c:pt>
              <c:pt idx="44">
                <c:v>2021</c:v>
              </c:pt>
              <c:pt idx="48">
                <c:v>2022</c:v>
              </c:pt>
              <c:pt idx="52">
                <c:v>2023</c:v>
              </c:pt>
              <c:pt idx="56">
                <c:v>2024</c:v>
              </c:pt>
            </c:numLit>
          </c:cat>
          <c:val>
            <c:numLit>
              <c:formatCode>General</c:formatCode>
              <c:ptCount val="58"/>
              <c:pt idx="0">
                <c:v>491000</c:v>
              </c:pt>
              <c:pt idx="1">
                <c:v>497000</c:v>
              </c:pt>
              <c:pt idx="2">
                <c:v>505000</c:v>
              </c:pt>
              <c:pt idx="3">
                <c:v>504000</c:v>
              </c:pt>
              <c:pt idx="4">
                <c:v>511000</c:v>
              </c:pt>
              <c:pt idx="5">
                <c:v>517000</c:v>
              </c:pt>
              <c:pt idx="6">
                <c:v>519000</c:v>
              </c:pt>
              <c:pt idx="7">
                <c:v>518000</c:v>
              </c:pt>
              <c:pt idx="8">
                <c:v>523000</c:v>
              </c:pt>
              <c:pt idx="9">
                <c:v>534000</c:v>
              </c:pt>
              <c:pt idx="10">
                <c:v>518000</c:v>
              </c:pt>
              <c:pt idx="11">
                <c:v>515000</c:v>
              </c:pt>
              <c:pt idx="12">
                <c:v>515000</c:v>
              </c:pt>
              <c:pt idx="13">
                <c:v>511000</c:v>
              </c:pt>
              <c:pt idx="14">
                <c:v>507000</c:v>
              </c:pt>
              <c:pt idx="15">
                <c:v>499000</c:v>
              </c:pt>
              <c:pt idx="16">
                <c:v>491000</c:v>
              </c:pt>
              <c:pt idx="17">
                <c:v>491000</c:v>
              </c:pt>
              <c:pt idx="18">
                <c:v>498000</c:v>
              </c:pt>
              <c:pt idx="19">
                <c:v>491000</c:v>
              </c:pt>
              <c:pt idx="20">
                <c:v>490000</c:v>
              </c:pt>
              <c:pt idx="21">
                <c:v>489000</c:v>
              </c:pt>
              <c:pt idx="22">
                <c:v>476000</c:v>
              </c:pt>
              <c:pt idx="23">
                <c:v>459000</c:v>
              </c:pt>
              <c:pt idx="24">
                <c:v>458000</c:v>
              </c:pt>
              <c:pt idx="25">
                <c:v>458000</c:v>
              </c:pt>
              <c:pt idx="26">
                <c:v>458000</c:v>
              </c:pt>
              <c:pt idx="27">
                <c:v>456000</c:v>
              </c:pt>
              <c:pt idx="28">
                <c:v>464000</c:v>
              </c:pt>
              <c:pt idx="29">
                <c:v>471000</c:v>
              </c:pt>
              <c:pt idx="30">
                <c:v>460000</c:v>
              </c:pt>
              <c:pt idx="31">
                <c:v>457000</c:v>
              </c:pt>
              <c:pt idx="32">
                <c:v>454000</c:v>
              </c:pt>
              <c:pt idx="33">
                <c:v>459000</c:v>
              </c:pt>
              <c:pt idx="34">
                <c:v>456000</c:v>
              </c:pt>
              <c:pt idx="35">
                <c:v>453000</c:v>
              </c:pt>
              <c:pt idx="36">
                <c:v>455000</c:v>
              </c:pt>
              <c:pt idx="37">
                <c:v>462000</c:v>
              </c:pt>
              <c:pt idx="38">
                <c:v>463000</c:v>
              </c:pt>
              <c:pt idx="39">
                <c:v>452000</c:v>
              </c:pt>
              <c:pt idx="40">
                <c:v>456000</c:v>
              </c:pt>
              <c:pt idx="41">
                <c:v>452000</c:v>
              </c:pt>
              <c:pt idx="42">
                <c:v>453000</c:v>
              </c:pt>
              <c:pt idx="43">
                <c:v>452000</c:v>
              </c:pt>
              <c:pt idx="44">
                <c:v>459000</c:v>
              </c:pt>
              <c:pt idx="45">
                <c:v>457000</c:v>
              </c:pt>
              <c:pt idx="46">
                <c:v>465000</c:v>
              </c:pt>
              <c:pt idx="47">
                <c:v>458000</c:v>
              </c:pt>
              <c:pt idx="48">
                <c:v>460000</c:v>
              </c:pt>
              <c:pt idx="49">
                <c:v>478000</c:v>
              </c:pt>
              <c:pt idx="50">
                <c:v>469000</c:v>
              </c:pt>
              <c:pt idx="51">
                <c:v>472000</c:v>
              </c:pt>
              <c:pt idx="52">
                <c:v>476000</c:v>
              </c:pt>
              <c:pt idx="53">
                <c:v>479000</c:v>
              </c:pt>
              <c:pt idx="54">
                <c:v>481000</c:v>
              </c:pt>
              <c:pt idx="55">
                <c:v>482000</c:v>
              </c:pt>
              <c:pt idx="56">
                <c:v>479000</c:v>
              </c:pt>
              <c:pt idx="57">
                <c:v>472000</c:v>
              </c:pt>
            </c:numLit>
          </c:val>
          <c:extLst>
            <c:ext xmlns:c16="http://schemas.microsoft.com/office/drawing/2014/chart" uri="{C3380CC4-5D6E-409C-BE32-E72D297353CC}">
              <c16:uniqueId val="{00000000-6DEF-42A0-8A4B-FCF1E86D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ax val="55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79456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'12. Freight tpt and electricity'!$C$5</c:f>
              <c:strCache>
                <c:ptCount val="1"/>
                <c:pt idx="0">
                  <c:v>rail - MT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8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multiLvlStrRef>
              <c:f>'12. Freight tpt and electricity'!$A$6:$B$27</c:f>
              <c:multiLvlStrCache>
                <c:ptCount val="2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</c:lvl>
                <c:lvl>
                  <c:pt idx="0">
                    <c:v>quarterly average for year</c:v>
                  </c:pt>
                  <c:pt idx="15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'12. Freight tpt and electricity'!$C$6:$C$27</c:f>
              <c:numCache>
                <c:formatCode>0</c:formatCode>
                <c:ptCount val="22"/>
                <c:pt idx="0">
                  <c:v>44.683250000000001</c:v>
                </c:pt>
                <c:pt idx="1">
                  <c:v>44.767749999999999</c:v>
                </c:pt>
                <c:pt idx="2">
                  <c:v>45.329000000000001</c:v>
                </c:pt>
                <c:pt idx="3">
                  <c:v>48.625999999999998</c:v>
                </c:pt>
                <c:pt idx="4">
                  <c:v>51.46875</c:v>
                </c:pt>
                <c:pt idx="5">
                  <c:v>52.911749999999998</c:v>
                </c:pt>
                <c:pt idx="6">
                  <c:v>55.039250000000003</c:v>
                </c:pt>
                <c:pt idx="7">
                  <c:v>54.869500000000002</c:v>
                </c:pt>
                <c:pt idx="8">
                  <c:v>53.8095</c:v>
                </c:pt>
                <c:pt idx="9">
                  <c:v>56.462249999999997</c:v>
                </c:pt>
                <c:pt idx="10">
                  <c:v>54.256749999999997</c:v>
                </c:pt>
                <c:pt idx="11">
                  <c:v>53.623249999999999</c:v>
                </c:pt>
                <c:pt idx="12">
                  <c:v>47.811250000000001</c:v>
                </c:pt>
                <c:pt idx="13">
                  <c:v>44.328000000000003</c:v>
                </c:pt>
                <c:pt idx="14">
                  <c:v>39.047249999999998</c:v>
                </c:pt>
                <c:pt idx="15">
                  <c:v>38.561999999999998</c:v>
                </c:pt>
                <c:pt idx="16">
                  <c:v>38.332000000000001</c:v>
                </c:pt>
                <c:pt idx="17">
                  <c:v>43.14</c:v>
                </c:pt>
                <c:pt idx="18">
                  <c:v>39.914000000000001</c:v>
                </c:pt>
                <c:pt idx="19">
                  <c:v>40.308999999999997</c:v>
                </c:pt>
                <c:pt idx="20">
                  <c:v>39.795000000000002</c:v>
                </c:pt>
                <c:pt idx="21">
                  <c:v>40.481999999999999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6B-493F-A5C3-D05012959925}"/>
            </c:ext>
          </c:extLst>
        </c:ser>
        <c:ser>
          <c:idx val="1"/>
          <c:order val="1"/>
          <c:tx>
            <c:strRef>
              <c:f>'12. Freight tpt and electricity'!$D$5</c:f>
              <c:strCache>
                <c:ptCount val="1"/>
                <c:pt idx="0">
                  <c:v>road - MT</c:v>
                </c:pt>
              </c:strCache>
            </c:strRef>
          </c:tx>
          <c:spPr>
            <a:ln w="28575">
              <a:solidFill>
                <a:srgbClr val="1F497D">
                  <a:lumMod val="75000"/>
                </a:srgbClr>
              </a:solidFill>
              <a:prstDash val="solid"/>
            </a:ln>
          </c:spPr>
          <c:marker>
            <c:symbol val="none"/>
          </c:marker>
          <c:cat>
            <c:multiLvlStrRef>
              <c:f>'12. Freight tpt and electricity'!$A$6:$B$27</c:f>
              <c:multiLvlStrCache>
                <c:ptCount val="2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</c:lvl>
                <c:lvl>
                  <c:pt idx="0">
                    <c:v>quarterly average for year</c:v>
                  </c:pt>
                  <c:pt idx="15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'12. Freight tpt and electricity'!$D$6:$D$27</c:f>
              <c:numCache>
                <c:formatCode>0</c:formatCode>
                <c:ptCount val="22"/>
                <c:pt idx="0">
                  <c:v>140.14824999999999</c:v>
                </c:pt>
                <c:pt idx="1">
                  <c:v>125.26524999999999</c:v>
                </c:pt>
                <c:pt idx="2">
                  <c:v>132.69974999999999</c:v>
                </c:pt>
                <c:pt idx="3">
                  <c:v>143.63499999999999</c:v>
                </c:pt>
                <c:pt idx="4">
                  <c:v>143.88575</c:v>
                </c:pt>
                <c:pt idx="5">
                  <c:v>146.08500000000001</c:v>
                </c:pt>
                <c:pt idx="6">
                  <c:v>156.44</c:v>
                </c:pt>
                <c:pt idx="7">
                  <c:v>150.37075000000002</c:v>
                </c:pt>
                <c:pt idx="8">
                  <c:v>155.68374999999997</c:v>
                </c:pt>
                <c:pt idx="9">
                  <c:v>171.66625000000002</c:v>
                </c:pt>
                <c:pt idx="10">
                  <c:v>187.12325000000001</c:v>
                </c:pt>
                <c:pt idx="11">
                  <c:v>182.02699999999999</c:v>
                </c:pt>
                <c:pt idx="12">
                  <c:v>160.56200000000001</c:v>
                </c:pt>
                <c:pt idx="13">
                  <c:v>174.89</c:v>
                </c:pt>
                <c:pt idx="14">
                  <c:v>212.76024999999998</c:v>
                </c:pt>
                <c:pt idx="15">
                  <c:v>220.905</c:v>
                </c:pt>
                <c:pt idx="16">
                  <c:v>218.184</c:v>
                </c:pt>
                <c:pt idx="17">
                  <c:v>209.60900000000001</c:v>
                </c:pt>
                <c:pt idx="18">
                  <c:v>215.11699999999999</c:v>
                </c:pt>
                <c:pt idx="19">
                  <c:v>211.56800000000001</c:v>
                </c:pt>
                <c:pt idx="20">
                  <c:v>199.37100000000001</c:v>
                </c:pt>
                <c:pt idx="21">
                  <c:v>192.55799999999999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6B-493F-A5C3-D05012959925}"/>
            </c:ext>
          </c:extLst>
        </c:ser>
        <c:ser>
          <c:idx val="2"/>
          <c:order val="2"/>
          <c:tx>
            <c:strRef>
              <c:f>'12. Freight tpt and electricity'!$E$5</c:f>
              <c:strCache>
                <c:ptCount val="1"/>
                <c:pt idx="0">
                  <c:v>ports - MT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'12. Freight tpt and electricity'!$A$6:$B$27</c:f>
              <c:multiLvlStrCache>
                <c:ptCount val="2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</c:lvl>
                <c:lvl>
                  <c:pt idx="0">
                    <c:v>quarterly average for year</c:v>
                  </c:pt>
                  <c:pt idx="15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'12. Freight tpt and electricity'!$E$6:$E$27</c:f>
              <c:numCache>
                <c:formatCode>0</c:formatCode>
                <c:ptCount val="22"/>
                <c:pt idx="10">
                  <c:v>54.447249999999997</c:v>
                </c:pt>
                <c:pt idx="11">
                  <c:v>58.163749999999993</c:v>
                </c:pt>
                <c:pt idx="12">
                  <c:v>55.60425</c:v>
                </c:pt>
                <c:pt idx="13">
                  <c:v>54.427</c:v>
                </c:pt>
                <c:pt idx="14">
                  <c:v>52.68</c:v>
                </c:pt>
                <c:pt idx="15">
                  <c:v>51.530999999999999</c:v>
                </c:pt>
                <c:pt idx="16">
                  <c:v>48.981999999999999</c:v>
                </c:pt>
                <c:pt idx="17">
                  <c:v>53.968000000000004</c:v>
                </c:pt>
                <c:pt idx="18">
                  <c:v>52.744</c:v>
                </c:pt>
                <c:pt idx="19">
                  <c:v>52.710999999999999</c:v>
                </c:pt>
                <c:pt idx="20">
                  <c:v>51.618000000000002</c:v>
                </c:pt>
                <c:pt idx="21">
                  <c:v>52.609000000000002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6B-493F-A5C3-D0501295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lineChart>
        <c:grouping val="standard"/>
        <c:varyColors val="0"/>
        <c:ser>
          <c:idx val="3"/>
          <c:order val="3"/>
          <c:tx>
            <c:strRef>
              <c:f>'12. Freight tpt and electricity'!$F$5</c:f>
              <c:strCache>
                <c:ptCount val="1"/>
                <c:pt idx="0">
                  <c:v>Eskom - TWh (right axis)</c:v>
                </c:pt>
              </c:strCache>
            </c:strRef>
          </c:tx>
          <c:spPr>
            <a:ln w="22225">
              <a:solidFill>
                <a:srgbClr val="F79646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multiLvlStrRef>
              <c:f>'12. Freight tpt and electricity'!$A$6:$B$27</c:f>
              <c:multiLvlStrCache>
                <c:ptCount val="2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</c:lvl>
                <c:lvl>
                  <c:pt idx="0">
                    <c:v>quarterly average for year</c:v>
                  </c:pt>
                  <c:pt idx="15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'12. Freight tpt and electricity'!$F$6:$F$27</c:f>
              <c:numCache>
                <c:formatCode>0</c:formatCode>
                <c:ptCount val="22"/>
                <c:pt idx="0">
                  <c:v>18.869416666666666</c:v>
                </c:pt>
                <c:pt idx="1">
                  <c:v>18.49625</c:v>
                </c:pt>
                <c:pt idx="2">
                  <c:v>19.225750000000001</c:v>
                </c:pt>
                <c:pt idx="3">
                  <c:v>19.211749999999999</c:v>
                </c:pt>
                <c:pt idx="4">
                  <c:v>18.718333333333334</c:v>
                </c:pt>
                <c:pt idx="5">
                  <c:v>18.555666666666667</c:v>
                </c:pt>
                <c:pt idx="6">
                  <c:v>18.345749999999999</c:v>
                </c:pt>
                <c:pt idx="7">
                  <c:v>17.915333333333333</c:v>
                </c:pt>
                <c:pt idx="8">
                  <c:v>17.526666666666667</c:v>
                </c:pt>
                <c:pt idx="9">
                  <c:v>17.442500000000003</c:v>
                </c:pt>
                <c:pt idx="10">
                  <c:v>17.453833333333336</c:v>
                </c:pt>
                <c:pt idx="11">
                  <c:v>17.012749999999997</c:v>
                </c:pt>
                <c:pt idx="12" formatCode="0.0">
                  <c:v>16.049416666666666</c:v>
                </c:pt>
                <c:pt idx="13" formatCode="0.0">
                  <c:v>16.281583333333334</c:v>
                </c:pt>
                <c:pt idx="14" formatCode="0.0">
                  <c:v>15.802583333333333</c:v>
                </c:pt>
                <c:pt idx="15" formatCode="0.0">
                  <c:v>14.159333333333334</c:v>
                </c:pt>
                <c:pt idx="16" formatCode="0.0">
                  <c:v>15.050666666666666</c:v>
                </c:pt>
                <c:pt idx="17" formatCode="0.0">
                  <c:v>15.141999999999999</c:v>
                </c:pt>
                <c:pt idx="18" formatCode="0.0">
                  <c:v>14.857333333333333</c:v>
                </c:pt>
                <c:pt idx="19" formatCode="0.0">
                  <c:v>14.381666666666666</c:v>
                </c:pt>
                <c:pt idx="20" formatCode="0.0">
                  <c:v>15.756333333333334</c:v>
                </c:pt>
                <c:pt idx="21" formatCode="0.0">
                  <c:v>16.101333333333333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E6B-493F-A5C3-D05012959925}"/>
            </c:ext>
          </c:extLst>
        </c:ser>
        <c:ser>
          <c:idx val="4"/>
          <c:order val="4"/>
          <c:tx>
            <c:strRef>
              <c:f>'12. Freight tpt and electricity'!$G$5</c:f>
              <c:strCache>
                <c:ptCount val="1"/>
                <c:pt idx="0">
                  <c:v>private electricity - TWh (right axis)</c:v>
                </c:pt>
              </c:strCache>
            </c:strRef>
          </c:tx>
          <c:spPr>
            <a:ln w="41275">
              <a:solidFill>
                <a:srgbClr val="F79646">
                  <a:lumMod val="75000"/>
                </a:srgbClr>
              </a:solidFill>
              <a:prstDash val="sysDot"/>
            </a:ln>
          </c:spPr>
          <c:marker>
            <c:symbol val="none"/>
          </c:marker>
          <c:cat>
            <c:multiLvlStrRef>
              <c:f>'12. Freight tpt and electricity'!$A$6:$B$27</c:f>
              <c:multiLvlStrCache>
                <c:ptCount val="2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</c:lvl>
                <c:lvl>
                  <c:pt idx="0">
                    <c:v>quarterly average for year</c:v>
                  </c:pt>
                  <c:pt idx="15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'12. Freight tpt and electricity'!$G$6:$G$27</c:f>
              <c:numCache>
                <c:formatCode>0</c:formatCode>
                <c:ptCount val="22"/>
                <c:pt idx="0">
                  <c:v>0.79091666666666671</c:v>
                </c:pt>
                <c:pt idx="1">
                  <c:v>0.63700000000000001</c:v>
                </c:pt>
                <c:pt idx="2">
                  <c:v>0.63024999999999998</c:v>
                </c:pt>
                <c:pt idx="3">
                  <c:v>0.83225000000000016</c:v>
                </c:pt>
                <c:pt idx="4">
                  <c:v>0.79616666666666669</c:v>
                </c:pt>
                <c:pt idx="5">
                  <c:v>0.87508333333333332</c:v>
                </c:pt>
                <c:pt idx="6">
                  <c:v>1.1234999999999999</c:v>
                </c:pt>
                <c:pt idx="7">
                  <c:v>1.3227500000000001</c:v>
                </c:pt>
                <c:pt idx="8">
                  <c:v>1.5188333333333333</c:v>
                </c:pt>
                <c:pt idx="9">
                  <c:v>1.6965833333333333</c:v>
                </c:pt>
                <c:pt idx="10">
                  <c:v>1.8632500000000001</c:v>
                </c:pt>
                <c:pt idx="11">
                  <c:v>1.9319166666666669</c:v>
                </c:pt>
                <c:pt idx="12">
                  <c:v>1.9514166666666666</c:v>
                </c:pt>
                <c:pt idx="13">
                  <c:v>2.1375833333333336</c:v>
                </c:pt>
                <c:pt idx="14">
                  <c:v>2.0949166666666663</c:v>
                </c:pt>
                <c:pt idx="15">
                  <c:v>2.38</c:v>
                </c:pt>
                <c:pt idx="16">
                  <c:v>2.2613333333333334</c:v>
                </c:pt>
                <c:pt idx="17">
                  <c:v>2.4806666666666666</c:v>
                </c:pt>
                <c:pt idx="18">
                  <c:v>2.4023333333333334</c:v>
                </c:pt>
                <c:pt idx="19">
                  <c:v>2.4563333333333337</c:v>
                </c:pt>
                <c:pt idx="20">
                  <c:v>2.3679999999999999</c:v>
                </c:pt>
                <c:pt idx="21">
                  <c:v>2.53066666666667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6B-493F-A5C3-D0501295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487567"/>
        <c:axId val="1949501967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b="0"/>
                  <a:t>million tonnes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  <c:majorUnit val="25"/>
      </c:valAx>
      <c:valAx>
        <c:axId val="1949501967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49487567"/>
        <c:crosses val="max"/>
        <c:crossBetween val="between"/>
      </c:valAx>
      <c:catAx>
        <c:axId val="19494875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950196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BOT'!$I$4:$J$54</c:f>
              <c:multiLvlStrCache>
                <c:ptCount val="51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'13. Exports, imports, BOT'!$M$4:$M$54</c:f>
              <c:numCache>
                <c:formatCode>_ * #\ ##0.0_ ;_ * \-#\ ##0.0_ ;_ * "-"??_ ;_ @_ </c:formatCode>
                <c:ptCount val="51"/>
                <c:pt idx="0">
                  <c:v>-49.625024757804056</c:v>
                </c:pt>
                <c:pt idx="1">
                  <c:v>-45.259189819724327</c:v>
                </c:pt>
                <c:pt idx="2">
                  <c:v>-59.747375722543325</c:v>
                </c:pt>
                <c:pt idx="3">
                  <c:v>-58.243888198757759</c:v>
                </c:pt>
                <c:pt idx="4">
                  <c:v>-75.411103869653743</c:v>
                </c:pt>
                <c:pt idx="5">
                  <c:v>-61.427246231155777</c:v>
                </c:pt>
                <c:pt idx="6">
                  <c:v>-76.424829292429649</c:v>
                </c:pt>
                <c:pt idx="7">
                  <c:v>-14.582531894013755</c:v>
                </c:pt>
                <c:pt idx="8">
                  <c:v>-47.123717307692459</c:v>
                </c:pt>
                <c:pt idx="9">
                  <c:v>-33.345428975932009</c:v>
                </c:pt>
                <c:pt idx="10">
                  <c:v>-56.387664804469182</c:v>
                </c:pt>
                <c:pt idx="11">
                  <c:v>-32.708282396655761</c:v>
                </c:pt>
                <c:pt idx="12">
                  <c:v>-52.967368129330339</c:v>
                </c:pt>
                <c:pt idx="13">
                  <c:v>14.089606853020712</c:v>
                </c:pt>
                <c:pt idx="14">
                  <c:v>-18.769109333333347</c:v>
                </c:pt>
                <c:pt idx="15">
                  <c:v>-19.566600531443783</c:v>
                </c:pt>
                <c:pt idx="16">
                  <c:v>-24.621377276669591</c:v>
                </c:pt>
                <c:pt idx="17">
                  <c:v>45.466532484076367</c:v>
                </c:pt>
                <c:pt idx="18">
                  <c:v>4.9806040268455263</c:v>
                </c:pt>
                <c:pt idx="19">
                  <c:v>9.3138453865336714</c:v>
                </c:pt>
                <c:pt idx="20">
                  <c:v>7.1044207093357272</c:v>
                </c:pt>
                <c:pt idx="21">
                  <c:v>35.117690322580643</c:v>
                </c:pt>
                <c:pt idx="22">
                  <c:v>27.556614645858303</c:v>
                </c:pt>
                <c:pt idx="23">
                  <c:v>45.731895238095206</c:v>
                </c:pt>
                <c:pt idx="24">
                  <c:v>-24.888409090909079</c:v>
                </c:pt>
                <c:pt idx="25">
                  <c:v>22.846582786568888</c:v>
                </c:pt>
                <c:pt idx="26">
                  <c:v>0.69361280487805743</c:v>
                </c:pt>
                <c:pt idx="27">
                  <c:v>21.280121028744361</c:v>
                </c:pt>
                <c:pt idx="28">
                  <c:v>-5.4902594960511237</c:v>
                </c:pt>
                <c:pt idx="29">
                  <c:v>4.77374722838141</c:v>
                </c:pt>
                <c:pt idx="30">
                  <c:v>7.618550512445097</c:v>
                </c:pt>
                <c:pt idx="31">
                  <c:v>29.486751731680613</c:v>
                </c:pt>
                <c:pt idx="32">
                  <c:v>43.755550755939566</c:v>
                </c:pt>
                <c:pt idx="33">
                  <c:v>37.019112233850592</c:v>
                </c:pt>
                <c:pt idx="34">
                  <c:v>135.00076704545455</c:v>
                </c:pt>
                <c:pt idx="35">
                  <c:v>126.98925795053009</c:v>
                </c:pt>
                <c:pt idx="36">
                  <c:v>116.95376877401321</c:v>
                </c:pt>
                <c:pt idx="37">
                  <c:v>191.80250602409637</c:v>
                </c:pt>
                <c:pt idx="38">
                  <c:v>119.63398577717572</c:v>
                </c:pt>
                <c:pt idx="39">
                  <c:v>109.22903094840478</c:v>
                </c:pt>
                <c:pt idx="40">
                  <c:v>70.593265011043627</c:v>
                </c:pt>
                <c:pt idx="41">
                  <c:v>79.879387802712301</c:v>
                </c:pt>
                <c:pt idx="42">
                  <c:v>55.516536269782819</c:v>
                </c:pt>
                <c:pt idx="43">
                  <c:v>8.0565806859407303</c:v>
                </c:pt>
                <c:pt idx="44">
                  <c:v>-5.487622526999985</c:v>
                </c:pt>
                <c:pt idx="45">
                  <c:v>9.3085766423357654</c:v>
                </c:pt>
                <c:pt idx="46">
                  <c:v>42.927995205274215</c:v>
                </c:pt>
                <c:pt idx="47">
                  <c:v>22.37613246599642</c:v>
                </c:pt>
                <c:pt idx="48">
                  <c:v>11.127262020614921</c:v>
                </c:pt>
                <c:pt idx="49">
                  <c:v>54.221594501122013</c:v>
                </c:pt>
                <c:pt idx="50">
                  <c:v>35.020283735999953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5-4D45-BCD6-9D65446C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'13.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BOT'!$I$4:$J$54</c:f>
              <c:multiLvlStrCache>
                <c:ptCount val="51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'13. Exports, imports, BOT'!$K$4:$K$54</c:f>
              <c:numCache>
                <c:formatCode>_ * #\ ##0_ ;_ * \-#\ ##0_ ;_ * "-"??_ ;_ @_ </c:formatCode>
                <c:ptCount val="51"/>
                <c:pt idx="0">
                  <c:v>321.35046716899893</c:v>
                </c:pt>
                <c:pt idx="1">
                  <c:v>325.93595121951216</c:v>
                </c:pt>
                <c:pt idx="2">
                  <c:v>332.13829532317396</c:v>
                </c:pt>
                <c:pt idx="3">
                  <c:v>336.22996273291926</c:v>
                </c:pt>
                <c:pt idx="4">
                  <c:v>317.05369246435851</c:v>
                </c:pt>
                <c:pt idx="5">
                  <c:v>350.82824321608035</c:v>
                </c:pt>
                <c:pt idx="6">
                  <c:v>384.21610687778326</c:v>
                </c:pt>
                <c:pt idx="7">
                  <c:v>420.64252404317966</c:v>
                </c:pt>
                <c:pt idx="8">
                  <c:v>401.60538461538459</c:v>
                </c:pt>
                <c:pt idx="9">
                  <c:v>386.3706540821143</c:v>
                </c:pt>
                <c:pt idx="10">
                  <c:v>396.36794972067037</c:v>
                </c:pt>
                <c:pt idx="11">
                  <c:v>420.60560148629816</c:v>
                </c:pt>
                <c:pt idx="12">
                  <c:v>376.94620600461889</c:v>
                </c:pt>
                <c:pt idx="13">
                  <c:v>413.85060595130739</c:v>
                </c:pt>
                <c:pt idx="14">
                  <c:v>421.91690133333327</c:v>
                </c:pt>
                <c:pt idx="15">
                  <c:v>413.25030823737825</c:v>
                </c:pt>
                <c:pt idx="16">
                  <c:v>389.34891934084993</c:v>
                </c:pt>
                <c:pt idx="17">
                  <c:v>445.66446369426751</c:v>
                </c:pt>
                <c:pt idx="18">
                  <c:v>415.84511073825502</c:v>
                </c:pt>
                <c:pt idx="19">
                  <c:v>405.57895760598501</c:v>
                </c:pt>
                <c:pt idx="20">
                  <c:v>381.22612637586633</c:v>
                </c:pt>
                <c:pt idx="21">
                  <c:v>418.25446451612908</c:v>
                </c:pt>
                <c:pt idx="22">
                  <c:v>415.93659063625449</c:v>
                </c:pt>
                <c:pt idx="23">
                  <c:v>448.36817142857143</c:v>
                </c:pt>
                <c:pt idx="24">
                  <c:v>367.0306363636364</c:v>
                </c:pt>
                <c:pt idx="25">
                  <c:v>404.92385488228479</c:v>
                </c:pt>
                <c:pt idx="26">
                  <c:v>447.34047256097568</c:v>
                </c:pt>
                <c:pt idx="27">
                  <c:v>451.52078668683822</c:v>
                </c:pt>
                <c:pt idx="28">
                  <c:v>382.31968409176386</c:v>
                </c:pt>
                <c:pt idx="29">
                  <c:v>417.47268292682924</c:v>
                </c:pt>
                <c:pt idx="30">
                  <c:v>436.58714494875551</c:v>
                </c:pt>
                <c:pt idx="31">
                  <c:v>434.5064819540649</c:v>
                </c:pt>
                <c:pt idx="32">
                  <c:v>411.05339092872578</c:v>
                </c:pt>
                <c:pt idx="33">
                  <c:v>342.82081559003967</c:v>
                </c:pt>
                <c:pt idx="34">
                  <c:v>479.16980113636362</c:v>
                </c:pt>
                <c:pt idx="35">
                  <c:v>506.69291872791524</c:v>
                </c:pt>
                <c:pt idx="36">
                  <c:v>496.79886831994412</c:v>
                </c:pt>
                <c:pt idx="37">
                  <c:v>584.25306712564543</c:v>
                </c:pt>
                <c:pt idx="38">
                  <c:v>542.65491364713841</c:v>
                </c:pt>
                <c:pt idx="39">
                  <c:v>553.86350659242635</c:v>
                </c:pt>
                <c:pt idx="40">
                  <c:v>526.82975956002645</c:v>
                </c:pt>
                <c:pt idx="41">
                  <c:v>582.80353182792385</c:v>
                </c:pt>
                <c:pt idx="42">
                  <c:v>594.36562359344441</c:v>
                </c:pt>
                <c:pt idx="43">
                  <c:v>537.25726218855539</c:v>
                </c:pt>
                <c:pt idx="44">
                  <c:v>518.77936700892599</c:v>
                </c:pt>
                <c:pt idx="45">
                  <c:v>543.74894160583938</c:v>
                </c:pt>
                <c:pt idx="46">
                  <c:v>551.25827989211871</c:v>
                </c:pt>
                <c:pt idx="47">
                  <c:v>534.50309875813127</c:v>
                </c:pt>
                <c:pt idx="48">
                  <c:v>478.22837921629281</c:v>
                </c:pt>
                <c:pt idx="49">
                  <c:v>522.03927181610186</c:v>
                </c:pt>
                <c:pt idx="50">
                  <c:v>509.98336423299997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905-4D45-BCD6-9D65446C77EC}"/>
            </c:ext>
          </c:extLst>
        </c:ser>
        <c:ser>
          <c:idx val="1"/>
          <c:order val="1"/>
          <c:tx>
            <c:strRef>
              <c:f>'13.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BOT'!$I$4:$J$54</c:f>
              <c:multiLvlStrCache>
                <c:ptCount val="51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'13. Exports, imports, BOT'!$L$4:$L$54</c:f>
              <c:numCache>
                <c:formatCode>_ * #\ ##0_ ;_ * \-#\ ##0_ ;_ * "-"??_ ;_ @_ </c:formatCode>
                <c:ptCount val="51"/>
                <c:pt idx="0">
                  <c:v>370.97549192680299</c:v>
                </c:pt>
                <c:pt idx="1">
                  <c:v>371.19514103923649</c:v>
                </c:pt>
                <c:pt idx="2">
                  <c:v>391.88567104571729</c:v>
                </c:pt>
                <c:pt idx="3">
                  <c:v>394.47385093167702</c:v>
                </c:pt>
                <c:pt idx="4">
                  <c:v>392.46479633401225</c:v>
                </c:pt>
                <c:pt idx="5">
                  <c:v>412.25548944723613</c:v>
                </c:pt>
                <c:pt idx="6">
                  <c:v>460.64093617021291</c:v>
                </c:pt>
                <c:pt idx="7">
                  <c:v>435.22505593719342</c:v>
                </c:pt>
                <c:pt idx="8">
                  <c:v>448.72910192307705</c:v>
                </c:pt>
                <c:pt idx="9">
                  <c:v>419.71608305804631</c:v>
                </c:pt>
                <c:pt idx="10">
                  <c:v>452.75561452513955</c:v>
                </c:pt>
                <c:pt idx="11">
                  <c:v>453.31388388295392</c:v>
                </c:pt>
                <c:pt idx="12">
                  <c:v>429.91357413394923</c:v>
                </c:pt>
                <c:pt idx="13">
                  <c:v>399.76099909828667</c:v>
                </c:pt>
                <c:pt idx="14">
                  <c:v>440.68601066666662</c:v>
                </c:pt>
                <c:pt idx="15">
                  <c:v>432.81690876882203</c:v>
                </c:pt>
                <c:pt idx="16">
                  <c:v>413.97029661751952</c:v>
                </c:pt>
                <c:pt idx="17">
                  <c:v>400.19793121019114</c:v>
                </c:pt>
                <c:pt idx="18">
                  <c:v>410.86450671140949</c:v>
                </c:pt>
                <c:pt idx="19">
                  <c:v>396.26511221945134</c:v>
                </c:pt>
                <c:pt idx="20">
                  <c:v>374.1217056665306</c:v>
                </c:pt>
                <c:pt idx="21">
                  <c:v>383.13677419354843</c:v>
                </c:pt>
                <c:pt idx="22">
                  <c:v>388.37997599039619</c:v>
                </c:pt>
                <c:pt idx="23">
                  <c:v>402.63627619047622</c:v>
                </c:pt>
                <c:pt idx="24">
                  <c:v>391.91904545454548</c:v>
                </c:pt>
                <c:pt idx="25">
                  <c:v>382.0772720957159</c:v>
                </c:pt>
                <c:pt idx="26">
                  <c:v>446.64685975609763</c:v>
                </c:pt>
                <c:pt idx="27">
                  <c:v>430.24066565809386</c:v>
                </c:pt>
                <c:pt idx="28">
                  <c:v>387.80994358781498</c:v>
                </c:pt>
                <c:pt idx="29">
                  <c:v>412.69893569844783</c:v>
                </c:pt>
                <c:pt idx="30">
                  <c:v>428.96859443631041</c:v>
                </c:pt>
                <c:pt idx="31">
                  <c:v>405.01973022238428</c:v>
                </c:pt>
                <c:pt idx="32">
                  <c:v>367.29784017278621</c:v>
                </c:pt>
                <c:pt idx="33">
                  <c:v>305.80170335618908</c:v>
                </c:pt>
                <c:pt idx="34">
                  <c:v>344.16903409090907</c:v>
                </c:pt>
                <c:pt idx="35">
                  <c:v>379.70366077738515</c:v>
                </c:pt>
                <c:pt idx="36">
                  <c:v>379.84509954593091</c:v>
                </c:pt>
                <c:pt idx="37">
                  <c:v>392.45056110154906</c:v>
                </c:pt>
                <c:pt idx="38">
                  <c:v>423.02092786996269</c:v>
                </c:pt>
                <c:pt idx="39">
                  <c:v>444.63447564402156</c:v>
                </c:pt>
                <c:pt idx="40">
                  <c:v>456.23649454898282</c:v>
                </c:pt>
                <c:pt idx="41">
                  <c:v>502.92414402521155</c:v>
                </c:pt>
                <c:pt idx="42">
                  <c:v>538.84908732366159</c:v>
                </c:pt>
                <c:pt idx="43">
                  <c:v>529.20068150261466</c:v>
                </c:pt>
                <c:pt idx="44">
                  <c:v>524.26698953592597</c:v>
                </c:pt>
                <c:pt idx="45">
                  <c:v>534.44036496350361</c:v>
                </c:pt>
                <c:pt idx="46">
                  <c:v>508.33028468684449</c:v>
                </c:pt>
                <c:pt idx="47">
                  <c:v>512.12696629213485</c:v>
                </c:pt>
                <c:pt idx="48">
                  <c:v>467.10111719567789</c:v>
                </c:pt>
                <c:pt idx="49">
                  <c:v>467.81767731497985</c:v>
                </c:pt>
                <c:pt idx="50">
                  <c:v>474.96308049700002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905-4D45-BCD6-9D65446C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  <c:max val="600"/>
          <c:min val="-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BOT'!$O$4:$P$54</c:f>
              <c:multiLvlStrCache>
                <c:ptCount val="51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'13. Exports, imports, BOT'!$S$4:$S$54</c:f>
              <c:numCache>
                <c:formatCode>_ * #\ ##0.0_ ;_ * \-#\ ##0.0_ ;_ * "-"??_ ;_ @_ </c:formatCode>
                <c:ptCount val="51"/>
                <c:pt idx="0">
                  <c:v>-3.4862105263157908</c:v>
                </c:pt>
                <c:pt idx="1">
                  <c:v>-2.9200476190476223</c:v>
                </c:pt>
                <c:pt idx="2">
                  <c:v>-3.9364096385542169</c:v>
                </c:pt>
                <c:pt idx="3">
                  <c:v>-3.7599302325581405</c:v>
                </c:pt>
                <c:pt idx="4">
                  <c:v>-4.6260434782608648</c:v>
                </c:pt>
                <c:pt idx="5">
                  <c:v>-3.5126499999999972</c:v>
                </c:pt>
                <c:pt idx="6">
                  <c:v>-4.4383500000000069</c:v>
                </c:pt>
                <c:pt idx="7">
                  <c:v>-0.82115384615384812</c:v>
                </c:pt>
                <c:pt idx="8">
                  <c:v>-2.632327102803746</c:v>
                </c:pt>
                <c:pt idx="9">
                  <c:v>-1.8975981308411178</c:v>
                </c:pt>
                <c:pt idx="10">
                  <c:v>-3.1640727272727212</c:v>
                </c:pt>
                <c:pt idx="11">
                  <c:v>-1.7596434782608661</c:v>
                </c:pt>
                <c:pt idx="12">
                  <c:v>-2.7233388429752132</c:v>
                </c:pt>
                <c:pt idx="13">
                  <c:v>0.73008943089430645</c:v>
                </c:pt>
                <c:pt idx="14">
                  <c:v>-0.89229411764705802</c:v>
                </c:pt>
                <c:pt idx="15">
                  <c:v>-0.8407814569536427</c:v>
                </c:pt>
                <c:pt idx="16">
                  <c:v>-1.0594285714285689</c:v>
                </c:pt>
                <c:pt idx="17">
                  <c:v>2.037635761589403</c:v>
                </c:pt>
                <c:pt idx="18">
                  <c:v>0.24371428571427955</c:v>
                </c:pt>
                <c:pt idx="19">
                  <c:v>0.46326618705035472</c:v>
                </c:pt>
                <c:pt idx="20">
                  <c:v>0.37845558561691206</c:v>
                </c:pt>
                <c:pt idx="21">
                  <c:v>1.8944659199676863</c:v>
                </c:pt>
                <c:pt idx="22">
                  <c:v>1.5027985003784465</c:v>
                </c:pt>
                <c:pt idx="23">
                  <c:v>2.4276306626168918</c:v>
                </c:pt>
                <c:pt idx="24">
                  <c:v>-1.526823881745706</c:v>
                </c:pt>
                <c:pt idx="25">
                  <c:v>1.3468091844813941</c:v>
                </c:pt>
                <c:pt idx="26">
                  <c:v>3.7106936088093789E-2</c:v>
                </c:pt>
                <c:pt idx="27">
                  <c:v>1.1338008415147272</c:v>
                </c:pt>
                <c:pt idx="28">
                  <c:v>-0.29942897930050094</c:v>
                </c:pt>
                <c:pt idx="29">
                  <c:v>0.25801668211306605</c:v>
                </c:pt>
                <c:pt idx="30">
                  <c:v>0.40742506811988832</c:v>
                </c:pt>
                <c:pt idx="31">
                  <c:v>1.5789402173913025</c:v>
                </c:pt>
                <c:pt idx="32">
                  <c:v>2.2769882659713154</c:v>
                </c:pt>
                <c:pt idx="33">
                  <c:v>1.6421727019498604</c:v>
                </c:pt>
                <c:pt idx="34">
                  <c:v>6.4602010644589001</c:v>
                </c:pt>
                <c:pt idx="35">
                  <c:v>6.5945083014048578</c:v>
                </c:pt>
                <c:pt idx="36">
                  <c:v>6.4316844919786043</c:v>
                </c:pt>
                <c:pt idx="37">
                  <c:v>11.323267326732669</c:v>
                </c:pt>
                <c:pt idx="38">
                  <c:v>6.937917743059824</c:v>
                </c:pt>
                <c:pt idx="39">
                  <c:v>6.0779205238805964</c:v>
                </c:pt>
                <c:pt idx="40">
                  <c:v>4.0326591731717372</c:v>
                </c:pt>
                <c:pt idx="41">
                  <c:v>4.5701380397415257</c:v>
                </c:pt>
                <c:pt idx="42">
                  <c:v>2.97783403068361</c:v>
                </c:pt>
                <c:pt idx="43">
                  <c:v>0.42086929115144756</c:v>
                </c:pt>
                <c:pt idx="44">
                  <c:v>-0.2878103445399951</c:v>
                </c:pt>
                <c:pt idx="45">
                  <c:v>0.47107607977168087</c:v>
                </c:pt>
                <c:pt idx="46">
                  <c:v>2.2079172340019433</c:v>
                </c:pt>
                <c:pt idx="47">
                  <c:v>1.1594221474665289</c:v>
                </c:pt>
                <c:pt idx="48">
                  <c:v>0.57815969200694894</c:v>
                </c:pt>
                <c:pt idx="49">
                  <c:v>2.900794309767452</c:v>
                </c:pt>
                <c:pt idx="50">
                  <c:v>1.9485383717617637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5E5-8ACA-BC1FE762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'13.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BOT'!$O$4:$P$54</c:f>
              <c:multiLvlStrCache>
                <c:ptCount val="51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'13. Exports, imports, BOT'!$Q$4:$Q$54</c:f>
              <c:numCache>
                <c:formatCode>_ * #\ ##0_ ;_ * \-#\ ##0_ ;_ * "-"??_ ;_ @_ </c:formatCode>
                <c:ptCount val="51"/>
                <c:pt idx="0">
                  <c:v>22.575210526315793</c:v>
                </c:pt>
                <c:pt idx="1">
                  <c:v>21.028845238095233</c:v>
                </c:pt>
                <c:pt idx="2">
                  <c:v>21.882674698795181</c:v>
                </c:pt>
                <c:pt idx="3">
                  <c:v>21.705302325581396</c:v>
                </c:pt>
                <c:pt idx="4">
                  <c:v>19.449445652173917</c:v>
                </c:pt>
                <c:pt idx="5">
                  <c:v>20.061730000000001</c:v>
                </c:pt>
                <c:pt idx="6">
                  <c:v>22.313239999999997</c:v>
                </c:pt>
                <c:pt idx="7">
                  <c:v>23.686711538461534</c:v>
                </c:pt>
                <c:pt idx="8">
                  <c:v>22.433644859813082</c:v>
                </c:pt>
                <c:pt idx="9">
                  <c:v>21.987308411214958</c:v>
                </c:pt>
                <c:pt idx="10">
                  <c:v>22.241336363636368</c:v>
                </c:pt>
                <c:pt idx="11">
                  <c:v>22.62778260869565</c:v>
                </c:pt>
                <c:pt idx="12">
                  <c:v>19.380842975206612</c:v>
                </c:pt>
                <c:pt idx="13">
                  <c:v>21.44473983739837</c:v>
                </c:pt>
                <c:pt idx="14">
                  <c:v>20.058169117647058</c:v>
                </c:pt>
                <c:pt idx="15">
                  <c:v>17.757463576158941</c:v>
                </c:pt>
                <c:pt idx="16">
                  <c:v>16.753220779220779</c:v>
                </c:pt>
                <c:pt idx="17">
                  <c:v>19.972973509933777</c:v>
                </c:pt>
                <c:pt idx="18">
                  <c:v>20.348414285714284</c:v>
                </c:pt>
                <c:pt idx="19">
                  <c:v>20.173302158273376</c:v>
                </c:pt>
                <c:pt idx="20">
                  <c:v>20.308081800456463</c:v>
                </c:pt>
                <c:pt idx="21">
                  <c:v>22.563238687444304</c:v>
                </c:pt>
                <c:pt idx="22">
                  <c:v>22.683079641447677</c:v>
                </c:pt>
                <c:pt idx="23">
                  <c:v>23.801163617526107</c:v>
                </c:pt>
                <c:pt idx="24">
                  <c:v>22.516149541153936</c:v>
                </c:pt>
                <c:pt idx="25">
                  <c:v>23.870316706254947</c:v>
                </c:pt>
                <c:pt idx="26">
                  <c:v>23.931845271881031</c:v>
                </c:pt>
                <c:pt idx="27">
                  <c:v>24.05694249649369</c:v>
                </c:pt>
                <c:pt idx="28">
                  <c:v>20.851034975017843</c:v>
                </c:pt>
                <c:pt idx="29">
                  <c:v>22.564017608897128</c:v>
                </c:pt>
                <c:pt idx="30">
                  <c:v>23.347820163487736</c:v>
                </c:pt>
                <c:pt idx="31">
                  <c:v>23.266711956521739</c:v>
                </c:pt>
                <c:pt idx="32">
                  <c:v>21.390743155149934</c:v>
                </c:pt>
                <c:pt idx="33">
                  <c:v>15.20757660167131</c:v>
                </c:pt>
                <c:pt idx="34">
                  <c:v>22.929745712596098</c:v>
                </c:pt>
                <c:pt idx="35">
                  <c:v>26.312388250319287</c:v>
                </c:pt>
                <c:pt idx="36">
                  <c:v>27.3206550802139</c:v>
                </c:pt>
                <c:pt idx="37">
                  <c:v>34.492008486562938</c:v>
                </c:pt>
                <c:pt idx="38">
                  <c:v>31.470113858476509</c:v>
                </c:pt>
                <c:pt idx="39">
                  <c:v>30.819081199545749</c:v>
                </c:pt>
                <c:pt idx="40">
                  <c:v>30.095291133753946</c:v>
                </c:pt>
                <c:pt idx="41">
                  <c:v>33.343928437219027</c:v>
                </c:pt>
                <c:pt idx="42">
                  <c:v>31.880990773705662</c:v>
                </c:pt>
                <c:pt idx="43">
                  <c:v>28.065886995689169</c:v>
                </c:pt>
                <c:pt idx="44">
                  <c:v>27.208516552377624</c:v>
                </c:pt>
                <c:pt idx="45">
                  <c:v>27.517324037137087</c:v>
                </c:pt>
                <c:pt idx="46">
                  <c:v>28.35288838297614</c:v>
                </c:pt>
                <c:pt idx="47">
                  <c:v>27.695345991153978</c:v>
                </c:pt>
                <c:pt idx="48">
                  <c:v>24.848194634441928</c:v>
                </c:pt>
                <c:pt idx="49">
                  <c:v>27.928513779283183</c:v>
                </c:pt>
                <c:pt idx="50">
                  <c:v>28.375616875617599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E4-45E5-8ACA-BC1FE76264FC}"/>
            </c:ext>
          </c:extLst>
        </c:ser>
        <c:ser>
          <c:idx val="1"/>
          <c:order val="1"/>
          <c:tx>
            <c:strRef>
              <c:f>'13.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BOT'!$O$4:$P$54</c:f>
              <c:multiLvlStrCache>
                <c:ptCount val="51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  <c:pt idx="44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'13. Exports, imports, BOT'!$R$4:$R$54</c:f>
              <c:numCache>
                <c:formatCode>_ * #\ ##0_ ;_ * \-#\ ##0_ ;_ * "-"??_ ;_ @_ </c:formatCode>
                <c:ptCount val="51"/>
                <c:pt idx="0">
                  <c:v>26.061421052631584</c:v>
                </c:pt>
                <c:pt idx="1">
                  <c:v>23.948892857142855</c:v>
                </c:pt>
                <c:pt idx="2">
                  <c:v>25.819084337349398</c:v>
                </c:pt>
                <c:pt idx="3">
                  <c:v>25.465232558139537</c:v>
                </c:pt>
                <c:pt idx="4">
                  <c:v>24.075489130434782</c:v>
                </c:pt>
                <c:pt idx="5">
                  <c:v>23.574379999999998</c:v>
                </c:pt>
                <c:pt idx="6">
                  <c:v>26.751590000000004</c:v>
                </c:pt>
                <c:pt idx="7">
                  <c:v>24.507865384615382</c:v>
                </c:pt>
                <c:pt idx="8">
                  <c:v>25.065971962616828</c:v>
                </c:pt>
                <c:pt idx="9">
                  <c:v>23.884906542056076</c:v>
                </c:pt>
                <c:pt idx="10">
                  <c:v>25.405409090909089</c:v>
                </c:pt>
                <c:pt idx="11">
                  <c:v>24.387426086956516</c:v>
                </c:pt>
                <c:pt idx="12">
                  <c:v>22.104181818181825</c:v>
                </c:pt>
                <c:pt idx="13">
                  <c:v>20.714650406504063</c:v>
                </c:pt>
                <c:pt idx="14">
                  <c:v>20.950463235294116</c:v>
                </c:pt>
                <c:pt idx="15">
                  <c:v>18.598245033112583</c:v>
                </c:pt>
                <c:pt idx="16">
                  <c:v>17.812649350649348</c:v>
                </c:pt>
                <c:pt idx="17">
                  <c:v>17.935337748344374</c:v>
                </c:pt>
                <c:pt idx="18">
                  <c:v>20.104700000000005</c:v>
                </c:pt>
                <c:pt idx="19">
                  <c:v>19.710035971223022</c:v>
                </c:pt>
                <c:pt idx="20">
                  <c:v>19.929626214839551</c:v>
                </c:pt>
                <c:pt idx="21">
                  <c:v>20.668772767476618</c:v>
                </c:pt>
                <c:pt idx="22">
                  <c:v>21.18028114106923</c:v>
                </c:pt>
                <c:pt idx="23">
                  <c:v>21.373532954909216</c:v>
                </c:pt>
                <c:pt idx="24">
                  <c:v>24.042973422899642</c:v>
                </c:pt>
                <c:pt idx="25">
                  <c:v>22.523507521773553</c:v>
                </c:pt>
                <c:pt idx="26">
                  <c:v>23.894738335792937</c:v>
                </c:pt>
                <c:pt idx="27">
                  <c:v>22.923141654978963</c:v>
                </c:pt>
                <c:pt idx="28">
                  <c:v>21.150463954318344</c:v>
                </c:pt>
                <c:pt idx="29">
                  <c:v>22.306000926784062</c:v>
                </c:pt>
                <c:pt idx="30">
                  <c:v>22.940395095367847</c:v>
                </c:pt>
                <c:pt idx="31">
                  <c:v>21.687771739130437</c:v>
                </c:pt>
                <c:pt idx="32">
                  <c:v>19.113754889178619</c:v>
                </c:pt>
                <c:pt idx="33">
                  <c:v>13.565403899721449</c:v>
                </c:pt>
                <c:pt idx="34">
                  <c:v>16.469544648137198</c:v>
                </c:pt>
                <c:pt idx="35">
                  <c:v>19.71787994891443</c:v>
                </c:pt>
                <c:pt idx="36">
                  <c:v>20.888970588235296</c:v>
                </c:pt>
                <c:pt idx="37">
                  <c:v>23.168741159830269</c:v>
                </c:pt>
                <c:pt idx="38">
                  <c:v>24.532196115416685</c:v>
                </c:pt>
                <c:pt idx="39">
                  <c:v>24.741160675665153</c:v>
                </c:pt>
                <c:pt idx="40">
                  <c:v>26.062631960582209</c:v>
                </c:pt>
                <c:pt idx="41">
                  <c:v>28.773790397477502</c:v>
                </c:pt>
                <c:pt idx="42">
                  <c:v>28.903156743022052</c:v>
                </c:pt>
                <c:pt idx="43">
                  <c:v>27.645017704537722</c:v>
                </c:pt>
                <c:pt idx="44">
                  <c:v>27.496326896917619</c:v>
                </c:pt>
                <c:pt idx="45">
                  <c:v>27.046247957365406</c:v>
                </c:pt>
                <c:pt idx="46">
                  <c:v>26.144971148974196</c:v>
                </c:pt>
                <c:pt idx="47">
                  <c:v>26.535923843687449</c:v>
                </c:pt>
                <c:pt idx="48">
                  <c:v>24.270034942434979</c:v>
                </c:pt>
                <c:pt idx="49">
                  <c:v>25.027719469515731</c:v>
                </c:pt>
                <c:pt idx="50">
                  <c:v>26.427078503855835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0E4-45E5-8ACA-BC1FE762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>
            <c:manualLayout>
              <c:xMode val="edge"/>
              <c:yMode val="edge"/>
              <c:x val="1.7579661853882933E-2"/>
              <c:y val="0.2053475707876424"/>
            </c:manualLayout>
          </c:layout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Exports in billions of constant rand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constant rand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7-49B0-8EB3-7B7B9EAA667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7-49B0-8EB3-7B7B9EAA667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C7-49B0-8EB3-7B7B9EAA667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C7-49B0-8EB3-7B7B9EAA667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C7-49B0-8EB3-7B7B9EAA667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C7-49B0-8EB3-7B7B9EAA667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C7-49B0-8EB3-7B7B9EAA667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C7-49B0-8EB3-7B7B9EAA6674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DC7-49B0-8EB3-7B7B9EAA667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DC7-49B0-8EB3-7B7B9EAA667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DC7-49B0-8EB3-7B7B9EAA66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DC7-49B0-8EB3-7B7B9EAA667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DC7-49B0-8EB3-7B7B9EAA6674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DC7-49B0-8EB3-7B7B9EAA6674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DC7-49B0-8EB3-7B7B9EAA667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DC7-49B0-8EB3-7B7B9EAA667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DC7-49B0-8EB3-7B7B9EAA667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DC7-49B0-8EB3-7B7B9EAA667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DC7-49B0-8EB3-7B7B9EAA6674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DC7-49B0-8EB3-7B7B9EAA6674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DC7-49B0-8EB3-7B7B9EAA6674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DC7-49B0-8EB3-7B7B9EAA6674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C7-49B0-8EB3-7B7B9EAA6674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DC7-49B0-8EB3-7B7B9EAA6674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DC7-49B0-8EB3-7B7B9EAA6674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DC7-49B0-8EB3-7B7B9EAA6674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DC7-49B0-8EB3-7B7B9EAA6674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DC7-49B0-8EB3-7B7B9EAA6674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DC7-49B0-8EB3-7B7B9EAA6674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DC7-49B0-8EB3-7B7B9EAA6674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DC7-49B0-8EB3-7B7B9EAA6674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DC7-49B0-8EB3-7B7B9EAA6674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DC7-49B0-8EB3-7B7B9EAA6674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DC7-49B0-8EB3-7B7B9EAA6674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DC7-49B0-8EB3-7B7B9EAA6674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DC7-49B0-8EB3-7B7B9EAA6674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DC7-49B0-8EB3-7B7B9EAA6674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DC7-49B0-8EB3-7B7B9EAA6674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DC7-49B0-8EB3-7B7B9EAA6674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DC7-49B0-8EB3-7B7B9EAA6674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DC7-49B0-8EB3-7B7B9EAA6674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DC7-49B0-8EB3-7B7B9EAA6674}"/>
              </c:ext>
            </c:extLst>
          </c:dPt>
          <c:cat>
            <c:strLit>
              <c:ptCount val="49"/>
              <c:pt idx="0">
                <c:v>Agriculture 2010</c:v>
              </c:pt>
              <c:pt idx="1">
                <c:v>Agriculture 2011</c:v>
              </c:pt>
              <c:pt idx="2">
                <c:v>Agriculture 2012</c:v>
              </c:pt>
              <c:pt idx="3">
                <c:v>Agriculture 2013</c:v>
              </c:pt>
              <c:pt idx="4">
                <c:v>Agriculture 2014</c:v>
              </c:pt>
              <c:pt idx="5">
                <c:v>Agriculture 2015</c:v>
              </c:pt>
              <c:pt idx="6">
                <c:v>Agriculture 2016</c:v>
              </c:pt>
              <c:pt idx="7">
                <c:v>Agriculture 2017</c:v>
              </c:pt>
              <c:pt idx="8">
                <c:v>Agriculture 2018</c:v>
              </c:pt>
              <c:pt idx="9">
                <c:v>Agriculture 2019</c:v>
              </c:pt>
              <c:pt idx="10">
                <c:v>Agriculture 2020</c:v>
              </c:pt>
              <c:pt idx="11">
                <c:v>Agriculture 2021</c:v>
              </c:pt>
              <c:pt idx="12">
                <c:v>Agriculture 2022</c:v>
              </c:pt>
              <c:pt idx="13">
                <c:v>Agriculture 2023</c:v>
              </c:pt>
              <c:pt idx="14">
                <c:v>Agriculture 2024</c:v>
              </c:pt>
              <c:pt idx="17">
                <c:v>Mining 2010</c:v>
              </c:pt>
              <c:pt idx="18">
                <c:v>Mining 2011</c:v>
              </c:pt>
              <c:pt idx="19">
                <c:v>Mining 2012</c:v>
              </c:pt>
              <c:pt idx="20">
                <c:v>Mining 2013</c:v>
              </c:pt>
              <c:pt idx="21">
                <c:v>Mining 2014</c:v>
              </c:pt>
              <c:pt idx="22">
                <c:v>Mining 2015</c:v>
              </c:pt>
              <c:pt idx="23">
                <c:v>Mining 2016</c:v>
              </c:pt>
              <c:pt idx="24">
                <c:v>Mining 2017</c:v>
              </c:pt>
              <c:pt idx="25">
                <c:v>Mining 2018</c:v>
              </c:pt>
              <c:pt idx="26">
                <c:v>Mining 2019</c:v>
              </c:pt>
              <c:pt idx="27">
                <c:v>Mining 2020</c:v>
              </c:pt>
              <c:pt idx="28">
                <c:v>Mining 2021</c:v>
              </c:pt>
              <c:pt idx="29">
                <c:v>Mining 2022</c:v>
              </c:pt>
              <c:pt idx="30">
                <c:v>Mining 2023</c:v>
              </c:pt>
              <c:pt idx="31">
                <c:v>Mining 2024</c:v>
              </c:pt>
              <c:pt idx="34">
                <c:v>Manufacturing 2010</c:v>
              </c:pt>
              <c:pt idx="35">
                <c:v>Manufacturing 2011</c:v>
              </c:pt>
              <c:pt idx="36">
                <c:v>Manufacturing 2012</c:v>
              </c:pt>
              <c:pt idx="37">
                <c:v>Manufacturing 2013</c:v>
              </c:pt>
              <c:pt idx="38">
                <c:v>Manufacturing 2014</c:v>
              </c:pt>
              <c:pt idx="39">
                <c:v>Manufacturing 2015</c:v>
              </c:pt>
              <c:pt idx="40">
                <c:v>Manufacturing 2016</c:v>
              </c:pt>
              <c:pt idx="41">
                <c:v>Manufacturing 2017</c:v>
              </c:pt>
              <c:pt idx="42">
                <c:v>Manufacturing 2018</c:v>
              </c:pt>
              <c:pt idx="43">
                <c:v>Manufacturing 2019</c:v>
              </c:pt>
              <c:pt idx="44">
                <c:v>Manufacturing 2020</c:v>
              </c:pt>
              <c:pt idx="45">
                <c:v>Manufacturing 2021</c:v>
              </c:pt>
              <c:pt idx="46">
                <c:v>Manufacturing 2022</c:v>
              </c:pt>
              <c:pt idx="47">
                <c:v>Manufacturing 2023</c:v>
              </c:pt>
              <c:pt idx="48">
                <c:v>Manufacturing 2024</c:v>
              </c:pt>
            </c:strLit>
          </c:cat>
          <c:val>
            <c:numLit>
              <c:formatCode>General</c:formatCode>
              <c:ptCount val="49"/>
              <c:pt idx="0">
                <c:v>17.529511939429238</c:v>
              </c:pt>
              <c:pt idx="1">
                <c:v>18.334277194919935</c:v>
              </c:pt>
              <c:pt idx="2">
                <c:v>18.208098791382032</c:v>
              </c:pt>
              <c:pt idx="3">
                <c:v>24.948380009896095</c:v>
              </c:pt>
              <c:pt idx="4">
                <c:v>28.862128491620108</c:v>
              </c:pt>
              <c:pt idx="5">
                <c:v>30.927456000000003</c:v>
              </c:pt>
              <c:pt idx="6">
                <c:v>32.887751677852357</c:v>
              </c:pt>
              <c:pt idx="7">
                <c:v>34.938698679471798</c:v>
              </c:pt>
              <c:pt idx="8">
                <c:v>37.324060975609761</c:v>
              </c:pt>
              <c:pt idx="9">
                <c:v>36.394278184480235</c:v>
              </c:pt>
              <c:pt idx="10">
                <c:v>43.568710227272717</c:v>
              </c:pt>
              <c:pt idx="11">
                <c:v>40.528506603454119</c:v>
              </c:pt>
              <c:pt idx="12">
                <c:v>47.376494495124255</c:v>
              </c:pt>
              <c:pt idx="13">
                <c:v>51.970363799820205</c:v>
              </c:pt>
              <c:pt idx="14">
                <c:v>50.497800000000005</c:v>
              </c:pt>
              <c:pt idx="17">
                <c:v>150.91100058241122</c:v>
              </c:pt>
              <c:pt idx="18">
                <c:v>179.83529320817226</c:v>
              </c:pt>
              <c:pt idx="19">
                <c:v>157.38487440882818</c:v>
              </c:pt>
              <c:pt idx="20">
                <c:v>176.6326432459179</c:v>
              </c:pt>
              <c:pt idx="21">
                <c:v>144.03279329608938</c:v>
              </c:pt>
              <c:pt idx="22">
                <c:v>161.47169066666663</c:v>
              </c:pt>
              <c:pt idx="23">
                <c:v>151.92447986577184</c:v>
              </c:pt>
              <c:pt idx="24">
                <c:v>166.01396398559424</c:v>
              </c:pt>
              <c:pt idx="25">
                <c:v>177.89378048780492</c:v>
              </c:pt>
              <c:pt idx="26">
                <c:v>172.77461200585654</c:v>
              </c:pt>
              <c:pt idx="27">
                <c:v>220.44514772727271</c:v>
              </c:pt>
              <c:pt idx="28">
                <c:v>287.15915882153746</c:v>
              </c:pt>
              <c:pt idx="29">
                <c:v>285.45709845863479</c:v>
              </c:pt>
              <c:pt idx="30">
                <c:v>228.67823554090504</c:v>
              </c:pt>
              <c:pt idx="31">
                <c:v>220.06820000000002</c:v>
              </c:pt>
              <c:pt idx="34">
                <c:v>151.17225393127552</c:v>
              </c:pt>
              <c:pt idx="35">
                <c:v>157.84403754831584</c:v>
              </c:pt>
              <c:pt idx="36">
                <c:v>156.54532212296377</c:v>
              </c:pt>
              <c:pt idx="37">
                <c:v>182.63508362196936</c:v>
              </c:pt>
              <c:pt idx="38">
                <c:v>223.47302793296089</c:v>
              </c:pt>
              <c:pt idx="39">
                <c:v>229.5177546666666</c:v>
              </c:pt>
              <c:pt idx="40">
                <c:v>231.03287919463085</c:v>
              </c:pt>
              <c:pt idx="41">
                <c:v>214.98392797118848</c:v>
              </c:pt>
              <c:pt idx="42">
                <c:v>232.12223323170736</c:v>
              </c:pt>
              <c:pt idx="43">
                <c:v>227.19202928257687</c:v>
              </c:pt>
              <c:pt idx="44">
                <c:v>215.15619034090903</c:v>
              </c:pt>
              <c:pt idx="45">
                <c:v>214.61936606840501</c:v>
              </c:pt>
              <c:pt idx="46">
                <c:v>262.31241648317075</c:v>
              </c:pt>
              <c:pt idx="47">
                <c:v>269.39944980521426</c:v>
              </c:pt>
              <c:pt idx="48">
                <c:v>247.51180000000002</c:v>
              </c:pt>
            </c:numLit>
          </c:val>
          <c:extLst>
            <c:ext xmlns:c16="http://schemas.microsoft.com/office/drawing/2014/chart" uri="{C3380CC4-5D6E-409C-BE32-E72D297353CC}">
              <c16:uniqueId val="{00000054-1DC7-49B0-8EB3-7B7B9EAA6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Billions of constant (2024)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Exports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USD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25-4F15-86EB-71787D54267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25-4F15-86EB-71787D54267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25-4F15-86EB-71787D54267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25-4F15-86EB-71787D54267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25-4F15-86EB-71787D54267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25-4F15-86EB-71787D54267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25-4F15-86EB-71787D54267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25-4F15-86EB-71787D542674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B25-4F15-86EB-71787D54267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B25-4F15-86EB-71787D54267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B25-4F15-86EB-71787D5426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B25-4F15-86EB-71787D54267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B25-4F15-86EB-71787D542674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B25-4F15-86EB-71787D542674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B25-4F15-86EB-71787D54267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B25-4F15-86EB-71787D54267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B25-4F15-86EB-71787D54267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B25-4F15-86EB-71787D54267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B25-4F15-86EB-71787D542674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B25-4F15-86EB-71787D542674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B25-4F15-86EB-71787D542674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B25-4F15-86EB-71787D542674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B25-4F15-86EB-71787D542674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B25-4F15-86EB-71787D542674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B25-4F15-86EB-71787D542674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B25-4F15-86EB-71787D542674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B25-4F15-86EB-71787D542674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B25-4F15-86EB-71787D542674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B25-4F15-86EB-71787D542674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B25-4F15-86EB-71787D542674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2B25-4F15-86EB-71787D542674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B25-4F15-86EB-71787D542674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B25-4F15-86EB-71787D542674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B25-4F15-86EB-71787D542674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B25-4F15-86EB-71787D542674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B25-4F15-86EB-71787D542674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B25-4F15-86EB-71787D542674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B25-4F15-86EB-71787D542674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B25-4F15-86EB-71787D542674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B25-4F15-86EB-71787D542674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B25-4F15-86EB-71787D542674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B25-4F15-86EB-71787D542674}"/>
              </c:ext>
            </c:extLst>
          </c:dPt>
          <c:cat>
            <c:strLit>
              <c:ptCount val="49"/>
              <c:pt idx="0">
                <c:v>Agriculture 2010</c:v>
              </c:pt>
              <c:pt idx="1">
                <c:v>Agriculture 2011</c:v>
              </c:pt>
              <c:pt idx="2">
                <c:v>Agriculture 2012</c:v>
              </c:pt>
              <c:pt idx="3">
                <c:v>Agriculture 2013</c:v>
              </c:pt>
              <c:pt idx="4">
                <c:v>Agriculture 2014</c:v>
              </c:pt>
              <c:pt idx="5">
                <c:v>Agriculture 2015</c:v>
              </c:pt>
              <c:pt idx="6">
                <c:v>Agriculture 2016</c:v>
              </c:pt>
              <c:pt idx="7">
                <c:v>Agriculture 2017</c:v>
              </c:pt>
              <c:pt idx="8">
                <c:v>Agriculture 2018</c:v>
              </c:pt>
              <c:pt idx="9">
                <c:v>Agriculture 2019</c:v>
              </c:pt>
              <c:pt idx="10">
                <c:v>Agriculture 2020</c:v>
              </c:pt>
              <c:pt idx="11">
                <c:v>Agriculture 2021</c:v>
              </c:pt>
              <c:pt idx="12">
                <c:v>Agriculture 2022</c:v>
              </c:pt>
              <c:pt idx="13">
                <c:v>Agriculture 2023</c:v>
              </c:pt>
              <c:pt idx="14">
                <c:v>Agriculture 2024</c:v>
              </c:pt>
              <c:pt idx="17">
                <c:v>Mining 2010</c:v>
              </c:pt>
              <c:pt idx="18">
                <c:v>Mining 2011</c:v>
              </c:pt>
              <c:pt idx="19">
                <c:v>Mining 2012</c:v>
              </c:pt>
              <c:pt idx="20">
                <c:v>Mining 2013</c:v>
              </c:pt>
              <c:pt idx="21">
                <c:v>Mining 2014</c:v>
              </c:pt>
              <c:pt idx="22">
                <c:v>Mining 2015</c:v>
              </c:pt>
              <c:pt idx="23">
                <c:v>Mining 2016</c:v>
              </c:pt>
              <c:pt idx="24">
                <c:v>Mining 2017</c:v>
              </c:pt>
              <c:pt idx="25">
                <c:v>Mining 2018</c:v>
              </c:pt>
              <c:pt idx="26">
                <c:v>Mining 2019</c:v>
              </c:pt>
              <c:pt idx="27">
                <c:v>Mining 2020</c:v>
              </c:pt>
              <c:pt idx="28">
                <c:v>Mining 2021</c:v>
              </c:pt>
              <c:pt idx="29">
                <c:v>Mining 2022</c:v>
              </c:pt>
              <c:pt idx="30">
                <c:v>Mining 2023</c:v>
              </c:pt>
              <c:pt idx="31">
                <c:v>Mining 2024</c:v>
              </c:pt>
              <c:pt idx="34">
                <c:v>Manufacturing 2010</c:v>
              </c:pt>
              <c:pt idx="35">
                <c:v>Manufacturing 2011</c:v>
              </c:pt>
              <c:pt idx="36">
                <c:v>Manufacturing 2012</c:v>
              </c:pt>
              <c:pt idx="37">
                <c:v>Manufacturing 2013</c:v>
              </c:pt>
              <c:pt idx="38">
                <c:v>Manufacturing 2014</c:v>
              </c:pt>
              <c:pt idx="39">
                <c:v>Manufacturing 2015</c:v>
              </c:pt>
              <c:pt idx="40">
                <c:v>Manufacturing 2016</c:v>
              </c:pt>
              <c:pt idx="41">
                <c:v>Manufacturing 2017</c:v>
              </c:pt>
              <c:pt idx="42">
                <c:v>Manufacturing 2018</c:v>
              </c:pt>
              <c:pt idx="43">
                <c:v>Manufacturing 2019</c:v>
              </c:pt>
              <c:pt idx="44">
                <c:v>Manufacturing 2020</c:v>
              </c:pt>
              <c:pt idx="45">
                <c:v>Manufacturing 2021</c:v>
              </c:pt>
              <c:pt idx="46">
                <c:v>Manufacturing 2022</c:v>
              </c:pt>
              <c:pt idx="47">
                <c:v>Manufacturing 2023</c:v>
              </c:pt>
              <c:pt idx="48">
                <c:v>Manufacturing 2024</c:v>
              </c:pt>
            </c:strLit>
          </c:cat>
          <c:val>
            <c:numLit>
              <c:formatCode>General</c:formatCode>
              <c:ptCount val="49"/>
              <c:pt idx="0">
                <c:v>1.1785910253384273</c:v>
              </c:pt>
              <c:pt idx="1">
                <c:v>1.3474423691181578</c:v>
              </c:pt>
              <c:pt idx="2">
                <c:v>1.2046315656327795</c:v>
              </c:pt>
              <c:pt idx="3">
                <c:v>1.4506134479290558</c:v>
              </c:pt>
              <c:pt idx="4">
                <c:v>1.6568763907973858</c:v>
              </c:pt>
              <c:pt idx="5">
                <c:v>1.5439120217696276</c:v>
              </c:pt>
              <c:pt idx="6">
                <c:v>1.6028562585083446</c:v>
              </c:pt>
              <c:pt idx="7">
                <c:v>1.904844052939813</c:v>
              </c:pt>
              <c:pt idx="8">
                <c:v>2.005471159021059</c:v>
              </c:pt>
              <c:pt idx="9">
                <c:v>1.9482351087164442</c:v>
              </c:pt>
              <c:pt idx="10">
                <c:v>2.0849456010372278</c:v>
              </c:pt>
              <c:pt idx="11">
                <c:v>2.349852023745171</c:v>
              </c:pt>
              <c:pt idx="12">
                <c:v>2.5438853433296416</c:v>
              </c:pt>
              <c:pt idx="13">
                <c:v>2.6744343612764299</c:v>
              </c:pt>
              <c:pt idx="14">
                <c:v>2.8093122129670505</c:v>
              </c:pt>
              <c:pt idx="17">
                <c:v>10.164084290563908</c:v>
              </c:pt>
              <c:pt idx="18">
                <c:v>13.103085812653596</c:v>
              </c:pt>
              <c:pt idx="19">
                <c:v>10.412005843760028</c:v>
              </c:pt>
              <c:pt idx="20">
                <c:v>10.271395619516236</c:v>
              </c:pt>
              <c:pt idx="21">
                <c:v>8.2490007591766705</c:v>
              </c:pt>
              <c:pt idx="22">
                <c:v>8.0483978226789858</c:v>
              </c:pt>
              <c:pt idx="23">
                <c:v>7.3944359479742561</c:v>
              </c:pt>
              <c:pt idx="24">
                <c:v>9.0513240087483773</c:v>
              </c:pt>
              <c:pt idx="25">
                <c:v>9.5183820656646354</c:v>
              </c:pt>
              <c:pt idx="26">
                <c:v>9.2393237329960645</c:v>
              </c:pt>
              <c:pt idx="27">
                <c:v>10.548768523081886</c:v>
              </c:pt>
              <c:pt idx="28">
                <c:v>16.652540898550374</c:v>
              </c:pt>
              <c:pt idx="29">
                <c:v>15.308163731646923</c:v>
              </c:pt>
              <c:pt idx="30">
                <c:v>11.765487735356221</c:v>
              </c:pt>
              <c:pt idx="31">
                <c:v>12.249095638813913</c:v>
              </c:pt>
              <c:pt idx="34">
                <c:v>10.175122511535699</c:v>
              </c:pt>
              <c:pt idx="35">
                <c:v>11.517577591390923</c:v>
              </c:pt>
              <c:pt idx="36">
                <c:v>10.355584858237874</c:v>
              </c:pt>
              <c:pt idx="37">
                <c:v>10.615587232238518</c:v>
              </c:pt>
              <c:pt idx="38">
                <c:v>12.811326278394732</c:v>
              </c:pt>
              <c:pt idx="39">
                <c:v>11.432920590307944</c:v>
              </c:pt>
              <c:pt idx="40">
                <c:v>11.256274879818337</c:v>
              </c:pt>
              <c:pt idx="41">
                <c:v>11.721986824122238</c:v>
              </c:pt>
              <c:pt idx="42">
                <c:v>12.421354213978471</c:v>
              </c:pt>
              <c:pt idx="43">
                <c:v>12.159645515804185</c:v>
              </c:pt>
              <c:pt idx="44">
                <c:v>10.29980987575278</c:v>
              </c:pt>
              <c:pt idx="45">
                <c:v>12.443084319776432</c:v>
              </c:pt>
              <c:pt idx="46">
                <c:v>14.055799578238943</c:v>
              </c:pt>
              <c:pt idx="47">
                <c:v>13.857118058669592</c:v>
              </c:pt>
              <c:pt idx="48">
                <c:v>13.771046733296892</c:v>
              </c:pt>
            </c:numLit>
          </c:val>
          <c:extLst>
            <c:ext xmlns:c16="http://schemas.microsoft.com/office/drawing/2014/chart" uri="{C3380CC4-5D6E-409C-BE32-E72D297353CC}">
              <c16:uniqueId val="{00000054-2B25-4F15-86EB-71787D54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Imports in billions of constant rand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constant rand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E7-46FE-9593-E678CB53B3E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E7-46FE-9593-E678CB53B3E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E7-46FE-9593-E678CB53B3E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E7-46FE-9593-E678CB53B3E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E7-46FE-9593-E678CB53B3E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E7-46FE-9593-E678CB53B3E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E7-46FE-9593-E678CB53B3E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E7-46FE-9593-E678CB53B3E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5E7-46FE-9593-E678CB53B3E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5E7-46FE-9593-E678CB53B3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5E7-46FE-9593-E678CB53B3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5E7-46FE-9593-E678CB53B3E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5E7-46FE-9593-E678CB53B3E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5E7-46FE-9593-E678CB53B3E6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5E7-46FE-9593-E678CB53B3E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5E7-46FE-9593-E678CB53B3E6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5E7-46FE-9593-E678CB53B3E6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5E7-46FE-9593-E678CB53B3E6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5E7-46FE-9593-E678CB53B3E6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5E7-46FE-9593-E678CB53B3E6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5E7-46FE-9593-E678CB53B3E6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5E7-46FE-9593-E678CB53B3E6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5E7-46FE-9593-E678CB53B3E6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5E7-46FE-9593-E678CB53B3E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5E7-46FE-9593-E678CB53B3E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5E7-46FE-9593-E678CB53B3E6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5E7-46FE-9593-E678CB53B3E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5E7-46FE-9593-E678CB53B3E6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5E7-46FE-9593-E678CB53B3E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5E7-46FE-9593-E678CB53B3E6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B5E7-46FE-9593-E678CB53B3E6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5E7-46FE-9593-E678CB53B3E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5E7-46FE-9593-E678CB53B3E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5E7-46FE-9593-E678CB53B3E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5E7-46FE-9593-E678CB53B3E6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B5E7-46FE-9593-E678CB53B3E6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5E7-46FE-9593-E678CB53B3E6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5E7-46FE-9593-E678CB53B3E6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5E7-46FE-9593-E678CB53B3E6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5E7-46FE-9593-E678CB53B3E6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5E7-46FE-9593-E678CB53B3E6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5E7-46FE-9593-E678CB53B3E6}"/>
              </c:ext>
            </c:extLst>
          </c:dPt>
          <c:cat>
            <c:strLit>
              <c:ptCount val="49"/>
              <c:pt idx="0">
                <c:v>Agriculture 2010</c:v>
              </c:pt>
              <c:pt idx="1">
                <c:v>Agriculture 2011</c:v>
              </c:pt>
              <c:pt idx="2">
                <c:v>Agriculture 2012</c:v>
              </c:pt>
              <c:pt idx="3">
                <c:v>Agriculture 2013</c:v>
              </c:pt>
              <c:pt idx="4">
                <c:v>Agriculture 2014</c:v>
              </c:pt>
              <c:pt idx="5">
                <c:v>Agriculture 2015</c:v>
              </c:pt>
              <c:pt idx="6">
                <c:v>Agriculture 2016</c:v>
              </c:pt>
              <c:pt idx="7">
                <c:v>Agriculture 2017</c:v>
              </c:pt>
              <c:pt idx="8">
                <c:v>Agriculture 2018</c:v>
              </c:pt>
              <c:pt idx="9">
                <c:v>Agriculture 2019</c:v>
              </c:pt>
              <c:pt idx="10">
                <c:v>Agriculture 2020</c:v>
              </c:pt>
              <c:pt idx="11">
                <c:v>Agriculture 2021</c:v>
              </c:pt>
              <c:pt idx="12">
                <c:v>Agriculture 2022</c:v>
              </c:pt>
              <c:pt idx="13">
                <c:v>Agriculture 2023</c:v>
              </c:pt>
              <c:pt idx="14">
                <c:v>Agriculture 2024</c:v>
              </c:pt>
              <c:pt idx="17">
                <c:v>Mining 2010</c:v>
              </c:pt>
              <c:pt idx="18">
                <c:v>Mining 2011</c:v>
              </c:pt>
              <c:pt idx="19">
                <c:v>Mining 2012</c:v>
              </c:pt>
              <c:pt idx="20">
                <c:v>Mining 2013</c:v>
              </c:pt>
              <c:pt idx="21">
                <c:v>Mining 2014</c:v>
              </c:pt>
              <c:pt idx="22">
                <c:v>Mining 2015</c:v>
              </c:pt>
              <c:pt idx="23">
                <c:v>Mining 2016</c:v>
              </c:pt>
              <c:pt idx="24">
                <c:v>Mining 2017</c:v>
              </c:pt>
              <c:pt idx="25">
                <c:v>Mining 2018</c:v>
              </c:pt>
              <c:pt idx="26">
                <c:v>Mining 2019</c:v>
              </c:pt>
              <c:pt idx="27">
                <c:v>Mining 2020</c:v>
              </c:pt>
              <c:pt idx="28">
                <c:v>Mining 2021</c:v>
              </c:pt>
              <c:pt idx="29">
                <c:v>Mining 2022</c:v>
              </c:pt>
              <c:pt idx="30">
                <c:v>Mining 2023</c:v>
              </c:pt>
              <c:pt idx="31">
                <c:v>Mining 2024</c:v>
              </c:pt>
              <c:pt idx="34">
                <c:v>Manufacturing 2010</c:v>
              </c:pt>
              <c:pt idx="35">
                <c:v>Manufacturing 2011</c:v>
              </c:pt>
              <c:pt idx="36">
                <c:v>Manufacturing 2012</c:v>
              </c:pt>
              <c:pt idx="37">
                <c:v>Manufacturing 2013</c:v>
              </c:pt>
              <c:pt idx="38">
                <c:v>Manufacturing 2014</c:v>
              </c:pt>
              <c:pt idx="39">
                <c:v>Manufacturing 2015</c:v>
              </c:pt>
              <c:pt idx="40">
                <c:v>Manufacturing 2016</c:v>
              </c:pt>
              <c:pt idx="41">
                <c:v>Manufacturing 2017</c:v>
              </c:pt>
              <c:pt idx="42">
                <c:v>Manufacturing 2018</c:v>
              </c:pt>
              <c:pt idx="43">
                <c:v>Manufacturing 2019</c:v>
              </c:pt>
              <c:pt idx="44">
                <c:v>Manufacturing 2020</c:v>
              </c:pt>
              <c:pt idx="45">
                <c:v>Manufacturing 2021</c:v>
              </c:pt>
              <c:pt idx="46">
                <c:v>Manufacturing 2022</c:v>
              </c:pt>
              <c:pt idx="47">
                <c:v>Manufacturing 2023</c:v>
              </c:pt>
              <c:pt idx="48">
                <c:v>Manufacturing 2024</c:v>
              </c:pt>
            </c:strLit>
          </c:cat>
          <c:val>
            <c:numLit>
              <c:formatCode>General</c:formatCode>
              <c:ptCount val="49"/>
              <c:pt idx="0">
                <c:v>7.4614280722189879</c:v>
              </c:pt>
              <c:pt idx="1">
                <c:v>9.753415792379899</c:v>
              </c:pt>
              <c:pt idx="2">
                <c:v>11.842240672622175</c:v>
              </c:pt>
              <c:pt idx="3">
                <c:v>13.501745670460171</c:v>
              </c:pt>
              <c:pt idx="4">
                <c:v>15.459268156424578</c:v>
              </c:pt>
              <c:pt idx="5">
                <c:v>16.763237333333329</c:v>
              </c:pt>
              <c:pt idx="6">
                <c:v>19.59426845637584</c:v>
              </c:pt>
              <c:pt idx="7">
                <c:v>17.04239135654262</c:v>
              </c:pt>
              <c:pt idx="8">
                <c:v>15.516237804878054</c:v>
              </c:pt>
              <c:pt idx="9">
                <c:v>17.018244509516837</c:v>
              </c:pt>
              <c:pt idx="10">
                <c:v>16.454369318181815</c:v>
              </c:pt>
              <c:pt idx="11">
                <c:v>15.08903487978327</c:v>
              </c:pt>
              <c:pt idx="12">
                <c:v>15.899845234350426</c:v>
              </c:pt>
              <c:pt idx="13">
                <c:v>16.457365298172011</c:v>
              </c:pt>
              <c:pt idx="14">
                <c:v>17.018099999999997</c:v>
              </c:pt>
              <c:pt idx="17">
                <c:v>66.000216656959836</c:v>
              </c:pt>
              <c:pt idx="18">
                <c:v>80.375701822197669</c:v>
              </c:pt>
              <c:pt idx="19">
                <c:v>88.599007882291119</c:v>
              </c:pt>
              <c:pt idx="20">
                <c:v>101.14229985155866</c:v>
              </c:pt>
              <c:pt idx="21">
                <c:v>104.30781564245808</c:v>
              </c:pt>
              <c:pt idx="22">
                <c:v>69.16925333333333</c:v>
              </c:pt>
              <c:pt idx="23">
                <c:v>65.301090604026854</c:v>
              </c:pt>
              <c:pt idx="24">
                <c:v>57.438103241296524</c:v>
              </c:pt>
              <c:pt idx="25">
                <c:v>93.363731707317086</c:v>
              </c:pt>
              <c:pt idx="26">
                <c:v>65.591503660322104</c:v>
              </c:pt>
              <c:pt idx="27">
                <c:v>53.352008522727274</c:v>
              </c:pt>
              <c:pt idx="28">
                <c:v>83.931165594310869</c:v>
              </c:pt>
              <c:pt idx="29">
                <c:v>131.77979490405789</c:v>
              </c:pt>
              <c:pt idx="30">
                <c:v>105.50281690140844</c:v>
              </c:pt>
              <c:pt idx="31">
                <c:v>99.799300000000002</c:v>
              </c:pt>
              <c:pt idx="34">
                <c:v>244.18148631333725</c:v>
              </c:pt>
              <c:pt idx="35">
                <c:v>275.73417780231915</c:v>
              </c:pt>
              <c:pt idx="36">
                <c:v>291.44442249080396</c:v>
              </c:pt>
              <c:pt idx="37">
                <c:v>345.9968906481941</c:v>
              </c:pt>
              <c:pt idx="38">
                <c:v>332.9885307262569</c:v>
              </c:pt>
              <c:pt idx="39">
                <c:v>354.75351999999998</c:v>
              </c:pt>
              <c:pt idx="40">
                <c:v>325.96914765100672</c:v>
              </c:pt>
              <c:pt idx="41">
                <c:v>313.89948139255705</c:v>
              </c:pt>
              <c:pt idx="42">
                <c:v>337.76675762195129</c:v>
              </c:pt>
              <c:pt idx="43">
                <c:v>346.93651098096637</c:v>
              </c:pt>
              <c:pt idx="44">
                <c:v>274.3629034090909</c:v>
              </c:pt>
              <c:pt idx="45">
                <c:v>323.99459939045033</c:v>
              </c:pt>
              <c:pt idx="46">
                <c:v>384.87606794589499</c:v>
              </c:pt>
              <c:pt idx="47">
                <c:v>386.37865388073118</c:v>
              </c:pt>
              <c:pt idx="48">
                <c:v>358.1454</c:v>
              </c:pt>
            </c:numLit>
          </c:val>
          <c:extLst>
            <c:ext xmlns:c16="http://schemas.microsoft.com/office/drawing/2014/chart" uri="{C3380CC4-5D6E-409C-BE32-E72D297353CC}">
              <c16:uniqueId val="{00000054-B5E7-46FE-9593-E678CB53B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constant (2024) rand</a:t>
                </a:r>
                <a:endParaRPr lang="en-ZA" sz="16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Imports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USD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3-49C8-BD21-0B6EAE70D3F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3-49C8-BD21-0B6EAE70D3F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3-49C8-BD21-0B6EAE70D3F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3-49C8-BD21-0B6EAE70D3F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D3-49C8-BD21-0B6EAE70D3F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9D3-49C8-BD21-0B6EAE70D3F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D3-49C8-BD21-0B6EAE70D3F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D3-49C8-BD21-0B6EAE70D3F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D3-49C8-BD21-0B6EAE70D3F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D3-49C8-BD21-0B6EAE70D3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D3-49C8-BD21-0B6EAE70D3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D3-49C8-BD21-0B6EAE70D3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D3-49C8-BD21-0B6EAE70D3F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9D3-49C8-BD21-0B6EAE70D3F5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9D3-49C8-BD21-0B6EAE70D3F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9D3-49C8-BD21-0B6EAE70D3F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9D3-49C8-BD21-0B6EAE70D3F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9D3-49C8-BD21-0B6EAE70D3F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9D3-49C8-BD21-0B6EAE70D3F5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9D3-49C8-BD21-0B6EAE70D3F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9D3-49C8-BD21-0B6EAE70D3F5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9D3-49C8-BD21-0B6EAE70D3F5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9D3-49C8-BD21-0B6EAE70D3F5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9D3-49C8-BD21-0B6EAE70D3F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9D3-49C8-BD21-0B6EAE70D3F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9D3-49C8-BD21-0B6EAE70D3F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9D3-49C8-BD21-0B6EAE70D3F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9D3-49C8-BD21-0B6EAE70D3F5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9D3-49C8-BD21-0B6EAE70D3F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9D3-49C8-BD21-0B6EAE70D3F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C9D3-49C8-BD21-0B6EAE70D3F5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9D3-49C8-BD21-0B6EAE70D3F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9D3-49C8-BD21-0B6EAE70D3F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9D3-49C8-BD21-0B6EAE70D3F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9D3-49C8-BD21-0B6EAE70D3F5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9D3-49C8-BD21-0B6EAE70D3F5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9D3-49C8-BD21-0B6EAE70D3F5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9D3-49C8-BD21-0B6EAE70D3F5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9D3-49C8-BD21-0B6EAE70D3F5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9D3-49C8-BD21-0B6EAE70D3F5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9D3-49C8-BD21-0B6EAE70D3F5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9D3-49C8-BD21-0B6EAE70D3F5}"/>
              </c:ext>
            </c:extLst>
          </c:dPt>
          <c:cat>
            <c:strLit>
              <c:ptCount val="49"/>
              <c:pt idx="0">
                <c:v>Agriculture 2010</c:v>
              </c:pt>
              <c:pt idx="1">
                <c:v>Agriculture 2011</c:v>
              </c:pt>
              <c:pt idx="2">
                <c:v>Agriculture 2012</c:v>
              </c:pt>
              <c:pt idx="3">
                <c:v>Agriculture 2013</c:v>
              </c:pt>
              <c:pt idx="4">
                <c:v>Agriculture 2014</c:v>
              </c:pt>
              <c:pt idx="5">
                <c:v>Agriculture 2015</c:v>
              </c:pt>
              <c:pt idx="6">
                <c:v>Agriculture 2016</c:v>
              </c:pt>
              <c:pt idx="7">
                <c:v>Agriculture 2017</c:v>
              </c:pt>
              <c:pt idx="8">
                <c:v>Agriculture 2018</c:v>
              </c:pt>
              <c:pt idx="9">
                <c:v>Agriculture 2019</c:v>
              </c:pt>
              <c:pt idx="10">
                <c:v>Agriculture 2020</c:v>
              </c:pt>
              <c:pt idx="11">
                <c:v>Agriculture 2021</c:v>
              </c:pt>
              <c:pt idx="12">
                <c:v>Agriculture 2022</c:v>
              </c:pt>
              <c:pt idx="13">
                <c:v>Agriculture 2023</c:v>
              </c:pt>
              <c:pt idx="14">
                <c:v>Agriculture 2024</c:v>
              </c:pt>
              <c:pt idx="17">
                <c:v>Mining 2010</c:v>
              </c:pt>
              <c:pt idx="18">
                <c:v>Mining 2011</c:v>
              </c:pt>
              <c:pt idx="19">
                <c:v>Mining 2012</c:v>
              </c:pt>
              <c:pt idx="20">
                <c:v>Mining 2013</c:v>
              </c:pt>
              <c:pt idx="21">
                <c:v>Mining 2014</c:v>
              </c:pt>
              <c:pt idx="22">
                <c:v>Mining 2015</c:v>
              </c:pt>
              <c:pt idx="23">
                <c:v>Mining 2016</c:v>
              </c:pt>
              <c:pt idx="24">
                <c:v>Mining 2017</c:v>
              </c:pt>
              <c:pt idx="25">
                <c:v>Mining 2018</c:v>
              </c:pt>
              <c:pt idx="26">
                <c:v>Mining 2019</c:v>
              </c:pt>
              <c:pt idx="27">
                <c:v>Mining 2020</c:v>
              </c:pt>
              <c:pt idx="28">
                <c:v>Mining 2021</c:v>
              </c:pt>
              <c:pt idx="29">
                <c:v>Mining 2022</c:v>
              </c:pt>
              <c:pt idx="30">
                <c:v>Mining 2023</c:v>
              </c:pt>
              <c:pt idx="31">
                <c:v>Mining 2024</c:v>
              </c:pt>
              <c:pt idx="34">
                <c:v>Manufacturing 2010</c:v>
              </c:pt>
              <c:pt idx="35">
                <c:v>Manufacturing 2011</c:v>
              </c:pt>
              <c:pt idx="36">
                <c:v>Manufacturing 2012</c:v>
              </c:pt>
              <c:pt idx="37">
                <c:v>Manufacturing 2013</c:v>
              </c:pt>
              <c:pt idx="38">
                <c:v>Manufacturing 2014</c:v>
              </c:pt>
              <c:pt idx="39">
                <c:v>Manufacturing 2015</c:v>
              </c:pt>
              <c:pt idx="40">
                <c:v>Manufacturing 2016</c:v>
              </c:pt>
              <c:pt idx="41">
                <c:v>Manufacturing 2017</c:v>
              </c:pt>
              <c:pt idx="42">
                <c:v>Manufacturing 2018</c:v>
              </c:pt>
              <c:pt idx="43">
                <c:v>Manufacturing 2019</c:v>
              </c:pt>
              <c:pt idx="44">
                <c:v>Manufacturing 2020</c:v>
              </c:pt>
              <c:pt idx="45">
                <c:v>Manufacturing 2021</c:v>
              </c:pt>
              <c:pt idx="46">
                <c:v>Manufacturing 2022</c:v>
              </c:pt>
              <c:pt idx="47">
                <c:v>Manufacturing 2023</c:v>
              </c:pt>
              <c:pt idx="48">
                <c:v>Manufacturing 2024</c:v>
              </c:pt>
            </c:strLit>
          </c:cat>
          <c:val>
            <c:numLit>
              <c:formatCode>General</c:formatCode>
              <c:ptCount val="49"/>
              <c:pt idx="0">
                <c:v>0.50251514257203966</c:v>
              </c:pt>
              <c:pt idx="1">
                <c:v>0.71258657322885421</c:v>
              </c:pt>
              <c:pt idx="2">
                <c:v>0.78332053469094098</c:v>
              </c:pt>
              <c:pt idx="3">
                <c:v>0.78529327121429904</c:v>
              </c:pt>
              <c:pt idx="4">
                <c:v>0.88439071394440838</c:v>
              </c:pt>
              <c:pt idx="5">
                <c:v>0.83107327604905368</c:v>
              </c:pt>
              <c:pt idx="6">
                <c:v>0.95615312261833796</c:v>
              </c:pt>
              <c:pt idx="7">
                <c:v>0.9296071072222053</c:v>
              </c:pt>
              <c:pt idx="8">
                <c:v>0.8352774728253235</c:v>
              </c:pt>
              <c:pt idx="9">
                <c:v>0.90867354487570473</c:v>
              </c:pt>
              <c:pt idx="10">
                <c:v>0.78698884730424201</c:v>
              </c:pt>
              <c:pt idx="11">
                <c:v>0.8756914008360156</c:v>
              </c:pt>
              <c:pt idx="12">
                <c:v>0.85237605484658274</c:v>
              </c:pt>
              <c:pt idx="13">
                <c:v>0.84682053694440484</c:v>
              </c:pt>
              <c:pt idx="14">
                <c:v>0.94784993104714477</c:v>
              </c:pt>
              <c:pt idx="17">
                <c:v>4.4384109445411672</c:v>
              </c:pt>
              <c:pt idx="18">
                <c:v>5.885012673371306</c:v>
              </c:pt>
              <c:pt idx="19">
                <c:v>5.8598628319969173</c:v>
              </c:pt>
              <c:pt idx="20">
                <c:v>5.8767005556176022</c:v>
              </c:pt>
              <c:pt idx="21">
                <c:v>5.9822113237166619</c:v>
              </c:pt>
              <c:pt idx="22">
                <c:v>3.4574672134839868</c:v>
              </c:pt>
              <c:pt idx="23">
                <c:v>3.1896081756238694</c:v>
              </c:pt>
              <c:pt idx="24">
                <c:v>3.1309941686606746</c:v>
              </c:pt>
              <c:pt idx="25">
                <c:v>4.9951482154071858</c:v>
              </c:pt>
              <c:pt idx="26">
                <c:v>3.5203434520035546</c:v>
              </c:pt>
              <c:pt idx="27">
                <c:v>2.5545476278155896</c:v>
              </c:pt>
              <c:pt idx="28">
                <c:v>4.8718341510893621</c:v>
              </c:pt>
              <c:pt idx="29">
                <c:v>7.07369594144137</c:v>
              </c:pt>
              <c:pt idx="30">
                <c:v>5.4258086600968989</c:v>
              </c:pt>
              <c:pt idx="31">
                <c:v>5.5589818397034758</c:v>
              </c:pt>
              <c:pt idx="34">
                <c:v>16.441842301920186</c:v>
              </c:pt>
              <c:pt idx="35">
                <c:v>20.14011046240924</c:v>
              </c:pt>
              <c:pt idx="36">
                <c:v>19.279397299271306</c:v>
              </c:pt>
              <c:pt idx="37">
                <c:v>20.11247101507427</c:v>
              </c:pt>
              <c:pt idx="38">
                <c:v>19.106664322033797</c:v>
              </c:pt>
              <c:pt idx="39">
                <c:v>17.676039932076726</c:v>
              </c:pt>
              <c:pt idx="40">
                <c:v>15.888030915408885</c:v>
              </c:pt>
              <c:pt idx="41">
                <c:v>17.114587745309766</c:v>
              </c:pt>
              <c:pt idx="42">
                <c:v>18.086777588460095</c:v>
              </c:pt>
              <c:pt idx="43">
                <c:v>18.578145798975065</c:v>
              </c:pt>
              <c:pt idx="44">
                <c:v>13.134791633368092</c:v>
              </c:pt>
              <c:pt idx="45">
                <c:v>18.788106608438149</c:v>
              </c:pt>
              <c:pt idx="46">
                <c:v>20.647175398946018</c:v>
              </c:pt>
              <c:pt idx="47">
                <c:v>19.874190822493045</c:v>
              </c:pt>
              <c:pt idx="48">
                <c:v>19.925988905163297</c:v>
              </c:pt>
            </c:numLit>
          </c:val>
          <c:extLst>
            <c:ext xmlns:c16="http://schemas.microsoft.com/office/drawing/2014/chart" uri="{C3380CC4-5D6E-409C-BE32-E72D297353CC}">
              <c16:uniqueId val="{00000054-C9D3-49C8-BD21-0B6EAE70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Mining export unit prices'!$B$6</c:f>
              <c:strCache>
                <c:ptCount val="1"/>
                <c:pt idx="0">
                  <c:v> Q3 2019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export unit prices'!$A$7:$A$12</c:f>
              <c:strCache>
                <c:ptCount val="6"/>
                <c:pt idx="0">
                  <c:v> platinum (8%) </c:v>
                </c:pt>
                <c:pt idx="1">
                  <c:v> gold (7%) </c:v>
                </c:pt>
                <c:pt idx="2">
                  <c:v> coal (5%) </c:v>
                </c:pt>
                <c:pt idx="3">
                  <c:v> iron ore (5%) </c:v>
                </c:pt>
                <c:pt idx="4">
                  <c:v> steel (5%) </c:v>
                </c:pt>
                <c:pt idx="5">
                  <c:v> chemicals (5%) </c:v>
                </c:pt>
              </c:strCache>
            </c:strRef>
          </c:cat>
          <c:val>
            <c:numRef>
              <c:f>'15. Mining export unit prices'!$B$7:$B$12</c:f>
              <c:numCache>
                <c:formatCode>_-* #\ ##0_-;\-* #\ ##0_-;_-* "-"??_-;_-@_-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A-489C-BF86-6288B3694FB9}"/>
            </c:ext>
          </c:extLst>
        </c:ser>
        <c:ser>
          <c:idx val="1"/>
          <c:order val="1"/>
          <c:tx>
            <c:strRef>
              <c:f>'15. Mining export unit prices'!$C$6</c:f>
              <c:strCache>
                <c:ptCount val="1"/>
                <c:pt idx="0">
                  <c:v> Q3 2020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export unit prices'!$A$7:$A$12</c:f>
              <c:strCache>
                <c:ptCount val="6"/>
                <c:pt idx="0">
                  <c:v> platinum (8%) </c:v>
                </c:pt>
                <c:pt idx="1">
                  <c:v> gold (7%) </c:v>
                </c:pt>
                <c:pt idx="2">
                  <c:v> coal (5%) </c:v>
                </c:pt>
                <c:pt idx="3">
                  <c:v> iron ore (5%) </c:v>
                </c:pt>
                <c:pt idx="4">
                  <c:v> steel (5%) </c:v>
                </c:pt>
                <c:pt idx="5">
                  <c:v> chemicals (5%) </c:v>
                </c:pt>
              </c:strCache>
            </c:strRef>
          </c:cat>
          <c:val>
            <c:numRef>
              <c:f>'15. Mining export unit prices'!$C$7:$C$12</c:f>
              <c:numCache>
                <c:formatCode>_-* #\ ##0_-;\-* #\ ##0_-;_-* "-"??_-;_-@_-</c:formatCode>
                <c:ptCount val="6"/>
                <c:pt idx="0">
                  <c:v>195.04090895697937</c:v>
                </c:pt>
                <c:pt idx="1">
                  <c:v>139.51766826265847</c:v>
                </c:pt>
                <c:pt idx="2">
                  <c:v>91.086221673307207</c:v>
                </c:pt>
                <c:pt idx="3">
                  <c:v>122.25926982531894</c:v>
                </c:pt>
                <c:pt idx="4">
                  <c:v>111.29751086521304</c:v>
                </c:pt>
                <c:pt idx="5">
                  <c:v>108.53706521314889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A-489C-BF86-6288B3694FB9}"/>
            </c:ext>
          </c:extLst>
        </c:ser>
        <c:ser>
          <c:idx val="2"/>
          <c:order val="2"/>
          <c:tx>
            <c:strRef>
              <c:f>'15. Mining export unit prices'!$D$6</c:f>
              <c:strCache>
                <c:ptCount val="1"/>
                <c:pt idx="0">
                  <c:v> Q3 2021 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'15. Mining export unit prices'!$A$7:$A$12</c:f>
              <c:strCache>
                <c:ptCount val="6"/>
                <c:pt idx="0">
                  <c:v> platinum (8%) </c:v>
                </c:pt>
                <c:pt idx="1">
                  <c:v> gold (7%) </c:v>
                </c:pt>
                <c:pt idx="2">
                  <c:v> coal (5%) </c:v>
                </c:pt>
                <c:pt idx="3">
                  <c:v> iron ore (5%) </c:v>
                </c:pt>
                <c:pt idx="4">
                  <c:v> steel (5%) </c:v>
                </c:pt>
                <c:pt idx="5">
                  <c:v> chemicals (5%) </c:v>
                </c:pt>
              </c:strCache>
            </c:strRef>
          </c:cat>
          <c:val>
            <c:numRef>
              <c:f>'15. Mining export unit prices'!$D$7:$D$12</c:f>
              <c:numCache>
                <c:formatCode>_-* #\ ##0_-;\-* #\ ##0_-;_-* "-"??_-;_-@_-</c:formatCode>
                <c:ptCount val="6"/>
                <c:pt idx="0">
                  <c:v>266.34977690203618</c:v>
                </c:pt>
                <c:pt idx="1">
                  <c:v>114.84447407529524</c:v>
                </c:pt>
                <c:pt idx="2">
                  <c:v>176.02954037609598</c:v>
                </c:pt>
                <c:pt idx="3">
                  <c:v>147.61642015927285</c:v>
                </c:pt>
                <c:pt idx="4">
                  <c:v>137.31751979622499</c:v>
                </c:pt>
                <c:pt idx="5">
                  <c:v>133.20243152824537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A-489C-BF86-6288B3694FB9}"/>
            </c:ext>
          </c:extLst>
        </c:ser>
        <c:ser>
          <c:idx val="3"/>
          <c:order val="3"/>
          <c:tx>
            <c:strRef>
              <c:f>'15. Mining export unit prices'!$E$6</c:f>
              <c:strCache>
                <c:ptCount val="1"/>
                <c:pt idx="0">
                  <c:v> Q3 2022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export unit prices'!$A$7:$A$12</c:f>
              <c:strCache>
                <c:ptCount val="6"/>
                <c:pt idx="0">
                  <c:v> platinum (8%) </c:v>
                </c:pt>
                <c:pt idx="1">
                  <c:v> gold (7%) </c:v>
                </c:pt>
                <c:pt idx="2">
                  <c:v> coal (5%) </c:v>
                </c:pt>
                <c:pt idx="3">
                  <c:v> iron ore (5%) </c:v>
                </c:pt>
                <c:pt idx="4">
                  <c:v> steel (5%) </c:v>
                </c:pt>
                <c:pt idx="5">
                  <c:v> chemicals (5%) </c:v>
                </c:pt>
              </c:strCache>
            </c:strRef>
          </c:cat>
          <c:val>
            <c:numRef>
              <c:f>'15. Mining export unit prices'!$E$7:$E$12</c:f>
              <c:numCache>
                <c:formatCode>_-* #\ ##0_-;\-* #\ ##0_-;_-* "-"??_-;_-@_-</c:formatCode>
                <c:ptCount val="6"/>
                <c:pt idx="0">
                  <c:v>242.56398986414044</c:v>
                </c:pt>
                <c:pt idx="1">
                  <c:v>121.58702792710034</c:v>
                </c:pt>
                <c:pt idx="2">
                  <c:v>394.80417700902342</c:v>
                </c:pt>
                <c:pt idx="3">
                  <c:v>93.808460535385436</c:v>
                </c:pt>
                <c:pt idx="4">
                  <c:v>115.61719276943411</c:v>
                </c:pt>
                <c:pt idx="5">
                  <c:v>64.630334012209474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A-489C-BF86-6288B3694FB9}"/>
            </c:ext>
          </c:extLst>
        </c:ser>
        <c:ser>
          <c:idx val="4"/>
          <c:order val="4"/>
          <c:tx>
            <c:strRef>
              <c:f>'15. Mining export unit prices'!$F$6</c:f>
              <c:strCache>
                <c:ptCount val="1"/>
                <c:pt idx="0">
                  <c:v> Q3 2023 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export unit prices'!$A$7:$A$12</c:f>
              <c:strCache>
                <c:ptCount val="6"/>
                <c:pt idx="0">
                  <c:v> platinum (8%) </c:v>
                </c:pt>
                <c:pt idx="1">
                  <c:v> gold (7%) </c:v>
                </c:pt>
                <c:pt idx="2">
                  <c:v> coal (5%) </c:v>
                </c:pt>
                <c:pt idx="3">
                  <c:v> iron ore (5%) </c:v>
                </c:pt>
                <c:pt idx="4">
                  <c:v> steel (5%) </c:v>
                </c:pt>
                <c:pt idx="5">
                  <c:v> chemicals (5%) </c:v>
                </c:pt>
              </c:strCache>
            </c:strRef>
          </c:cat>
          <c:val>
            <c:numRef>
              <c:f>'15. Mining export unit prices'!$F$7:$F$12</c:f>
              <c:numCache>
                <c:formatCode>_-* #\ ##0_-;\-* #\ ##0_-;_-* "-"??_-;_-@_-</c:formatCode>
                <c:ptCount val="6"/>
                <c:pt idx="0">
                  <c:v>148.33018014593938</c:v>
                </c:pt>
                <c:pt idx="1">
                  <c:v>140.41479329253167</c:v>
                </c:pt>
                <c:pt idx="2">
                  <c:v>165.14895097617713</c:v>
                </c:pt>
                <c:pt idx="3">
                  <c:v>118.35613626233939</c:v>
                </c:pt>
                <c:pt idx="4">
                  <c:v>145.2090501114065</c:v>
                </c:pt>
                <c:pt idx="5">
                  <c:v>124.76931230592059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AA-489C-BF86-6288B3694FB9}"/>
            </c:ext>
          </c:extLst>
        </c:ser>
        <c:ser>
          <c:idx val="5"/>
          <c:order val="5"/>
          <c:tx>
            <c:strRef>
              <c:f>'15. Mining export unit prices'!$G$6</c:f>
              <c:strCache>
                <c:ptCount val="1"/>
                <c:pt idx="0">
                  <c:v> Q2 2024 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export unit prices'!$A$7:$A$12</c:f>
              <c:strCache>
                <c:ptCount val="6"/>
                <c:pt idx="0">
                  <c:v> platinum (8%) </c:v>
                </c:pt>
                <c:pt idx="1">
                  <c:v> gold (7%) </c:v>
                </c:pt>
                <c:pt idx="2">
                  <c:v> coal (5%) </c:v>
                </c:pt>
                <c:pt idx="3">
                  <c:v> iron ore (5%) </c:v>
                </c:pt>
                <c:pt idx="4">
                  <c:v> steel (5%) </c:v>
                </c:pt>
                <c:pt idx="5">
                  <c:v> chemicals (5%) </c:v>
                </c:pt>
              </c:strCache>
            </c:strRef>
          </c:cat>
          <c:val>
            <c:numRef>
              <c:f>'15. Mining export unit prices'!$G$7:$G$12</c:f>
              <c:numCache>
                <c:formatCode>_-* #\ ##0_-;\-* #\ ##0_-;_-* "-"??_-;_-@_-</c:formatCode>
                <c:ptCount val="6"/>
                <c:pt idx="0">
                  <c:v>135.62398239350077</c:v>
                </c:pt>
                <c:pt idx="1">
                  <c:v>162.49798597071774</c:v>
                </c:pt>
                <c:pt idx="2">
                  <c:v>165.04439224616689</c:v>
                </c:pt>
                <c:pt idx="3">
                  <c:v>110.49153269424224</c:v>
                </c:pt>
                <c:pt idx="4">
                  <c:v>134.26246364937998</c:v>
                </c:pt>
                <c:pt idx="5">
                  <c:v>122.13488307569185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AA-489C-BF86-6288B3694FB9}"/>
            </c:ext>
          </c:extLst>
        </c:ser>
        <c:ser>
          <c:idx val="6"/>
          <c:order val="6"/>
          <c:tx>
            <c:strRef>
              <c:f>'15. Mining export unit prices'!$H$6</c:f>
              <c:strCache>
                <c:ptCount val="1"/>
                <c:pt idx="0">
                  <c:v> Q3 2024 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export unit prices'!$A$7:$A$12</c:f>
              <c:strCache>
                <c:ptCount val="6"/>
                <c:pt idx="0">
                  <c:v> platinum (8%) </c:v>
                </c:pt>
                <c:pt idx="1">
                  <c:v> gold (7%) </c:v>
                </c:pt>
                <c:pt idx="2">
                  <c:v> coal (5%) </c:v>
                </c:pt>
                <c:pt idx="3">
                  <c:v> iron ore (5%) </c:v>
                </c:pt>
                <c:pt idx="4">
                  <c:v> steel (5%) </c:v>
                </c:pt>
                <c:pt idx="5">
                  <c:v> chemicals (5%) </c:v>
                </c:pt>
              </c:strCache>
            </c:strRef>
          </c:cat>
          <c:val>
            <c:numRef>
              <c:f>'15. Mining export unit prices'!$H$7:$H$12</c:f>
              <c:numCache>
                <c:formatCode>_-* #\ ##0_-;\-* #\ ##0_-;_-* "-"??_-;_-@_-</c:formatCode>
                <c:ptCount val="6"/>
                <c:pt idx="0">
                  <c:v>100.41218464744478</c:v>
                </c:pt>
                <c:pt idx="1">
                  <c:v>163.54529950025915</c:v>
                </c:pt>
                <c:pt idx="2">
                  <c:v>168.22226997365635</c:v>
                </c:pt>
                <c:pt idx="3">
                  <c:v>97.212353688619629</c:v>
                </c:pt>
                <c:pt idx="4">
                  <c:v>124.88382171492746</c:v>
                </c:pt>
                <c:pt idx="5">
                  <c:v>121.07171651019657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AA-489C-BF86-6288B3694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'17. Investment rate'!$D$7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'17. Investment rate'!$A$8:$C$31</c:f>
              <c:multiLvlStrCache>
                <c:ptCount val="24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  <c:pt idx="20">
                    <c:v>Q4</c:v>
                  </c:pt>
                  <c:pt idx="21">
                    <c:v>Q1</c:v>
                  </c:pt>
                  <c:pt idx="22">
                    <c:v>Q2</c:v>
                  </c:pt>
                  <c:pt idx="23">
                    <c:v>Q3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  <c:pt idx="21">
                    <c:v>2024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'17. Investment rate'!$D$8:$D$31</c:f>
              <c:numCache>
                <c:formatCode>_-* #\ ##0_-;\-* #\ ##0_-;_-* "-"??_-;_-@_-</c:formatCode>
                <c:ptCount val="24"/>
                <c:pt idx="0">
                  <c:v>120.87771096851679</c:v>
                </c:pt>
                <c:pt idx="1">
                  <c:v>144.66827756370074</c:v>
                </c:pt>
                <c:pt idx="2">
                  <c:v>199.70363537630934</c:v>
                </c:pt>
                <c:pt idx="3">
                  <c:v>247.8600253647447</c:v>
                </c:pt>
                <c:pt idx="4">
                  <c:v>179.64698565361246</c:v>
                </c:pt>
                <c:pt idx="5">
                  <c:v>178.31851378318601</c:v>
                </c:pt>
                <c:pt idx="6">
                  <c:v>176.93333765117583</c:v>
                </c:pt>
                <c:pt idx="7">
                  <c:v>180.13863705962535</c:v>
                </c:pt>
                <c:pt idx="8">
                  <c:v>183.19745412046282</c:v>
                </c:pt>
                <c:pt idx="9">
                  <c:v>182.47278365462921</c:v>
                </c:pt>
                <c:pt idx="10">
                  <c:v>178.80434600500575</c:v>
                </c:pt>
                <c:pt idx="11">
                  <c:v>174.47982395681268</c:v>
                </c:pt>
                <c:pt idx="12">
                  <c:v>179.34667510995874</c:v>
                </c:pt>
                <c:pt idx="13">
                  <c:v>181.33239143030505</c:v>
                </c:pt>
                <c:pt idx="14">
                  <c:v>182.13305048008323</c:v>
                </c:pt>
                <c:pt idx="15">
                  <c:v>183.00827614159226</c:v>
                </c:pt>
                <c:pt idx="16">
                  <c:v>191.90687951833127</c:v>
                </c:pt>
                <c:pt idx="17">
                  <c:v>199.57342553739741</c:v>
                </c:pt>
                <c:pt idx="18">
                  <c:v>195.74985894467054</c:v>
                </c:pt>
                <c:pt idx="19">
                  <c:v>193.11674194914301</c:v>
                </c:pt>
                <c:pt idx="20">
                  <c:v>178.98572347496776</c:v>
                </c:pt>
                <c:pt idx="21">
                  <c:v>182.65336628848038</c:v>
                </c:pt>
                <c:pt idx="22">
                  <c:v>181.33291394177934</c:v>
                </c:pt>
                <c:pt idx="23">
                  <c:v>192.97559003627239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3-4818-9C8A-80F2C3B126A8}"/>
            </c:ext>
          </c:extLst>
        </c:ser>
        <c:ser>
          <c:idx val="1"/>
          <c:order val="1"/>
          <c:tx>
            <c:strRef>
              <c:f>'17. Investment rate'!$E$7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'17. Investment rate'!$A$8:$C$31</c:f>
              <c:multiLvlStrCache>
                <c:ptCount val="24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  <c:pt idx="20">
                    <c:v>Q4</c:v>
                  </c:pt>
                  <c:pt idx="21">
                    <c:v>Q1</c:v>
                  </c:pt>
                  <c:pt idx="22">
                    <c:v>Q2</c:v>
                  </c:pt>
                  <c:pt idx="23">
                    <c:v>Q3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  <c:pt idx="21">
                    <c:v>2024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'17. Investment rate'!$E$8:$E$31</c:f>
              <c:numCache>
                <c:formatCode>_-* #\ ##0_-;\-* #\ ##0_-;_-* "-"??_-;_-@_-</c:formatCode>
                <c:ptCount val="24"/>
                <c:pt idx="0">
                  <c:v>53.430750849167737</c:v>
                </c:pt>
                <c:pt idx="1">
                  <c:v>83.300542916083543</c:v>
                </c:pt>
                <c:pt idx="2">
                  <c:v>183.61885073624117</c:v>
                </c:pt>
                <c:pt idx="3">
                  <c:v>217.84894518631265</c:v>
                </c:pt>
                <c:pt idx="4">
                  <c:v>107.03560574192242</c:v>
                </c:pt>
                <c:pt idx="5">
                  <c:v>124.37509919278646</c:v>
                </c:pt>
                <c:pt idx="6">
                  <c:v>93.438212974978057</c:v>
                </c:pt>
                <c:pt idx="7">
                  <c:v>102.62744149579483</c:v>
                </c:pt>
                <c:pt idx="8">
                  <c:v>107.70166930413009</c:v>
                </c:pt>
                <c:pt idx="9">
                  <c:v>109.36014279863363</c:v>
                </c:pt>
                <c:pt idx="10">
                  <c:v>106.94451273585544</c:v>
                </c:pt>
                <c:pt idx="11">
                  <c:v>105.7518064459007</c:v>
                </c:pt>
                <c:pt idx="12">
                  <c:v>105.15886730986664</c:v>
                </c:pt>
                <c:pt idx="13">
                  <c:v>104.31263192624624</c:v>
                </c:pt>
                <c:pt idx="14">
                  <c:v>105.07425659443351</c:v>
                </c:pt>
                <c:pt idx="15">
                  <c:v>108.50553038567708</c:v>
                </c:pt>
                <c:pt idx="16">
                  <c:v>106.30850879709995</c:v>
                </c:pt>
                <c:pt idx="17">
                  <c:v>114.1135335281305</c:v>
                </c:pt>
                <c:pt idx="18">
                  <c:v>121.50995337596358</c:v>
                </c:pt>
                <c:pt idx="19">
                  <c:v>112.91167336298085</c:v>
                </c:pt>
                <c:pt idx="20">
                  <c:v>117.67015495553089</c:v>
                </c:pt>
                <c:pt idx="21">
                  <c:v>120.56479254318361</c:v>
                </c:pt>
                <c:pt idx="22">
                  <c:v>118.24949147213638</c:v>
                </c:pt>
                <c:pt idx="23">
                  <c:v>121.97001199849001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3-4818-9C8A-80F2C3B126A8}"/>
            </c:ext>
          </c:extLst>
        </c:ser>
        <c:ser>
          <c:idx val="0"/>
          <c:order val="2"/>
          <c:tx>
            <c:strRef>
              <c:f>'17. Investment rate'!$F$7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'17. Investment rate'!$A$8:$C$31</c:f>
              <c:multiLvlStrCache>
                <c:ptCount val="24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  <c:pt idx="20">
                    <c:v>Q4</c:v>
                  </c:pt>
                  <c:pt idx="21">
                    <c:v>Q1</c:v>
                  </c:pt>
                  <c:pt idx="22">
                    <c:v>Q2</c:v>
                  </c:pt>
                  <c:pt idx="23">
                    <c:v>Q3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  <c:pt idx="21">
                    <c:v>2024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'17. Investment rate'!$F$8:$F$31</c:f>
              <c:numCache>
                <c:formatCode>_-* #\ ##0_-;\-* #\ ##0_-;_-* "-"??_-;_-@_-</c:formatCode>
                <c:ptCount val="24"/>
                <c:pt idx="0">
                  <c:v>439.25274974248003</c:v>
                </c:pt>
                <c:pt idx="1">
                  <c:v>673.22566579244426</c:v>
                </c:pt>
                <c:pt idx="2">
                  <c:v>751.00597661006987</c:v>
                </c:pt>
                <c:pt idx="3">
                  <c:v>832.80919269908918</c:v>
                </c:pt>
                <c:pt idx="4">
                  <c:v>749.54651449969629</c:v>
                </c:pt>
                <c:pt idx="5">
                  <c:v>853.46505638373173</c:v>
                </c:pt>
                <c:pt idx="6">
                  <c:v>633.42288470999586</c:v>
                </c:pt>
                <c:pt idx="7">
                  <c:v>735.58807666933569</c:v>
                </c:pt>
                <c:pt idx="8">
                  <c:v>775.71004023572209</c:v>
                </c:pt>
                <c:pt idx="9">
                  <c:v>743.40606560435515</c:v>
                </c:pt>
                <c:pt idx="10">
                  <c:v>740.63377639818157</c:v>
                </c:pt>
                <c:pt idx="11">
                  <c:v>745.34395952043963</c:v>
                </c:pt>
                <c:pt idx="12">
                  <c:v>754.69928146002781</c:v>
                </c:pt>
                <c:pt idx="13">
                  <c:v>781.04643053127529</c:v>
                </c:pt>
                <c:pt idx="14">
                  <c:v>784.04010072486676</c:v>
                </c:pt>
                <c:pt idx="15">
                  <c:v>800.16545128092093</c:v>
                </c:pt>
                <c:pt idx="16">
                  <c:v>797.7531283752478</c:v>
                </c:pt>
                <c:pt idx="17">
                  <c:v>802.1698020342659</c:v>
                </c:pt>
                <c:pt idx="18">
                  <c:v>844.72347281682346</c:v>
                </c:pt>
                <c:pt idx="19">
                  <c:v>801.85244385134808</c:v>
                </c:pt>
                <c:pt idx="20">
                  <c:v>808.8183591442845</c:v>
                </c:pt>
                <c:pt idx="21">
                  <c:v>783.54299672573575</c:v>
                </c:pt>
                <c:pt idx="22">
                  <c:v>774.0889680751975</c:v>
                </c:pt>
                <c:pt idx="23">
                  <c:v>761.28032281021478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3-4818-9C8A-80F2C3B1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'17. Investment rate'!$G$7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38100" cap="rnd">
              <a:solidFill>
                <a:srgbClr val="4BACC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'17. Investment rate'!$A$8:$C$31</c:f>
              <c:multiLvlStrCache>
                <c:ptCount val="24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  <c:pt idx="20">
                    <c:v>Q4</c:v>
                  </c:pt>
                  <c:pt idx="21">
                    <c:v>Q1</c:v>
                  </c:pt>
                  <c:pt idx="22">
                    <c:v>Q2</c:v>
                  </c:pt>
                  <c:pt idx="23">
                    <c:v>Q3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  <c:pt idx="21">
                    <c:v>2024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'17. Investment rate'!$G$8:$G$31</c:f>
              <c:numCache>
                <c:formatCode>0.0%</c:formatCode>
                <c:ptCount val="24"/>
                <c:pt idx="0">
                  <c:v>0.14410222380192023</c:v>
                </c:pt>
                <c:pt idx="1">
                  <c:v>0.16480572399132482</c:v>
                </c:pt>
                <c:pt idx="2">
                  <c:v>0.17717559858972184</c:v>
                </c:pt>
                <c:pt idx="3">
                  <c:v>0.18008952805835612</c:v>
                </c:pt>
                <c:pt idx="4">
                  <c:v>0.15468989660589361</c:v>
                </c:pt>
                <c:pt idx="5">
                  <c:v>0.14316756070047923</c:v>
                </c:pt>
                <c:pt idx="6">
                  <c:v>0.1334631860659945</c:v>
                </c:pt>
                <c:pt idx="7">
                  <c:v>0.13511823673266354</c:v>
                </c:pt>
                <c:pt idx="8">
                  <c:v>0.13939684762843405</c:v>
                </c:pt>
                <c:pt idx="9">
                  <c:v>0.1314342025935015</c:v>
                </c:pt>
                <c:pt idx="10">
                  <c:v>0.12753010222667283</c:v>
                </c:pt>
                <c:pt idx="11">
                  <c:v>0.13008692724452589</c:v>
                </c:pt>
                <c:pt idx="12">
                  <c:v>0.13302469468289044</c:v>
                </c:pt>
                <c:pt idx="13">
                  <c:v>0.13614668557157925</c:v>
                </c:pt>
                <c:pt idx="14">
                  <c:v>0.14035834105435036</c:v>
                </c:pt>
                <c:pt idx="15">
                  <c:v>0.14091122522274213</c:v>
                </c:pt>
                <c:pt idx="16">
                  <c:v>0.14617242956891346</c:v>
                </c:pt>
                <c:pt idx="17">
                  <c:v>0.14632001151101717</c:v>
                </c:pt>
                <c:pt idx="18">
                  <c:v>0.15346999761469099</c:v>
                </c:pt>
                <c:pt idx="19">
                  <c:v>0.15005503547425389</c:v>
                </c:pt>
                <c:pt idx="20">
                  <c:v>0.14981797682485642</c:v>
                </c:pt>
                <c:pt idx="21">
                  <c:v>0.14867334998287324</c:v>
                </c:pt>
                <c:pt idx="22">
                  <c:v>0.14657981337816317</c:v>
                </c:pt>
                <c:pt idx="23">
                  <c:v>0.1454046445325618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53-4818-9C8A-80F2C3B1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129328"/>
        <c:axId val="694124048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50"/>
      </c:valAx>
      <c:valAx>
        <c:axId val="694124048"/>
        <c:scaling>
          <c:orientation val="minMax"/>
          <c:max val="0.30000000000000004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129328"/>
        <c:crosses val="max"/>
        <c:crossBetween val="between"/>
      </c:valAx>
      <c:catAx>
        <c:axId val="69412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1240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'18. Long term inv rates'!$B$4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4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strRef>
              <c:f>'18. Long term inv rates'!$A$5:$A$68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'18. Long term inv rates'!$B$5:$B$68</c:f>
              <c:numCache>
                <c:formatCode>0%</c:formatCode>
                <c:ptCount val="64"/>
                <c:pt idx="0">
                  <c:v>6.4970395263242123E-2</c:v>
                </c:pt>
                <c:pt idx="1">
                  <c:v>6.3429438543247341E-2</c:v>
                </c:pt>
                <c:pt idx="2">
                  <c:v>6.2339514978601997E-2</c:v>
                </c:pt>
                <c:pt idx="3">
                  <c:v>7.0295369534373792E-2</c:v>
                </c:pt>
                <c:pt idx="4">
                  <c:v>6.955503512880562E-2</c:v>
                </c:pt>
                <c:pt idx="5">
                  <c:v>8.4092126405998932E-2</c:v>
                </c:pt>
                <c:pt idx="6">
                  <c:v>8.2848980396020094E-2</c:v>
                </c:pt>
                <c:pt idx="7">
                  <c:v>7.5657021502521904E-2</c:v>
                </c:pt>
                <c:pt idx="8">
                  <c:v>7.5294310006540216E-2</c:v>
                </c:pt>
                <c:pt idx="9">
                  <c:v>7.4736459469283895E-2</c:v>
                </c:pt>
                <c:pt idx="10">
                  <c:v>8.1749802058590657E-2</c:v>
                </c:pt>
                <c:pt idx="11">
                  <c:v>9.4063545150501679E-2</c:v>
                </c:pt>
                <c:pt idx="12">
                  <c:v>0.10442534224769182</c:v>
                </c:pt>
                <c:pt idx="13">
                  <c:v>8.8809946714031973E-2</c:v>
                </c:pt>
                <c:pt idx="14">
                  <c:v>8.7295096540198416E-2</c:v>
                </c:pt>
                <c:pt idx="15">
                  <c:v>0.11008509297195083</c:v>
                </c:pt>
                <c:pt idx="16">
                  <c:v>0.12226476259676383</c:v>
                </c:pt>
                <c:pt idx="17">
                  <c:v>0.11652628374264258</c:v>
                </c:pt>
                <c:pt idx="18">
                  <c:v>9.1407433817630807E-2</c:v>
                </c:pt>
                <c:pt idx="19">
                  <c:v>8.7057272042200456E-2</c:v>
                </c:pt>
                <c:pt idx="20">
                  <c:v>8.0761664057900251E-2</c:v>
                </c:pt>
                <c:pt idx="21">
                  <c:v>8.4158113018265451E-2</c:v>
                </c:pt>
                <c:pt idx="22">
                  <c:v>8.4469745700930576E-2</c:v>
                </c:pt>
                <c:pt idx="23">
                  <c:v>7.8782620053927471E-2</c:v>
                </c:pt>
                <c:pt idx="24">
                  <c:v>6.663365466787001E-2</c:v>
                </c:pt>
                <c:pt idx="25">
                  <c:v>7.1467850952603038E-2</c:v>
                </c:pt>
                <c:pt idx="26">
                  <c:v>6.8154971423116856E-2</c:v>
                </c:pt>
                <c:pt idx="27">
                  <c:v>5.7517171203256168E-2</c:v>
                </c:pt>
                <c:pt idx="28">
                  <c:v>5.6068835981521903E-2</c:v>
                </c:pt>
                <c:pt idx="29">
                  <c:v>6.3924910460664439E-2</c:v>
                </c:pt>
                <c:pt idx="30">
                  <c:v>5.3650878338806662E-2</c:v>
                </c:pt>
                <c:pt idx="31">
                  <c:v>4.967322012106927E-2</c:v>
                </c:pt>
                <c:pt idx="32">
                  <c:v>4.4154313432159212E-2</c:v>
                </c:pt>
                <c:pt idx="33">
                  <c:v>3.3353846409726523E-2</c:v>
                </c:pt>
                <c:pt idx="34">
                  <c:v>2.9743548348630418E-2</c:v>
                </c:pt>
                <c:pt idx="35">
                  <c:v>3.0115540029635526E-2</c:v>
                </c:pt>
                <c:pt idx="36">
                  <c:v>2.8852785108092856E-2</c:v>
                </c:pt>
                <c:pt idx="37">
                  <c:v>2.9844190669933886E-2</c:v>
                </c:pt>
                <c:pt idx="38">
                  <c:v>2.9537690973392313E-2</c:v>
                </c:pt>
                <c:pt idx="39">
                  <c:v>2.6990677224556819E-2</c:v>
                </c:pt>
                <c:pt idx="40">
                  <c:v>2.6440029701710506E-2</c:v>
                </c:pt>
                <c:pt idx="41">
                  <c:v>2.5377784982258966E-2</c:v>
                </c:pt>
                <c:pt idx="42">
                  <c:v>2.5145533957678483E-2</c:v>
                </c:pt>
                <c:pt idx="43">
                  <c:v>2.7063222667218643E-2</c:v>
                </c:pt>
                <c:pt idx="44">
                  <c:v>2.6950546890223755E-2</c:v>
                </c:pt>
                <c:pt idx="45">
                  <c:v>2.6626550557130889E-2</c:v>
                </c:pt>
                <c:pt idx="46">
                  <c:v>2.8925531470251176E-2</c:v>
                </c:pt>
                <c:pt idx="47">
                  <c:v>3.379711503632838E-2</c:v>
                </c:pt>
                <c:pt idx="48">
                  <c:v>3.8731735072833798E-2</c:v>
                </c:pt>
                <c:pt idx="49">
                  <c:v>3.60718466525113E-2</c:v>
                </c:pt>
                <c:pt idx="50">
                  <c:v>3.1575333656454534E-2</c:v>
                </c:pt>
                <c:pt idx="51">
                  <c:v>3.4190680203796342E-2</c:v>
                </c:pt>
                <c:pt idx="52">
                  <c:v>3.225815496644361E-2</c:v>
                </c:pt>
                <c:pt idx="53">
                  <c:v>3.1959634289141114E-2</c:v>
                </c:pt>
                <c:pt idx="54">
                  <c:v>3.322550063826344E-2</c:v>
                </c:pt>
                <c:pt idx="55">
                  <c:v>3.4901656784201388E-2</c:v>
                </c:pt>
                <c:pt idx="56">
                  <c:v>3.4566887030405155E-2</c:v>
                </c:pt>
                <c:pt idx="57">
                  <c:v>3.0422847510628789E-2</c:v>
                </c:pt>
                <c:pt idx="58">
                  <c:v>2.8505231307257191E-2</c:v>
                </c:pt>
                <c:pt idx="59">
                  <c:v>2.6368985176901047E-2</c:v>
                </c:pt>
                <c:pt idx="60">
                  <c:v>2.4390765664748133E-2</c:v>
                </c:pt>
                <c:pt idx="61">
                  <c:v>2.3197503855211254E-2</c:v>
                </c:pt>
                <c:pt idx="62">
                  <c:v>2.4356158883958649E-2</c:v>
                </c:pt>
                <c:pt idx="63">
                  <c:v>2.5684386164853478E-2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42-441D-9276-04E272E9EE29}"/>
            </c:ext>
          </c:extLst>
        </c:ser>
        <c:ser>
          <c:idx val="1"/>
          <c:order val="1"/>
          <c:tx>
            <c:strRef>
              <c:f>'18. Long term inv rates'!$C$4</c:f>
              <c:strCache>
                <c:ptCount val="1"/>
                <c:pt idx="0">
                  <c:v>state-owned companies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'18. Long term inv rates'!$A$5:$A$68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'18. Long term inv rates'!$C$5:$C$68</c:f>
              <c:numCache>
                <c:formatCode>0%</c:formatCode>
                <c:ptCount val="64"/>
                <c:pt idx="0">
                  <c:v>9.7615618498959836E-3</c:v>
                </c:pt>
                <c:pt idx="1">
                  <c:v>9.2564491654021242E-3</c:v>
                </c:pt>
                <c:pt idx="2">
                  <c:v>1.0271041369472182E-2</c:v>
                </c:pt>
                <c:pt idx="3">
                  <c:v>1.367212691861215E-2</c:v>
                </c:pt>
                <c:pt idx="4">
                  <c:v>1.3114754098360656E-2</c:v>
                </c:pt>
                <c:pt idx="5">
                  <c:v>1.5211569362613819E-2</c:v>
                </c:pt>
                <c:pt idx="6">
                  <c:v>1.7535218205102947E-2</c:v>
                </c:pt>
                <c:pt idx="7">
                  <c:v>1.9113352800637112E-2</c:v>
                </c:pt>
                <c:pt idx="8">
                  <c:v>1.896664486592544E-2</c:v>
                </c:pt>
                <c:pt idx="9">
                  <c:v>1.7811704834605598E-2</c:v>
                </c:pt>
                <c:pt idx="10">
                  <c:v>2.0256004222750066E-2</c:v>
                </c:pt>
                <c:pt idx="11">
                  <c:v>1.9171046344959388E-2</c:v>
                </c:pt>
                <c:pt idx="12">
                  <c:v>2.0640984824365913E-2</c:v>
                </c:pt>
                <c:pt idx="13">
                  <c:v>2.8029285621453019E-2</c:v>
                </c:pt>
                <c:pt idx="14">
                  <c:v>2.9157628986950183E-2</c:v>
                </c:pt>
                <c:pt idx="15">
                  <c:v>3.8796092026473369E-2</c:v>
                </c:pt>
                <c:pt idx="16">
                  <c:v>3.9180616493865804E-2</c:v>
                </c:pt>
                <c:pt idx="17">
                  <c:v>4.2825248629997974E-2</c:v>
                </c:pt>
                <c:pt idx="18">
                  <c:v>4.7686959622069702E-2</c:v>
                </c:pt>
                <c:pt idx="19">
                  <c:v>5.139412207987943E-2</c:v>
                </c:pt>
                <c:pt idx="20">
                  <c:v>5.4539971566839471E-2</c:v>
                </c:pt>
                <c:pt idx="21">
                  <c:v>4.3797942230758877E-2</c:v>
                </c:pt>
                <c:pt idx="22">
                  <c:v>3.8991809254256188E-2</c:v>
                </c:pt>
                <c:pt idx="23">
                  <c:v>3.7404017503102231E-2</c:v>
                </c:pt>
                <c:pt idx="24">
                  <c:v>3.5405368709417205E-2</c:v>
                </c:pt>
                <c:pt idx="25">
                  <c:v>3.7895293716370015E-2</c:v>
                </c:pt>
                <c:pt idx="26">
                  <c:v>2.8827452898853346E-2</c:v>
                </c:pt>
                <c:pt idx="27">
                  <c:v>2.2320020351055712E-2</c:v>
                </c:pt>
                <c:pt idx="28">
                  <c:v>1.9514526964143696E-2</c:v>
                </c:pt>
                <c:pt idx="29">
                  <c:v>2.5229802925245681E-2</c:v>
                </c:pt>
                <c:pt idx="30">
                  <c:v>2.5198772257433454E-2</c:v>
                </c:pt>
                <c:pt idx="31">
                  <c:v>2.1813896180425351E-2</c:v>
                </c:pt>
                <c:pt idx="32">
                  <c:v>1.9440686579770518E-2</c:v>
                </c:pt>
                <c:pt idx="33">
                  <c:v>1.5736163029060654E-2</c:v>
                </c:pt>
                <c:pt idx="34">
                  <c:v>1.4518623427561902E-2</c:v>
                </c:pt>
                <c:pt idx="35">
                  <c:v>1.5562665656340253E-2</c:v>
                </c:pt>
                <c:pt idx="36">
                  <c:v>1.5608346489903164E-2</c:v>
                </c:pt>
                <c:pt idx="37">
                  <c:v>1.6716240027535047E-2</c:v>
                </c:pt>
                <c:pt idx="38">
                  <c:v>2.4521923585812545E-2</c:v>
                </c:pt>
                <c:pt idx="39">
                  <c:v>1.7447525629530405E-2</c:v>
                </c:pt>
                <c:pt idx="40">
                  <c:v>1.3201498758947071E-2</c:v>
                </c:pt>
                <c:pt idx="41">
                  <c:v>1.2457748719703655E-2</c:v>
                </c:pt>
                <c:pt idx="42">
                  <c:v>1.3571165572482563E-2</c:v>
                </c:pt>
                <c:pt idx="43">
                  <c:v>1.4453176632566178E-2</c:v>
                </c:pt>
                <c:pt idx="44">
                  <c:v>1.4432649049825894E-2</c:v>
                </c:pt>
                <c:pt idx="45">
                  <c:v>1.5375059676069855E-2</c:v>
                </c:pt>
                <c:pt idx="46">
                  <c:v>1.7320715359784293E-2</c:v>
                </c:pt>
                <c:pt idx="47">
                  <c:v>2.2802718769309442E-2</c:v>
                </c:pt>
                <c:pt idx="48">
                  <c:v>3.0248913418472977E-2</c:v>
                </c:pt>
                <c:pt idx="49">
                  <c:v>3.3886270595573947E-2</c:v>
                </c:pt>
                <c:pt idx="50">
                  <c:v>2.9957327711329935E-2</c:v>
                </c:pt>
                <c:pt idx="51">
                  <c:v>3.105246183777987E-2</c:v>
                </c:pt>
                <c:pt idx="52">
                  <c:v>3.0862904593867459E-2</c:v>
                </c:pt>
                <c:pt idx="53">
                  <c:v>3.4593124697890471E-2</c:v>
                </c:pt>
                <c:pt idx="54">
                  <c:v>3.120003928519333E-2</c:v>
                </c:pt>
                <c:pt idx="55">
                  <c:v>3.1414952023313465E-2</c:v>
                </c:pt>
                <c:pt idx="56">
                  <c:v>2.7418739777143031E-2</c:v>
                </c:pt>
                <c:pt idx="57">
                  <c:v>2.4386444776583784E-2</c:v>
                </c:pt>
                <c:pt idx="58">
                  <c:v>2.1168740773916124E-2</c:v>
                </c:pt>
                <c:pt idx="59">
                  <c:v>1.8154531913225594E-2</c:v>
                </c:pt>
                <c:pt idx="60">
                  <c:v>1.4615763646865289E-2</c:v>
                </c:pt>
                <c:pt idx="61">
                  <c:v>1.3681980761884918E-2</c:v>
                </c:pt>
                <c:pt idx="62">
                  <c:v>1.3776826587959114E-2</c:v>
                </c:pt>
                <c:pt idx="63">
                  <c:v>1.5481218309523283E-2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42-441D-9276-04E272E9EE29}"/>
            </c:ext>
          </c:extLst>
        </c:ser>
        <c:ser>
          <c:idx val="2"/>
          <c:order val="2"/>
          <c:tx>
            <c:strRef>
              <c:f>'18. Long term inv rates'!$D$4</c:f>
              <c:strCache>
                <c:ptCount val="1"/>
                <c:pt idx="0">
                  <c:v>private business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'18. Long term inv rates'!$A$5:$A$68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'18. Long term inv rates'!$D$5:$D$68</c:f>
              <c:numCache>
                <c:formatCode>0%</c:formatCode>
                <c:ptCount val="64"/>
                <c:pt idx="0">
                  <c:v>0.10017602816450633</c:v>
                </c:pt>
                <c:pt idx="1">
                  <c:v>9.52959028831563E-2</c:v>
                </c:pt>
                <c:pt idx="2">
                  <c:v>8.9443651925820253E-2</c:v>
                </c:pt>
                <c:pt idx="3">
                  <c:v>9.8155552689281569E-2</c:v>
                </c:pt>
                <c:pt idx="4">
                  <c:v>0.11475409836065574</c:v>
                </c:pt>
                <c:pt idx="5">
                  <c:v>0.1211569362613819</c:v>
                </c:pt>
                <c:pt idx="6">
                  <c:v>0.11388040587134272</c:v>
                </c:pt>
                <c:pt idx="7">
                  <c:v>0.10768958499247855</c:v>
                </c:pt>
                <c:pt idx="8">
                  <c:v>0.10480706344015696</c:v>
                </c:pt>
                <c:pt idx="9">
                  <c:v>0.1099236641221374</c:v>
                </c:pt>
                <c:pt idx="10">
                  <c:v>0.12232779097387174</c:v>
                </c:pt>
                <c:pt idx="11">
                  <c:v>0.12470138557095078</c:v>
                </c:pt>
                <c:pt idx="12">
                  <c:v>0.12071527114507057</c:v>
                </c:pt>
                <c:pt idx="13">
                  <c:v>0.11930858207338735</c:v>
                </c:pt>
                <c:pt idx="14">
                  <c:v>0.12029299861323473</c:v>
                </c:pt>
                <c:pt idx="15">
                  <c:v>0.13271352032776551</c:v>
                </c:pt>
                <c:pt idx="16">
                  <c:v>0.13056479333761842</c:v>
                </c:pt>
                <c:pt idx="17">
                  <c:v>0.12395981327379745</c:v>
                </c:pt>
                <c:pt idx="18">
                  <c:v>0.11968535520099831</c:v>
                </c:pt>
                <c:pt idx="19">
                  <c:v>0.11948003014318011</c:v>
                </c:pt>
                <c:pt idx="20">
                  <c:v>0.1284661889512759</c:v>
                </c:pt>
                <c:pt idx="21">
                  <c:v>0.14527948714811778</c:v>
                </c:pt>
                <c:pt idx="22">
                  <c:v>0.14719756421801963</c:v>
                </c:pt>
                <c:pt idx="23">
                  <c:v>0.14330898200240713</c:v>
                </c:pt>
                <c:pt idx="24">
                  <c:v>0.13429760316915187</c:v>
                </c:pt>
                <c:pt idx="25">
                  <c:v>0.12110623072692975</c:v>
                </c:pt>
                <c:pt idx="26">
                  <c:v>0.10745266021548998</c:v>
                </c:pt>
                <c:pt idx="27">
                  <c:v>0.10387687611294837</c:v>
                </c:pt>
                <c:pt idx="28">
                  <c:v>0.12024722067110005</c:v>
                </c:pt>
                <c:pt idx="29">
                  <c:v>0.12028793733128672</c:v>
                </c:pt>
                <c:pt idx="30">
                  <c:v>0.11749717134735854</c:v>
                </c:pt>
                <c:pt idx="31">
                  <c:v>0.10712755129372689</c:v>
                </c:pt>
                <c:pt idx="32">
                  <c:v>0.10009281329258138</c:v>
                </c:pt>
                <c:pt idx="33">
                  <c:v>9.8390000706869526E-2</c:v>
                </c:pt>
                <c:pt idx="34">
                  <c:v>0.10562784699124736</c:v>
                </c:pt>
                <c:pt idx="35">
                  <c:v>0.11134514152329182</c:v>
                </c:pt>
                <c:pt idx="36">
                  <c:v>0.11358869427931445</c:v>
                </c:pt>
                <c:pt idx="37">
                  <c:v>0.11494084588078762</c:v>
                </c:pt>
                <c:pt idx="38">
                  <c:v>0.11108115681899607</c:v>
                </c:pt>
                <c:pt idx="39">
                  <c:v>0.10397433265996175</c:v>
                </c:pt>
                <c:pt idx="40">
                  <c:v>0.1042294552090989</c:v>
                </c:pt>
                <c:pt idx="41">
                  <c:v>0.10579780623547846</c:v>
                </c:pt>
                <c:pt idx="42">
                  <c:v>0.10155664929053804</c:v>
                </c:pt>
                <c:pt idx="43">
                  <c:v>0.10505240542968695</c:v>
                </c:pt>
                <c:pt idx="44">
                  <c:v>0.11028942759589792</c:v>
                </c:pt>
                <c:pt idx="45">
                  <c:v>0.1167811013712023</c:v>
                </c:pt>
                <c:pt idx="46">
                  <c:v>0.12740900294227142</c:v>
                </c:pt>
                <c:pt idx="47">
                  <c:v>0.13361600579549571</c:v>
                </c:pt>
                <c:pt idx="48">
                  <c:v>0.14716742143128184</c:v>
                </c:pt>
                <c:pt idx="49">
                  <c:v>0.12495003093876701</c:v>
                </c:pt>
                <c:pt idx="50">
                  <c:v>0.11408381886056906</c:v>
                </c:pt>
                <c:pt idx="51">
                  <c:v>0.11285022423789023</c:v>
                </c:pt>
                <c:pt idx="52">
                  <c:v>0.11622833765844125</c:v>
                </c:pt>
                <c:pt idx="53">
                  <c:v>0.11923445767623164</c:v>
                </c:pt>
                <c:pt idx="54">
                  <c:v>0.11858661357037335</c:v>
                </c:pt>
                <c:pt idx="55">
                  <c:v>0.11377302669453196</c:v>
                </c:pt>
                <c:pt idx="56">
                  <c:v>0.11242941829645839</c:v>
                </c:pt>
                <c:pt idx="57">
                  <c:v>0.10917886097211801</c:v>
                </c:pt>
                <c:pt idx="58">
                  <c:v>0.10954765549091949</c:v>
                </c:pt>
                <c:pt idx="59">
                  <c:v>0.11016643476408958</c:v>
                </c:pt>
                <c:pt idx="60">
                  <c:v>9.8977108669597705E-2</c:v>
                </c:pt>
                <c:pt idx="61">
                  <c:v>9.363420700973224E-2</c:v>
                </c:pt>
                <c:pt idx="62">
                  <c:v>0.10252340762350193</c:v>
                </c:pt>
                <c:pt idx="63">
                  <c:v>0.10818145514055748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42-441D-9276-04E272E9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'19. Return on assets'!$A$6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assets'!$B$6:$E$6</c:f>
              <c:numCache>
                <c:formatCode>0%</c:formatCode>
                <c:ptCount val="4"/>
                <c:pt idx="0">
                  <c:v>2.0343846938204783E-2</c:v>
                </c:pt>
                <c:pt idx="1">
                  <c:v>7.9227718649844125E-2</c:v>
                </c:pt>
                <c:pt idx="2">
                  <c:v>7.8575331238901786E-2</c:v>
                </c:pt>
                <c:pt idx="3">
                  <c:v>6.8879481113895857E-2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E-4ADF-BB02-6CFE414822ED}"/>
            </c:ext>
          </c:extLst>
        </c:ser>
        <c:ser>
          <c:idx val="1"/>
          <c:order val="1"/>
          <c:tx>
            <c:strRef>
              <c:f>'19. Return on assets'!$A$7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assets'!$B$7:$E$7</c:f>
              <c:numCache>
                <c:formatCode>0%</c:formatCode>
                <c:ptCount val="4"/>
                <c:pt idx="0">
                  <c:v>-1.1023312214934725E-2</c:v>
                </c:pt>
                <c:pt idx="1">
                  <c:v>0.10895058173021541</c:v>
                </c:pt>
                <c:pt idx="2">
                  <c:v>0.10962549766867509</c:v>
                </c:pt>
                <c:pt idx="3">
                  <c:v>6.3781246944562137E-2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E-4ADF-BB02-6CFE414822ED}"/>
            </c:ext>
          </c:extLst>
        </c:ser>
        <c:ser>
          <c:idx val="2"/>
          <c:order val="2"/>
          <c:tx>
            <c:strRef>
              <c:f>'19. Return on assets'!$A$8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assets'!$B$8:$E$8</c:f>
              <c:numCache>
                <c:formatCode>0%</c:formatCode>
                <c:ptCount val="4"/>
                <c:pt idx="0">
                  <c:v>2.1116915306456766E-2</c:v>
                </c:pt>
                <c:pt idx="1">
                  <c:v>9.6888364238243666E-2</c:v>
                </c:pt>
                <c:pt idx="2">
                  <c:v>5.7388330483379907E-2</c:v>
                </c:pt>
                <c:pt idx="3">
                  <c:v>4.9837468721498565E-2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E-4ADF-BB02-6CFE414822ED}"/>
            </c:ext>
          </c:extLst>
        </c:ser>
        <c:ser>
          <c:idx val="3"/>
          <c:order val="3"/>
          <c:tx>
            <c:strRef>
              <c:f>'19. Return on assets'!$A$9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assets'!$B$9:$E$9</c:f>
              <c:numCache>
                <c:formatCode>0%</c:formatCode>
                <c:ptCount val="4"/>
                <c:pt idx="0">
                  <c:v>4.7011880537959792E-3</c:v>
                </c:pt>
                <c:pt idx="1">
                  <c:v>8.9677634257374433E-2</c:v>
                </c:pt>
                <c:pt idx="2">
                  <c:v>7.4822531074060977E-2</c:v>
                </c:pt>
                <c:pt idx="3">
                  <c:v>0.11176308832326663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E-4ADF-BB02-6CFE414822ED}"/>
            </c:ext>
          </c:extLst>
        </c:ser>
        <c:ser>
          <c:idx val="4"/>
          <c:order val="4"/>
          <c:tx>
            <c:strRef>
              <c:f>'19. Return on assets'!$A$10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assets'!$B$10:$E$10</c:f>
              <c:numCache>
                <c:formatCode>0%</c:formatCode>
                <c:ptCount val="4"/>
                <c:pt idx="0">
                  <c:v>1.4176783510656038E-2</c:v>
                </c:pt>
                <c:pt idx="1">
                  <c:v>5.9437927972932583E-2</c:v>
                </c:pt>
                <c:pt idx="2">
                  <c:v>0.12812610073969707</c:v>
                </c:pt>
                <c:pt idx="3">
                  <c:v>4.1404045171593302E-2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2E-4ADF-BB02-6CFE414822ED}"/>
            </c:ext>
          </c:extLst>
        </c:ser>
        <c:ser>
          <c:idx val="5"/>
          <c:order val="5"/>
          <c:tx>
            <c:strRef>
              <c:f>'19. Return on assets'!$A$11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assets'!$B$11:$E$11</c:f>
              <c:numCache>
                <c:formatCode>0%</c:formatCode>
                <c:ptCount val="4"/>
                <c:pt idx="0">
                  <c:v>4.482056201683185E-2</c:v>
                </c:pt>
                <c:pt idx="1">
                  <c:v>6.5055871776765237E-2</c:v>
                </c:pt>
                <c:pt idx="2">
                  <c:v>7.9575335261635557E-2</c:v>
                </c:pt>
                <c:pt idx="3">
                  <c:v>4.5589603178097279E-2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2E-4ADF-BB02-6CFE414822ED}"/>
            </c:ext>
          </c:extLst>
        </c:ser>
        <c:ser>
          <c:idx val="6"/>
          <c:order val="6"/>
          <c:tx>
            <c:strRef>
              <c:f>'19. Return on assets'!$A$12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assets'!$B$12:$E$12</c:f>
              <c:numCache>
                <c:formatCode>0%</c:formatCode>
                <c:ptCount val="4"/>
                <c:pt idx="0">
                  <c:v>3.8372259693101554E-2</c:v>
                </c:pt>
                <c:pt idx="1">
                  <c:v>7.1628580939513209E-3</c:v>
                </c:pt>
                <c:pt idx="2">
                  <c:v>4.2670590399117157E-2</c:v>
                </c:pt>
                <c:pt idx="3">
                  <c:v>8.4050946217707426E-3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2E-4ADF-BB02-6CFE414822ED}"/>
            </c:ext>
          </c:extLst>
        </c:ser>
        <c:ser>
          <c:idx val="7"/>
          <c:order val="7"/>
          <c:tx>
            <c:strRef>
              <c:f>'19. Return on assets'!$A$13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assets'!$B$13:$E$13</c:f>
              <c:numCache>
                <c:formatCode>0%</c:formatCode>
                <c:ptCount val="4"/>
                <c:pt idx="0">
                  <c:v>0.17719889440006059</c:v>
                </c:pt>
                <c:pt idx="1">
                  <c:v>8.9083724418582796E-2</c:v>
                </c:pt>
                <c:pt idx="2">
                  <c:v>6.321230725803606E-2</c:v>
                </c:pt>
                <c:pt idx="3">
                  <c:v>4.5166437177746682E-2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2E-4ADF-BB02-6CFE414822ED}"/>
            </c:ext>
          </c:extLst>
        </c:ser>
        <c:ser>
          <c:idx val="8"/>
          <c:order val="8"/>
          <c:tx>
            <c:strRef>
              <c:f>'19. Return on assets'!$A$14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assets'!$B$14:$E$14</c:f>
              <c:numCache>
                <c:formatCode>0%</c:formatCode>
                <c:ptCount val="4"/>
                <c:pt idx="0">
                  <c:v>0.13900551719351817</c:v>
                </c:pt>
                <c:pt idx="1">
                  <c:v>0.11737220246635144</c:v>
                </c:pt>
                <c:pt idx="2">
                  <c:v>1.9917119085097499E-2</c:v>
                </c:pt>
                <c:pt idx="3">
                  <c:v>5.6401410436104811E-2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2E-4ADF-BB02-6CFE414822ED}"/>
            </c:ext>
          </c:extLst>
        </c:ser>
        <c:ser>
          <c:idx val="9"/>
          <c:order val="9"/>
          <c:tx>
            <c:strRef>
              <c:f>'19. Return on assets'!$A$15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assets'!$B$15:$E$15</c:f>
              <c:numCache>
                <c:formatCode>0%</c:formatCode>
                <c:ptCount val="4"/>
                <c:pt idx="0">
                  <c:v>6.614755041666949E-2</c:v>
                </c:pt>
                <c:pt idx="1">
                  <c:v>9.3974762708486967E-2</c:v>
                </c:pt>
                <c:pt idx="2">
                  <c:v>0.14154406094815089</c:v>
                </c:pt>
                <c:pt idx="3">
                  <c:v>4.8230765249577479E-2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2E-4ADF-BB02-6CFE414822ED}"/>
            </c:ext>
          </c:extLst>
        </c:ser>
        <c:ser>
          <c:idx val="10"/>
          <c:order val="10"/>
          <c:tx>
            <c:strRef>
              <c:f>'19. Return on assets'!$A$16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'19.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'19. Return on assets'!$B$16:$E$16</c:f>
              <c:numCache>
                <c:formatCode>0%</c:formatCode>
                <c:ptCount val="4"/>
                <c:pt idx="0">
                  <c:v>4.8380169197878513E-2</c:v>
                </c:pt>
                <c:pt idx="1">
                  <c:v>9.2413849690807209E-2</c:v>
                </c:pt>
                <c:pt idx="2">
                  <c:v>5.2655566358774913E-2</c:v>
                </c:pt>
                <c:pt idx="3">
                  <c:v>4.4372796892269258E-2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2E-4ADF-BB02-6CFE41482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 Mining and mfg profits'!$B$4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'20. Mining and mfg profits'!$A$5:$A$46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'20. Mining and mfg profits'!$B$5:$B$46</c:f>
              <c:numCache>
                <c:formatCode>_-* #\ ##0_-;\-* #\ ##0_-;_-* "-"??_-;_-@_-</c:formatCode>
                <c:ptCount val="42"/>
                <c:pt idx="0">
                  <c:v>32.139393162393162</c:v>
                </c:pt>
                <c:pt idx="1">
                  <c:v>15.41437570621469</c:v>
                </c:pt>
                <c:pt idx="2">
                  <c:v>19.357263598326362</c:v>
                </c:pt>
                <c:pt idx="3">
                  <c:v>5.4175230125523015</c:v>
                </c:pt>
                <c:pt idx="4">
                  <c:v>-0.16124383561643835</c:v>
                </c:pt>
                <c:pt idx="5">
                  <c:v>-18.521544474393529</c:v>
                </c:pt>
                <c:pt idx="6">
                  <c:v>-9.7105253333333348</c:v>
                </c:pt>
                <c:pt idx="7">
                  <c:v>-21.026063660477451</c:v>
                </c:pt>
                <c:pt idx="8">
                  <c:v>-1.8350979381443304</c:v>
                </c:pt>
                <c:pt idx="9">
                  <c:v>15.934865482233505</c:v>
                </c:pt>
                <c:pt idx="10">
                  <c:v>20.806837735849058</c:v>
                </c:pt>
                <c:pt idx="11">
                  <c:v>33.997843478260869</c:v>
                </c:pt>
                <c:pt idx="12">
                  <c:v>19.479351941747574</c:v>
                </c:pt>
                <c:pt idx="13">
                  <c:v>-13.628057901085644</c:v>
                </c:pt>
                <c:pt idx="14">
                  <c:v>15.251849282296654</c:v>
                </c:pt>
                <c:pt idx="15">
                  <c:v>14.254569395017796</c:v>
                </c:pt>
                <c:pt idx="16">
                  <c:v>23.254112280701758</c:v>
                </c:pt>
                <c:pt idx="17">
                  <c:v>-8.6350115473441136</c:v>
                </c:pt>
                <c:pt idx="18">
                  <c:v>31.659338654503991</c:v>
                </c:pt>
                <c:pt idx="19">
                  <c:v>11.705044267877414</c:v>
                </c:pt>
                <c:pt idx="20">
                  <c:v>27.220975391498879</c:v>
                </c:pt>
                <c:pt idx="21">
                  <c:v>27.523856353591164</c:v>
                </c:pt>
                <c:pt idx="22">
                  <c:v>22.690698795180722</c:v>
                </c:pt>
                <c:pt idx="23">
                  <c:v>25.574454148471617</c:v>
                </c:pt>
                <c:pt idx="24">
                  <c:v>43.061181525241679</c:v>
                </c:pt>
                <c:pt idx="25">
                  <c:v>26.029249729729731</c:v>
                </c:pt>
                <c:pt idx="26">
                  <c:v>72.353344680851066</c:v>
                </c:pt>
                <c:pt idx="27">
                  <c:v>84.601402542372895</c:v>
                </c:pt>
                <c:pt idx="28">
                  <c:v>108.8446555671176</c:v>
                </c:pt>
                <c:pt idx="29">
                  <c:v>114.5779237113402</c:v>
                </c:pt>
                <c:pt idx="30">
                  <c:v>61.743092198581557</c:v>
                </c:pt>
                <c:pt idx="31">
                  <c:v>38.917496000000007</c:v>
                </c:pt>
                <c:pt idx="32">
                  <c:v>103.17077406679766</c:v>
                </c:pt>
                <c:pt idx="33">
                  <c:v>88.722886756237997</c:v>
                </c:pt>
                <c:pt idx="34">
                  <c:v>83.358825636192279</c:v>
                </c:pt>
                <c:pt idx="35">
                  <c:v>77.434261194029858</c:v>
                </c:pt>
                <c:pt idx="36">
                  <c:v>52.158682568807343</c:v>
                </c:pt>
                <c:pt idx="37">
                  <c:v>38.52867577413479</c:v>
                </c:pt>
                <c:pt idx="38">
                  <c:v>49.047064400715563</c:v>
                </c:pt>
                <c:pt idx="39">
                  <c:v>19.728587400177464</c:v>
                </c:pt>
                <c:pt idx="40">
                  <c:v>30.119601045296172</c:v>
                </c:pt>
                <c:pt idx="41">
                  <c:v>37.311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C-4B7B-9D69-DEDCCA926780}"/>
            </c:ext>
          </c:extLst>
        </c:ser>
        <c:ser>
          <c:idx val="1"/>
          <c:order val="1"/>
          <c:tx>
            <c:strRef>
              <c:f>'20. Mining and mfg profits'!$C$4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'20. Mining and mfg profits'!$A$5:$A$46</c:f>
              <c:numCache>
                <c:formatCode>General</c:formatCode>
                <c:ptCount val="42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'20. Mining and mfg profits'!$C$5:$C$46</c:f>
              <c:numCache>
                <c:formatCode>_-* #\ ##0_-;\-* #\ ##0_-;_-* "-"??_-;_-@_-</c:formatCode>
                <c:ptCount val="42"/>
                <c:pt idx="0">
                  <c:v>67.367626780626793</c:v>
                </c:pt>
                <c:pt idx="1">
                  <c:v>50.244638418079099</c:v>
                </c:pt>
                <c:pt idx="2">
                  <c:v>65.411037656903773</c:v>
                </c:pt>
                <c:pt idx="3">
                  <c:v>54.059347280334734</c:v>
                </c:pt>
                <c:pt idx="4">
                  <c:v>54.51464383561644</c:v>
                </c:pt>
                <c:pt idx="5">
                  <c:v>68.588347708894872</c:v>
                </c:pt>
                <c:pt idx="6">
                  <c:v>66.568874666666673</c:v>
                </c:pt>
                <c:pt idx="7">
                  <c:v>48.887358090185678</c:v>
                </c:pt>
                <c:pt idx="8">
                  <c:v>54.782283505154652</c:v>
                </c:pt>
                <c:pt idx="9">
                  <c:v>63.256187817258891</c:v>
                </c:pt>
                <c:pt idx="10">
                  <c:v>126.04002515723271</c:v>
                </c:pt>
                <c:pt idx="11">
                  <c:v>58.099957763975162</c:v>
                </c:pt>
                <c:pt idx="12">
                  <c:v>41.698053398058256</c:v>
                </c:pt>
                <c:pt idx="13">
                  <c:v>64.468091676718927</c:v>
                </c:pt>
                <c:pt idx="14">
                  <c:v>71.082811004784702</c:v>
                </c:pt>
                <c:pt idx="15">
                  <c:v>72.588379596678536</c:v>
                </c:pt>
                <c:pt idx="16">
                  <c:v>15.701148538011697</c:v>
                </c:pt>
                <c:pt idx="17">
                  <c:v>38.004711316397234</c:v>
                </c:pt>
                <c:pt idx="18">
                  <c:v>68.250481185860892</c:v>
                </c:pt>
                <c:pt idx="19">
                  <c:v>53.458624290578896</c:v>
                </c:pt>
                <c:pt idx="20">
                  <c:v>40.7359418344519</c:v>
                </c:pt>
                <c:pt idx="21">
                  <c:v>40.763615469613264</c:v>
                </c:pt>
                <c:pt idx="22">
                  <c:v>39.162690032858706</c:v>
                </c:pt>
                <c:pt idx="23">
                  <c:v>29.612194323144106</c:v>
                </c:pt>
                <c:pt idx="24">
                  <c:v>16.406384532760473</c:v>
                </c:pt>
                <c:pt idx="25">
                  <c:v>-5.0638767567567564</c:v>
                </c:pt>
                <c:pt idx="26">
                  <c:v>50.915953191489358</c:v>
                </c:pt>
                <c:pt idx="27">
                  <c:v>63.472444915254236</c:v>
                </c:pt>
                <c:pt idx="28">
                  <c:v>38.973017689906349</c:v>
                </c:pt>
                <c:pt idx="29">
                  <c:v>61.176276288659793</c:v>
                </c:pt>
                <c:pt idx="30">
                  <c:v>60.688474164133737</c:v>
                </c:pt>
                <c:pt idx="31">
                  <c:v>52.909746000000005</c:v>
                </c:pt>
                <c:pt idx="32">
                  <c:v>69.069960707269161</c:v>
                </c:pt>
                <c:pt idx="33">
                  <c:v>65.598587332053754</c:v>
                </c:pt>
                <c:pt idx="34">
                  <c:v>58.390659754948167</c:v>
                </c:pt>
                <c:pt idx="35">
                  <c:v>51.508014925373139</c:v>
                </c:pt>
                <c:pt idx="36">
                  <c:v>53.493722935779822</c:v>
                </c:pt>
                <c:pt idx="37">
                  <c:v>62.352785063752279</c:v>
                </c:pt>
                <c:pt idx="38">
                  <c:v>89.333844364937391</c:v>
                </c:pt>
                <c:pt idx="39">
                  <c:v>74.935251109139315</c:v>
                </c:pt>
                <c:pt idx="40">
                  <c:v>58.715278745644603</c:v>
                </c:pt>
                <c:pt idx="41">
                  <c:v>77.180999999999997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C-4B7B-9D69-DEDCCA92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49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1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1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74637" y="1115838"/>
    <xdr:ext cx="12750800" cy="665070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7A654A-0131-4481-BC2B-B9AAF6DA4D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321654" y="713922"/>
    <xdr:ext cx="8660694" cy="528078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BC442A-608B-400F-98B4-0C40415AE0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245246" y="226786"/>
    <xdr:ext cx="8660694" cy="4968212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332E8C-811E-4402-B397-13E289C609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6285" y="2159000"/>
    <xdr:ext cx="8660694" cy="547914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78F1B7-6851-465E-94AF-725353C898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34709" y="3483785"/>
    <xdr:ext cx="8660694" cy="572994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758A52-F4C2-44E5-9F07-E0907384D5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2762250"/>
    <xdr:ext cx="8660694" cy="510817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C8DA39-3E21-46DF-BE6C-7AC11079D6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09600" y="1619250"/>
    <xdr:ext cx="8660694" cy="4968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DDD081-A208-42D9-BB17-0E2857706A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577646" y="2421618"/>
    <xdr:ext cx="9307015" cy="5467332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BCFE70-0C2F-4415-A7CA-31DD95B6DD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18</xdr:col>
      <xdr:colOff>63500</xdr:colOff>
      <xdr:row>20</xdr:row>
      <xdr:rowOff>18143</xdr:rowOff>
    </xdr:from>
    <xdr:to>
      <xdr:col>18</xdr:col>
      <xdr:colOff>517072</xdr:colOff>
      <xdr:row>47</xdr:row>
      <xdr:rowOff>9070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78508F4-B797-418F-9E18-68BF7D03AA30}"/>
            </a:ext>
          </a:extLst>
        </xdr:cNvPr>
        <xdr:cNvSpPr/>
      </xdr:nvSpPr>
      <xdr:spPr>
        <a:xfrm>
          <a:off x="14060714" y="3791857"/>
          <a:ext cx="453572" cy="4889499"/>
        </a:xfrm>
        <a:prstGeom prst="rect">
          <a:avLst/>
        </a:prstGeom>
        <a:solidFill>
          <a:schemeClr val="accent1">
            <a:alpha val="2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802539" y="1847395"/>
    <xdr:ext cx="11349281" cy="59842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8ABF5F-18A5-4591-A85A-A8C3D09EC0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0.82222</cdr:x>
      <cdr:y>0.10159</cdr:y>
    </cdr:from>
    <cdr:to>
      <cdr:x>0.86791</cdr:x>
      <cdr:y>0.99646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D9662E11-8710-7C1C-BDEA-39703E9D3945}"/>
            </a:ext>
          </a:extLst>
        </cdr:cNvPr>
        <cdr:cNvSpPr/>
      </cdr:nvSpPr>
      <cdr:spPr>
        <a:xfrm xmlns:a="http://schemas.openxmlformats.org/drawingml/2006/main">
          <a:off x="9331628" y="607939"/>
          <a:ext cx="518583" cy="53551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ZA" kern="12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4717143" y="3438071"/>
    <xdr:ext cx="8660694" cy="5626243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814D07-9648-41C9-989C-C2E834168D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3048000"/>
    <xdr:ext cx="8660694" cy="573209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A4B042-7FE8-4772-A1A1-31D5E2D679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0.78106</cdr:x>
      <cdr:y>0.08547</cdr:y>
    </cdr:from>
    <cdr:to>
      <cdr:x>0.82179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4E6A1A0C-F033-A149-4BE6-264BCF936B57}"/>
            </a:ext>
          </a:extLst>
        </cdr:cNvPr>
        <cdr:cNvSpPr/>
      </cdr:nvSpPr>
      <cdr:spPr>
        <a:xfrm xmlns:a="http://schemas.openxmlformats.org/drawingml/2006/main">
          <a:off x="6764514" y="536720"/>
          <a:ext cx="352778" cy="574272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4312104" y="902154"/>
    <xdr:ext cx="10152531" cy="58688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128F97-3EDE-4B36-973D-02B356086C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4871357" y="1678214"/>
    <xdr:ext cx="8660694" cy="5197929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793C7D-DF6B-48FC-9869-FE144DA231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349760" y="12710130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E5865B-5FF8-4A94-883F-4DE93D14D4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698235" y="12711631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8674C4-47EB-48D1-AA7D-B41C4B4DE5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17</xdr:row>
      <xdr:rowOff>11430</xdr:rowOff>
    </xdr:from>
    <xdr:to>
      <xdr:col>12</xdr:col>
      <xdr:colOff>365760</xdr:colOff>
      <xdr:row>37</xdr:row>
      <xdr:rowOff>177165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0BF402-794A-43E2-80AB-68CEEC7E6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9524</xdr:colOff>
      <xdr:row>17</xdr:row>
      <xdr:rowOff>15241</xdr:rowOff>
    </xdr:from>
    <xdr:to>
      <xdr:col>30</xdr:col>
      <xdr:colOff>559594</xdr:colOff>
      <xdr:row>37</xdr:row>
      <xdr:rowOff>142876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287E62-FB6A-4769-B9C5-E4E74F905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321944</xdr:colOff>
      <xdr:row>38</xdr:row>
      <xdr:rowOff>179070</xdr:rowOff>
    </xdr:from>
    <xdr:to>
      <xdr:col>12</xdr:col>
      <xdr:colOff>219074</xdr:colOff>
      <xdr:row>58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B3A65A6-3F36-4C75-A6B1-9F40B4FC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22859</xdr:colOff>
      <xdr:row>40</xdr:row>
      <xdr:rowOff>7620</xdr:rowOff>
    </xdr:from>
    <xdr:to>
      <xdr:col>30</xdr:col>
      <xdr:colOff>595313</xdr:colOff>
      <xdr:row>61</xdr:row>
      <xdr:rowOff>23812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9817840-38F0-42FB-9267-B84D0A282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5041447" y="1143000"/>
    <xdr:ext cx="8660694" cy="484414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C97C1C-D8A8-4A68-A8A2-3AE8791CBE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6047619" y="1219603"/>
    <xdr:ext cx="8660694" cy="54478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B00CB0-25C7-40D2-B832-8507D15123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3209269" y="600125"/>
    <xdr:ext cx="8660694" cy="50947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47C31A-4680-4CEF-A902-E5478C562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4227286" y="1315359"/>
    <xdr:ext cx="8660694" cy="5361214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E6C669-0EE6-470D-815D-CE7FEB6849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3546929" y="1052286"/>
    <xdr:ext cx="8660694" cy="511628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DFD7B8-B026-4F36-9901-1F1FB7B579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electricity\electricity%20for%20distribution%20in%20SA%20eskom%20other%20june%202024.xlsx" TargetMode="External"/><Relationship Id="rId1" Type="http://schemas.openxmlformats.org/officeDocument/2006/relationships/externalLinkPath" Target="/documents/electricity/electricity%20for%20distribution%20in%20SA%20eskom%20other%20june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/Downloads/Data_for_The_Real_Economy_Bulletin_Q3_2022_(compiled_in_December__2022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va\Documents\aaa%20sector%20stuff\steel\inv%20in%20infra%20from%20SARB%20nov%202024.xlsx" TargetMode="External"/><Relationship Id="rId1" Type="http://schemas.openxmlformats.org/officeDocument/2006/relationships/externalLinkPath" Target="/Users/neva/Documents/aaa%20sector%20stuff/steel/inv%20in%20infra%20from%20SARB%20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el table from 2000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Quarterly change in GDP"/>
      <sheetName val="2. Quarterly GDP in R trns"/>
      <sheetName val="3. Quarterly growth by sector"/>
      <sheetName val="4. Electricity supply"/>
      <sheetName val="5. Manufacturing sales"/>
      <sheetName val="6. Mfg sales by industry"/>
      <sheetName val="7. Expenditure on GDP"/>
      <sheetName val="9. Employment by sector"/>
      <sheetName val="10. Employment by occupation"/>
      <sheetName val="11. Manufacturing employment"/>
      <sheetName val="12. Empl by mfg industry"/>
      <sheetName val="13. Empl in mfg vs. non-mfg"/>
      <sheetName val="14. Mining employment"/>
      <sheetName val="15. Exports, imports, BOT"/>
      <sheetName val="16-17 Imports exports by sector"/>
      <sheetName val="Table 1. Trade by mfg subsector"/>
      <sheetName val="18. Public &amp; private investment"/>
      <sheetName val="21. Mining &amp; mfg profits"/>
      <sheetName val="22. Govt bond yields"/>
      <sheetName val="23. Main expenditure &amp; revenue"/>
      <sheetName val="24. Spending on social wage"/>
      <sheetName val="25. Spending by function "/>
      <sheetName val="26. Spending on economic dev."/>
      <sheetName val="27. Spending on infra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>
            <v>2019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Lt inv rates"/>
      <sheetName val="Sheet2"/>
      <sheetName val="Chart5"/>
      <sheetName val="constant ZAR"/>
      <sheetName val="Chart2"/>
      <sheetName val="GFKF nominal"/>
      <sheetName val="data"/>
      <sheetName val="Sheet1"/>
    </sheetNames>
    <sheetDataSet>
      <sheetData sheetId="0" refreshError="1"/>
      <sheetData sheetId="1">
        <row r="4">
          <cell r="B4" t="str">
            <v>general government</v>
          </cell>
          <cell r="C4" t="str">
            <v>state-owned companies</v>
          </cell>
          <cell r="D4" t="str">
            <v>private business</v>
          </cell>
        </row>
        <row r="5">
          <cell r="A5" t="str">
            <v>1960</v>
          </cell>
          <cell r="B5">
            <v>6.4970395263242123E-2</v>
          </cell>
          <cell r="C5">
            <v>9.7615618498959836E-3</v>
          </cell>
          <cell r="D5">
            <v>0.10017602816450633</v>
          </cell>
        </row>
        <row r="6">
          <cell r="A6" t="str">
            <v>1961</v>
          </cell>
          <cell r="B6">
            <v>6.3429438543247341E-2</v>
          </cell>
          <cell r="C6">
            <v>9.2564491654021242E-3</v>
          </cell>
          <cell r="D6">
            <v>9.52959028831563E-2</v>
          </cell>
        </row>
        <row r="7">
          <cell r="A7" t="str">
            <v>1962</v>
          </cell>
          <cell r="B7">
            <v>6.2339514978601997E-2</v>
          </cell>
          <cell r="C7">
            <v>1.0271041369472182E-2</v>
          </cell>
          <cell r="D7">
            <v>8.9443651925820253E-2</v>
          </cell>
        </row>
        <row r="8">
          <cell r="A8" t="str">
            <v>1963</v>
          </cell>
          <cell r="B8">
            <v>7.0295369534373792E-2</v>
          </cell>
          <cell r="C8">
            <v>1.367212691861215E-2</v>
          </cell>
          <cell r="D8">
            <v>9.8155552689281569E-2</v>
          </cell>
        </row>
        <row r="9">
          <cell r="A9" t="str">
            <v>1964</v>
          </cell>
          <cell r="B9">
            <v>6.955503512880562E-2</v>
          </cell>
          <cell r="C9">
            <v>1.3114754098360656E-2</v>
          </cell>
          <cell r="D9">
            <v>0.11475409836065574</v>
          </cell>
        </row>
        <row r="10">
          <cell r="A10" t="str">
            <v>1965</v>
          </cell>
          <cell r="B10">
            <v>8.4092126405998932E-2</v>
          </cell>
          <cell r="C10">
            <v>1.5211569362613819E-2</v>
          </cell>
          <cell r="D10">
            <v>0.1211569362613819</v>
          </cell>
        </row>
        <row r="11">
          <cell r="A11" t="str">
            <v>1966</v>
          </cell>
          <cell r="B11">
            <v>8.2848980396020094E-2</v>
          </cell>
          <cell r="C11">
            <v>1.7535218205102947E-2</v>
          </cell>
          <cell r="D11">
            <v>0.11388040587134272</v>
          </cell>
        </row>
        <row r="12">
          <cell r="A12" t="str">
            <v>1967</v>
          </cell>
          <cell r="B12">
            <v>7.5657021502521904E-2</v>
          </cell>
          <cell r="C12">
            <v>1.9113352800637112E-2</v>
          </cell>
          <cell r="D12">
            <v>0.10768958499247855</v>
          </cell>
        </row>
        <row r="13">
          <cell r="A13" t="str">
            <v>1968</v>
          </cell>
          <cell r="B13">
            <v>7.5294310006540216E-2</v>
          </cell>
          <cell r="C13">
            <v>1.896664486592544E-2</v>
          </cell>
          <cell r="D13">
            <v>0.10480706344015696</v>
          </cell>
        </row>
        <row r="14">
          <cell r="A14" t="str">
            <v>1969</v>
          </cell>
          <cell r="B14">
            <v>7.4736459469283895E-2</v>
          </cell>
          <cell r="C14">
            <v>1.7811704834605598E-2</v>
          </cell>
          <cell r="D14">
            <v>0.1099236641221374</v>
          </cell>
        </row>
        <row r="15">
          <cell r="A15" t="str">
            <v>1970</v>
          </cell>
          <cell r="B15">
            <v>8.1749802058590657E-2</v>
          </cell>
          <cell r="C15">
            <v>2.0256004222750066E-2</v>
          </cell>
          <cell r="D15">
            <v>0.12232779097387174</v>
          </cell>
        </row>
        <row r="16">
          <cell r="A16" t="str">
            <v>1971</v>
          </cell>
          <cell r="B16">
            <v>9.4063545150501679E-2</v>
          </cell>
          <cell r="C16">
            <v>1.9171046344959388E-2</v>
          </cell>
          <cell r="D16">
            <v>0.12470138557095078</v>
          </cell>
        </row>
        <row r="17">
          <cell r="A17" t="str">
            <v>1972</v>
          </cell>
          <cell r="B17">
            <v>0.10442534224769182</v>
          </cell>
          <cell r="C17">
            <v>2.0640984824365913E-2</v>
          </cell>
          <cell r="D17">
            <v>0.12071527114507057</v>
          </cell>
        </row>
        <row r="18">
          <cell r="A18" t="str">
            <v>1973</v>
          </cell>
          <cell r="B18">
            <v>8.8809946714031973E-2</v>
          </cell>
          <cell r="C18">
            <v>2.8029285621453019E-2</v>
          </cell>
          <cell r="D18">
            <v>0.11930858207338735</v>
          </cell>
        </row>
        <row r="19">
          <cell r="A19" t="str">
            <v>1974</v>
          </cell>
          <cell r="B19">
            <v>8.7295096540198416E-2</v>
          </cell>
          <cell r="C19">
            <v>2.9157628986950183E-2</v>
          </cell>
          <cell r="D19">
            <v>0.12029299861323473</v>
          </cell>
        </row>
        <row r="20">
          <cell r="A20" t="str">
            <v>1975</v>
          </cell>
          <cell r="B20">
            <v>0.11008509297195083</v>
          </cell>
          <cell r="C20">
            <v>3.8796092026473369E-2</v>
          </cell>
          <cell r="D20">
            <v>0.13271352032776551</v>
          </cell>
        </row>
        <row r="21">
          <cell r="A21" t="str">
            <v>1976</v>
          </cell>
          <cell r="B21">
            <v>0.12226476259676383</v>
          </cell>
          <cell r="C21">
            <v>3.9180616493865804E-2</v>
          </cell>
          <cell r="D21">
            <v>0.13056479333761842</v>
          </cell>
        </row>
        <row r="22">
          <cell r="A22" t="str">
            <v>1977</v>
          </cell>
          <cell r="B22">
            <v>0.11652628374264258</v>
          </cell>
          <cell r="C22">
            <v>4.2825248629997974E-2</v>
          </cell>
          <cell r="D22">
            <v>0.12395981327379745</v>
          </cell>
        </row>
        <row r="23">
          <cell r="A23" t="str">
            <v>1978</v>
          </cell>
          <cell r="B23">
            <v>9.1407433817630807E-2</v>
          </cell>
          <cell r="C23">
            <v>4.7686959622069702E-2</v>
          </cell>
          <cell r="D23">
            <v>0.11968535520099831</v>
          </cell>
        </row>
        <row r="24">
          <cell r="A24" t="str">
            <v>1979</v>
          </cell>
          <cell r="B24">
            <v>8.7057272042200456E-2</v>
          </cell>
          <cell r="C24">
            <v>5.139412207987943E-2</v>
          </cell>
          <cell r="D24">
            <v>0.11948003014318011</v>
          </cell>
        </row>
        <row r="25">
          <cell r="A25" t="str">
            <v>1980</v>
          </cell>
          <cell r="B25">
            <v>8.0761664057900251E-2</v>
          </cell>
          <cell r="C25">
            <v>5.4539971566839471E-2</v>
          </cell>
          <cell r="D25">
            <v>0.1284661889512759</v>
          </cell>
        </row>
        <row r="26">
          <cell r="A26" t="str">
            <v>1981</v>
          </cell>
          <cell r="B26">
            <v>8.4158113018265451E-2</v>
          </cell>
          <cell r="C26">
            <v>4.3797942230758877E-2</v>
          </cell>
          <cell r="D26">
            <v>0.14527948714811778</v>
          </cell>
        </row>
        <row r="27">
          <cell r="A27" t="str">
            <v>1982</v>
          </cell>
          <cell r="B27">
            <v>8.4469745700930576E-2</v>
          </cell>
          <cell r="C27">
            <v>3.8991809254256188E-2</v>
          </cell>
          <cell r="D27">
            <v>0.14719756421801963</v>
          </cell>
        </row>
        <row r="28">
          <cell r="A28" t="str">
            <v>1983</v>
          </cell>
          <cell r="B28">
            <v>7.8782620053927471E-2</v>
          </cell>
          <cell r="C28">
            <v>3.7404017503102231E-2</v>
          </cell>
          <cell r="D28">
            <v>0.14330898200240713</v>
          </cell>
        </row>
        <row r="29">
          <cell r="A29" t="str">
            <v>1984</v>
          </cell>
          <cell r="B29">
            <v>6.663365466787001E-2</v>
          </cell>
          <cell r="C29">
            <v>3.5405368709417205E-2</v>
          </cell>
          <cell r="D29">
            <v>0.13429760316915187</v>
          </cell>
        </row>
        <row r="30">
          <cell r="A30" t="str">
            <v>1985</v>
          </cell>
          <cell r="B30">
            <v>7.1467850952603038E-2</v>
          </cell>
          <cell r="C30">
            <v>3.7895293716370015E-2</v>
          </cell>
          <cell r="D30">
            <v>0.12110623072692975</v>
          </cell>
        </row>
        <row r="31">
          <cell r="A31" t="str">
            <v>1986</v>
          </cell>
          <cell r="B31">
            <v>6.8154971423116856E-2</v>
          </cell>
          <cell r="C31">
            <v>2.8827452898853346E-2</v>
          </cell>
          <cell r="D31">
            <v>0.10745266021548998</v>
          </cell>
        </row>
        <row r="32">
          <cell r="A32" t="str">
            <v>1987</v>
          </cell>
          <cell r="B32">
            <v>5.7517171203256168E-2</v>
          </cell>
          <cell r="C32">
            <v>2.2320020351055712E-2</v>
          </cell>
          <cell r="D32">
            <v>0.10387687611294837</v>
          </cell>
        </row>
        <row r="33">
          <cell r="A33" t="str">
            <v>1988</v>
          </cell>
          <cell r="B33">
            <v>5.6068835981521903E-2</v>
          </cell>
          <cell r="C33">
            <v>1.9514526964143696E-2</v>
          </cell>
          <cell r="D33">
            <v>0.12024722067110005</v>
          </cell>
        </row>
        <row r="34">
          <cell r="A34" t="str">
            <v>1989</v>
          </cell>
          <cell r="B34">
            <v>6.3924910460664439E-2</v>
          </cell>
          <cell r="C34">
            <v>2.5229802925245681E-2</v>
          </cell>
          <cell r="D34">
            <v>0.12028793733128672</v>
          </cell>
        </row>
        <row r="35">
          <cell r="A35" t="str">
            <v>1990</v>
          </cell>
          <cell r="B35">
            <v>5.3650878338806662E-2</v>
          </cell>
          <cell r="C35">
            <v>2.5198772257433454E-2</v>
          </cell>
          <cell r="D35">
            <v>0.11749717134735854</v>
          </cell>
        </row>
        <row r="36">
          <cell r="A36" t="str">
            <v>1991</v>
          </cell>
          <cell r="B36">
            <v>4.967322012106927E-2</v>
          </cell>
          <cell r="C36">
            <v>2.1813896180425351E-2</v>
          </cell>
          <cell r="D36">
            <v>0.10712755129372689</v>
          </cell>
        </row>
        <row r="37">
          <cell r="A37" t="str">
            <v>1992</v>
          </cell>
          <cell r="B37">
            <v>4.4154313432159212E-2</v>
          </cell>
          <cell r="C37">
            <v>1.9440686579770518E-2</v>
          </cell>
          <cell r="D37">
            <v>0.10009281329258138</v>
          </cell>
        </row>
        <row r="38">
          <cell r="A38" t="str">
            <v>1993</v>
          </cell>
          <cell r="B38">
            <v>3.3353846409726523E-2</v>
          </cell>
          <cell r="C38">
            <v>1.5736163029060654E-2</v>
          </cell>
          <cell r="D38">
            <v>9.8390000706869526E-2</v>
          </cell>
        </row>
        <row r="39">
          <cell r="A39" t="str">
            <v>1994</v>
          </cell>
          <cell r="B39">
            <v>2.9743548348630418E-2</v>
          </cell>
          <cell r="C39">
            <v>1.4518623427561902E-2</v>
          </cell>
          <cell r="D39">
            <v>0.10562784699124736</v>
          </cell>
        </row>
        <row r="40">
          <cell r="A40" t="str">
            <v>1995</v>
          </cell>
          <cell r="B40">
            <v>3.0115540029635526E-2</v>
          </cell>
          <cell r="C40">
            <v>1.5562665656340253E-2</v>
          </cell>
          <cell r="D40">
            <v>0.11134514152329182</v>
          </cell>
        </row>
        <row r="41">
          <cell r="A41" t="str">
            <v>1996</v>
          </cell>
          <cell r="B41">
            <v>2.8852785108092856E-2</v>
          </cell>
          <cell r="C41">
            <v>1.5608346489903164E-2</v>
          </cell>
          <cell r="D41">
            <v>0.11358869427931445</v>
          </cell>
        </row>
        <row r="42">
          <cell r="A42" t="str">
            <v>1997</v>
          </cell>
          <cell r="B42">
            <v>2.9844190669933886E-2</v>
          </cell>
          <cell r="C42">
            <v>1.6716240027535047E-2</v>
          </cell>
          <cell r="D42">
            <v>0.11494084588078762</v>
          </cell>
        </row>
        <row r="43">
          <cell r="A43" t="str">
            <v>1998</v>
          </cell>
          <cell r="B43">
            <v>2.9537690973392313E-2</v>
          </cell>
          <cell r="C43">
            <v>2.4521923585812545E-2</v>
          </cell>
          <cell r="D43">
            <v>0.11108115681899607</v>
          </cell>
        </row>
        <row r="44">
          <cell r="A44" t="str">
            <v>1999</v>
          </cell>
          <cell r="B44">
            <v>2.6990677224556819E-2</v>
          </cell>
          <cell r="C44">
            <v>1.7447525629530405E-2</v>
          </cell>
          <cell r="D44">
            <v>0.10397433265996175</v>
          </cell>
        </row>
        <row r="45">
          <cell r="A45" t="str">
            <v>2000</v>
          </cell>
          <cell r="B45">
            <v>2.6440029701710506E-2</v>
          </cell>
          <cell r="C45">
            <v>1.3201498758947071E-2</v>
          </cell>
          <cell r="D45">
            <v>0.1042294552090989</v>
          </cell>
        </row>
        <row r="46">
          <cell r="A46" t="str">
            <v>2001</v>
          </cell>
          <cell r="B46">
            <v>2.5377784982258966E-2</v>
          </cell>
          <cell r="C46">
            <v>1.2457748719703655E-2</v>
          </cell>
          <cell r="D46">
            <v>0.10579780623547846</v>
          </cell>
        </row>
        <row r="47">
          <cell r="A47" t="str">
            <v>2002</v>
          </cell>
          <cell r="B47">
            <v>2.5145533957678483E-2</v>
          </cell>
          <cell r="C47">
            <v>1.3571165572482563E-2</v>
          </cell>
          <cell r="D47">
            <v>0.10155664929053804</v>
          </cell>
        </row>
        <row r="48">
          <cell r="A48" t="str">
            <v>2003</v>
          </cell>
          <cell r="B48">
            <v>2.7063222667218643E-2</v>
          </cell>
          <cell r="C48">
            <v>1.4453176632566178E-2</v>
          </cell>
          <cell r="D48">
            <v>0.10505240542968695</v>
          </cell>
        </row>
        <row r="49">
          <cell r="A49" t="str">
            <v>2004</v>
          </cell>
          <cell r="B49">
            <v>2.6950546890223755E-2</v>
          </cell>
          <cell r="C49">
            <v>1.4432649049825894E-2</v>
          </cell>
          <cell r="D49">
            <v>0.11028942759589792</v>
          </cell>
        </row>
        <row r="50">
          <cell r="A50" t="str">
            <v>2005</v>
          </cell>
          <cell r="B50">
            <v>2.6626550557130889E-2</v>
          </cell>
          <cell r="C50">
            <v>1.5375059676069855E-2</v>
          </cell>
          <cell r="D50">
            <v>0.1167811013712023</v>
          </cell>
        </row>
        <row r="51">
          <cell r="A51" t="str">
            <v>2006</v>
          </cell>
          <cell r="B51">
            <v>2.8925531470251176E-2</v>
          </cell>
          <cell r="C51">
            <v>1.7320715359784293E-2</v>
          </cell>
          <cell r="D51">
            <v>0.12740900294227142</v>
          </cell>
        </row>
        <row r="52">
          <cell r="A52" t="str">
            <v>2007</v>
          </cell>
          <cell r="B52">
            <v>3.379711503632838E-2</v>
          </cell>
          <cell r="C52">
            <v>2.2802718769309442E-2</v>
          </cell>
          <cell r="D52">
            <v>0.13361600579549571</v>
          </cell>
        </row>
        <row r="53">
          <cell r="A53" t="str">
            <v>2008</v>
          </cell>
          <cell r="B53">
            <v>3.8731735072833798E-2</v>
          </cell>
          <cell r="C53">
            <v>3.0248913418472977E-2</v>
          </cell>
          <cell r="D53">
            <v>0.14716742143128184</v>
          </cell>
        </row>
        <row r="54">
          <cell r="A54" t="str">
            <v>2009</v>
          </cell>
          <cell r="B54">
            <v>3.60718466525113E-2</v>
          </cell>
          <cell r="C54">
            <v>3.3886270595573947E-2</v>
          </cell>
          <cell r="D54">
            <v>0.12495003093876701</v>
          </cell>
        </row>
        <row r="55">
          <cell r="A55" t="str">
            <v>2010</v>
          </cell>
          <cell r="B55">
            <v>3.1575333656454534E-2</v>
          </cell>
          <cell r="C55">
            <v>2.9957327711329935E-2</v>
          </cell>
          <cell r="D55">
            <v>0.11408381886056906</v>
          </cell>
        </row>
        <row r="56">
          <cell r="A56" t="str">
            <v>2011</v>
          </cell>
          <cell r="B56">
            <v>3.4190680203796342E-2</v>
          </cell>
          <cell r="C56">
            <v>3.105246183777987E-2</v>
          </cell>
          <cell r="D56">
            <v>0.11285022423789023</v>
          </cell>
        </row>
        <row r="57">
          <cell r="A57" t="str">
            <v>2012</v>
          </cell>
          <cell r="B57">
            <v>3.225815496644361E-2</v>
          </cell>
          <cell r="C57">
            <v>3.0862904593867459E-2</v>
          </cell>
          <cell r="D57">
            <v>0.11622833765844125</v>
          </cell>
        </row>
        <row r="58">
          <cell r="A58" t="str">
            <v>2013</v>
          </cell>
          <cell r="B58">
            <v>3.1959634289141114E-2</v>
          </cell>
          <cell r="C58">
            <v>3.4593124697890471E-2</v>
          </cell>
          <cell r="D58">
            <v>0.11923445767623164</v>
          </cell>
        </row>
        <row r="59">
          <cell r="A59" t="str">
            <v>2014</v>
          </cell>
          <cell r="B59">
            <v>3.322550063826344E-2</v>
          </cell>
          <cell r="C59">
            <v>3.120003928519333E-2</v>
          </cell>
          <cell r="D59">
            <v>0.11858661357037335</v>
          </cell>
        </row>
        <row r="60">
          <cell r="A60" t="str">
            <v>2015</v>
          </cell>
          <cell r="B60">
            <v>3.4901656784201388E-2</v>
          </cell>
          <cell r="C60">
            <v>3.1414952023313465E-2</v>
          </cell>
          <cell r="D60">
            <v>0.11377302669453196</v>
          </cell>
        </row>
        <row r="61">
          <cell r="A61" t="str">
            <v>2016</v>
          </cell>
          <cell r="B61">
            <v>3.4566887030405155E-2</v>
          </cell>
          <cell r="C61">
            <v>2.7418739777143031E-2</v>
          </cell>
          <cell r="D61">
            <v>0.11242941829645839</v>
          </cell>
        </row>
        <row r="62">
          <cell r="A62" t="str">
            <v>2017</v>
          </cell>
          <cell r="B62">
            <v>3.0422847510628789E-2</v>
          </cell>
          <cell r="C62">
            <v>2.4386444776583784E-2</v>
          </cell>
          <cell r="D62">
            <v>0.10917886097211801</v>
          </cell>
        </row>
        <row r="63">
          <cell r="A63" t="str">
            <v>2018</v>
          </cell>
          <cell r="B63">
            <v>2.8505231307257191E-2</v>
          </cell>
          <cell r="C63">
            <v>2.1168740773916124E-2</v>
          </cell>
          <cell r="D63">
            <v>0.10954765549091949</v>
          </cell>
        </row>
        <row r="64">
          <cell r="A64" t="str">
            <v>2019</v>
          </cell>
          <cell r="B64">
            <v>2.6368985176901047E-2</v>
          </cell>
          <cell r="C64">
            <v>1.8154531913225594E-2</v>
          </cell>
          <cell r="D64">
            <v>0.11016643476408958</v>
          </cell>
        </row>
        <row r="65">
          <cell r="A65" t="str">
            <v>2020</v>
          </cell>
          <cell r="B65">
            <v>2.4390765664748133E-2</v>
          </cell>
          <cell r="C65">
            <v>1.4615763646865289E-2</v>
          </cell>
          <cell r="D65">
            <v>9.8977108669597705E-2</v>
          </cell>
        </row>
        <row r="66">
          <cell r="A66" t="str">
            <v>2021</v>
          </cell>
          <cell r="B66">
            <v>2.3197503855211254E-2</v>
          </cell>
          <cell r="C66">
            <v>1.3681980761884918E-2</v>
          </cell>
          <cell r="D66">
            <v>9.363420700973224E-2</v>
          </cell>
        </row>
        <row r="67">
          <cell r="A67" t="str">
            <v>2022</v>
          </cell>
          <cell r="B67">
            <v>2.4356158883958649E-2</v>
          </cell>
          <cell r="C67">
            <v>1.3776826587959114E-2</v>
          </cell>
          <cell r="D67">
            <v>0.10252340762350193</v>
          </cell>
        </row>
        <row r="68">
          <cell r="A68" t="str">
            <v>2023</v>
          </cell>
          <cell r="B68">
            <v>2.5684386164853478E-2</v>
          </cell>
          <cell r="C68">
            <v>1.5481218309523283E-2</v>
          </cell>
          <cell r="D68">
            <v>0.10818145514055748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4BC5-8D6D-432A-A120-2292945BE9D5}">
  <dimension ref="A1:E128"/>
  <sheetViews>
    <sheetView zoomScale="45" zoomScaleNormal="45" workbookViewId="0">
      <pane xSplit="1" ySplit="3" topLeftCell="B81" activePane="bottomRight" state="frozen"/>
      <selection activeCell="B26" sqref="B26"/>
      <selection pane="topRight" activeCell="B26" sqref="B26"/>
      <selection pane="bottomLeft" activeCell="B26" sqref="B26"/>
      <selection pane="bottomRight" activeCell="A128" sqref="A128"/>
    </sheetView>
  </sheetViews>
  <sheetFormatPr defaultRowHeight="14.5" x14ac:dyDescent="0.35"/>
  <cols>
    <col min="1" max="1" width="7.1796875" customWidth="1"/>
    <col min="4" max="4" width="14.36328125" bestFit="1" customWidth="1"/>
    <col min="6" max="6" width="20.08984375" bestFit="1" customWidth="1"/>
  </cols>
  <sheetData>
    <row r="1" spans="1:5" ht="26" x14ac:dyDescent="0.6">
      <c r="A1" s="11" t="s">
        <v>74</v>
      </c>
    </row>
    <row r="2" spans="1:5" x14ac:dyDescent="0.35">
      <c r="A2" s="63" t="s">
        <v>75</v>
      </c>
    </row>
    <row r="3" spans="1:5" ht="26" x14ac:dyDescent="0.6">
      <c r="A3" s="11"/>
      <c r="E3" s="65"/>
    </row>
    <row r="4" spans="1:5" x14ac:dyDescent="0.35">
      <c r="A4" s="66">
        <v>1994</v>
      </c>
      <c r="B4" s="4">
        <v>-4.7133492258133458E-4</v>
      </c>
      <c r="C4" s="4"/>
      <c r="D4" s="67"/>
      <c r="E4" s="65"/>
    </row>
    <row r="5" spans="1:5" x14ac:dyDescent="0.35">
      <c r="A5" s="66"/>
      <c r="B5" s="4">
        <v>9.7566198637673018E-3</v>
      </c>
      <c r="C5" s="4"/>
      <c r="D5" s="67"/>
      <c r="E5" s="65"/>
    </row>
    <row r="6" spans="1:5" x14ac:dyDescent="0.35">
      <c r="A6" s="66"/>
      <c r="B6" s="4">
        <v>1.1245152337437947E-2</v>
      </c>
      <c r="C6" s="4"/>
      <c r="D6" s="67"/>
      <c r="E6" s="65"/>
    </row>
    <row r="7" spans="1:5" x14ac:dyDescent="0.35">
      <c r="A7" s="66"/>
      <c r="B7" s="4">
        <v>1.8582953859177076E-2</v>
      </c>
      <c r="C7" s="4"/>
      <c r="D7" s="67"/>
      <c r="E7" s="65"/>
    </row>
    <row r="8" spans="1:5" x14ac:dyDescent="0.35">
      <c r="A8" s="66">
        <v>1995</v>
      </c>
      <c r="B8" s="4">
        <v>2.4994674568008524E-3</v>
      </c>
      <c r="C8" s="4"/>
      <c r="D8" s="67"/>
      <c r="E8" s="65"/>
    </row>
    <row r="9" spans="1:5" x14ac:dyDescent="0.35">
      <c r="A9" s="66"/>
      <c r="B9" s="4">
        <v>2.8748405134577659E-3</v>
      </c>
      <c r="C9" s="4"/>
      <c r="D9" s="67"/>
      <c r="E9" s="65"/>
    </row>
    <row r="10" spans="1:5" x14ac:dyDescent="0.35">
      <c r="A10" s="66"/>
      <c r="B10" s="4">
        <v>6.6346296747230582E-3</v>
      </c>
      <c r="C10" s="4"/>
      <c r="D10" s="67"/>
      <c r="E10" s="65"/>
    </row>
    <row r="11" spans="1:5" x14ac:dyDescent="0.35">
      <c r="A11" s="66"/>
      <c r="B11" s="4">
        <v>3.3636667019540933E-3</v>
      </c>
      <c r="C11" s="4"/>
      <c r="D11" s="67"/>
      <c r="E11" s="65"/>
    </row>
    <row r="12" spans="1:5" x14ac:dyDescent="0.35">
      <c r="A12" s="66">
        <v>1996</v>
      </c>
      <c r="B12" s="4">
        <v>1.8524983038061604E-2</v>
      </c>
      <c r="C12" s="4"/>
      <c r="D12" s="67"/>
      <c r="E12" s="65"/>
    </row>
    <row r="13" spans="1:5" x14ac:dyDescent="0.35">
      <c r="A13" s="66"/>
      <c r="B13" s="4">
        <v>1.1913589158366822E-2</v>
      </c>
      <c r="C13" s="4"/>
      <c r="D13" s="67"/>
      <c r="E13" s="65"/>
    </row>
    <row r="14" spans="1:5" x14ac:dyDescent="0.35">
      <c r="A14" s="66"/>
      <c r="B14" s="4">
        <v>1.1914841545854538E-2</v>
      </c>
      <c r="C14" s="4"/>
      <c r="D14" s="67"/>
      <c r="E14" s="65"/>
    </row>
    <row r="15" spans="1:5" x14ac:dyDescent="0.35">
      <c r="A15" s="66"/>
      <c r="B15" s="4">
        <v>9.3817146318699862E-3</v>
      </c>
      <c r="C15" s="4"/>
      <c r="D15" s="67"/>
      <c r="E15" s="65"/>
    </row>
    <row r="16" spans="1:5" x14ac:dyDescent="0.35">
      <c r="A16" s="66">
        <v>1997</v>
      </c>
      <c r="B16" s="4">
        <v>4.6421677875430056E-3</v>
      </c>
      <c r="C16" s="4"/>
      <c r="D16" s="67"/>
      <c r="E16" s="65"/>
    </row>
    <row r="17" spans="1:5" x14ac:dyDescent="0.35">
      <c r="A17" s="66"/>
      <c r="B17" s="4">
        <v>6.2741089497306834E-3</v>
      </c>
      <c r="C17" s="4"/>
      <c r="D17" s="67"/>
      <c r="E17" s="65"/>
    </row>
    <row r="18" spans="1:5" x14ac:dyDescent="0.35">
      <c r="A18" s="66"/>
      <c r="B18" s="4">
        <v>9.9423784325125553E-4</v>
      </c>
      <c r="C18" s="4"/>
      <c r="D18" s="67"/>
      <c r="E18" s="65"/>
    </row>
    <row r="19" spans="1:5" x14ac:dyDescent="0.35">
      <c r="A19" s="66"/>
      <c r="B19" s="4">
        <v>1.3815333373434768E-4</v>
      </c>
      <c r="C19" s="4"/>
      <c r="D19" s="67"/>
      <c r="E19" s="65"/>
    </row>
    <row r="20" spans="1:5" x14ac:dyDescent="0.35">
      <c r="A20" s="66">
        <v>1998</v>
      </c>
      <c r="B20" s="4">
        <v>2.6270385036457622E-3</v>
      </c>
      <c r="C20" s="4"/>
      <c r="D20" s="67"/>
      <c r="E20" s="65"/>
    </row>
    <row r="21" spans="1:5" x14ac:dyDescent="0.35">
      <c r="A21" s="66"/>
      <c r="B21" s="4">
        <v>1.414253049444758E-3</v>
      </c>
      <c r="C21" s="4"/>
      <c r="D21" s="67"/>
      <c r="E21" s="65"/>
    </row>
    <row r="22" spans="1:5" x14ac:dyDescent="0.35">
      <c r="A22" s="66"/>
      <c r="B22" s="4">
        <v>-2.1903341686316802E-3</v>
      </c>
      <c r="C22" s="4"/>
      <c r="D22" s="67"/>
      <c r="E22" s="65"/>
    </row>
    <row r="23" spans="1:5" x14ac:dyDescent="0.35">
      <c r="A23" s="66"/>
      <c r="B23" s="4">
        <v>9.6284345307862118E-4</v>
      </c>
      <c r="C23" s="4"/>
      <c r="D23" s="67"/>
      <c r="E23" s="65"/>
    </row>
    <row r="24" spans="1:5" x14ac:dyDescent="0.35">
      <c r="A24" s="66">
        <v>1999</v>
      </c>
      <c r="B24" s="4">
        <v>9.6106895421861349E-3</v>
      </c>
      <c r="C24" s="4"/>
      <c r="D24" s="67"/>
      <c r="E24" s="65"/>
    </row>
    <row r="25" spans="1:5" x14ac:dyDescent="0.35">
      <c r="A25" s="66"/>
      <c r="B25" s="4">
        <v>7.9589020389099208E-3</v>
      </c>
      <c r="C25" s="4"/>
      <c r="D25" s="67"/>
      <c r="E25" s="65"/>
    </row>
    <row r="26" spans="1:5" x14ac:dyDescent="0.35">
      <c r="A26" s="66"/>
      <c r="B26" s="4">
        <v>1.0918972593946474E-2</v>
      </c>
      <c r="C26" s="4"/>
      <c r="D26" s="67"/>
      <c r="E26" s="65"/>
    </row>
    <row r="27" spans="1:5" x14ac:dyDescent="0.35">
      <c r="A27" s="66"/>
      <c r="B27" s="4">
        <v>1.0999821584012581E-2</v>
      </c>
      <c r="C27" s="4"/>
      <c r="D27" s="67"/>
      <c r="E27" s="65"/>
    </row>
    <row r="28" spans="1:5" x14ac:dyDescent="0.35">
      <c r="A28" s="66">
        <v>2000</v>
      </c>
      <c r="B28" s="4">
        <v>1.1688399926261583E-2</v>
      </c>
      <c r="C28" s="4"/>
      <c r="D28" s="67"/>
      <c r="E28" s="65"/>
    </row>
    <row r="29" spans="1:5" x14ac:dyDescent="0.35">
      <c r="A29" s="66"/>
      <c r="B29" s="4">
        <v>9.1999078327755779E-3</v>
      </c>
      <c r="C29" s="4"/>
      <c r="D29" s="67"/>
      <c r="E29" s="65"/>
    </row>
    <row r="30" spans="1:5" x14ac:dyDescent="0.35">
      <c r="A30" s="66"/>
      <c r="B30" s="4">
        <v>9.9039428763350035E-3</v>
      </c>
      <c r="C30" s="4"/>
      <c r="D30" s="67"/>
      <c r="E30" s="65"/>
    </row>
    <row r="31" spans="1:5" x14ac:dyDescent="0.35">
      <c r="A31" s="66"/>
      <c r="B31" s="4">
        <v>8.5095467046614193E-3</v>
      </c>
      <c r="C31" s="4"/>
      <c r="D31" s="67"/>
      <c r="E31" s="65"/>
    </row>
    <row r="32" spans="1:5" x14ac:dyDescent="0.35">
      <c r="A32" s="66">
        <v>2001</v>
      </c>
      <c r="B32" s="4">
        <v>6.1451184646779122E-3</v>
      </c>
      <c r="C32" s="4"/>
      <c r="D32" s="67"/>
      <c r="E32" s="65"/>
    </row>
    <row r="33" spans="1:5" x14ac:dyDescent="0.35">
      <c r="A33" s="66"/>
      <c r="B33" s="4">
        <v>4.9970441205888783E-3</v>
      </c>
      <c r="C33" s="4"/>
      <c r="D33" s="67"/>
      <c r="E33" s="65"/>
    </row>
    <row r="34" spans="1:5" x14ac:dyDescent="0.35">
      <c r="A34" s="66"/>
      <c r="B34" s="4">
        <v>2.6574794215044051E-3</v>
      </c>
      <c r="C34" s="4"/>
      <c r="D34" s="67"/>
      <c r="E34" s="65"/>
    </row>
    <row r="35" spans="1:5" x14ac:dyDescent="0.35">
      <c r="A35" s="66"/>
      <c r="B35" s="4">
        <v>7.6932290380802293E-3</v>
      </c>
      <c r="C35" s="4"/>
      <c r="D35" s="67"/>
      <c r="E35" s="65"/>
    </row>
    <row r="36" spans="1:5" x14ac:dyDescent="0.35">
      <c r="A36" s="66">
        <v>2002</v>
      </c>
      <c r="B36" s="4">
        <v>1.0860090271194611E-2</v>
      </c>
      <c r="C36" s="4"/>
      <c r="D36" s="67"/>
      <c r="E36" s="65"/>
    </row>
    <row r="37" spans="1:5" x14ac:dyDescent="0.35">
      <c r="A37" s="66"/>
      <c r="B37" s="4">
        <v>1.2688591870982702E-2</v>
      </c>
      <c r="C37" s="4"/>
      <c r="D37" s="67"/>
      <c r="E37" s="65"/>
    </row>
    <row r="38" spans="1:5" x14ac:dyDescent="0.35">
      <c r="A38" s="66"/>
      <c r="B38" s="4">
        <v>1.1318294922630923E-2</v>
      </c>
      <c r="C38" s="4"/>
      <c r="D38" s="67"/>
      <c r="E38" s="65"/>
    </row>
    <row r="39" spans="1:5" x14ac:dyDescent="0.35">
      <c r="A39" s="66"/>
      <c r="B39" s="4">
        <v>8.3198863115936383E-3</v>
      </c>
      <c r="C39" s="4"/>
      <c r="D39" s="67"/>
      <c r="E39" s="65"/>
    </row>
    <row r="40" spans="1:5" x14ac:dyDescent="0.35">
      <c r="A40" s="66">
        <v>2003</v>
      </c>
      <c r="B40" s="4">
        <v>6.3476230694994307E-3</v>
      </c>
      <c r="C40" s="4"/>
      <c r="D40" s="67"/>
      <c r="E40" s="65"/>
    </row>
    <row r="41" spans="1:5" x14ac:dyDescent="0.35">
      <c r="A41" s="66"/>
      <c r="B41" s="4">
        <v>4.8836948048669448E-3</v>
      </c>
      <c r="C41" s="4"/>
      <c r="D41" s="67"/>
      <c r="E41" s="65"/>
    </row>
    <row r="42" spans="1:5" x14ac:dyDescent="0.35">
      <c r="A42" s="66"/>
      <c r="B42" s="4">
        <v>5.4269059072238335E-3</v>
      </c>
      <c r="C42" s="4"/>
      <c r="D42" s="67"/>
      <c r="E42" s="65"/>
    </row>
    <row r="43" spans="1:5" x14ac:dyDescent="0.35">
      <c r="A43" s="66"/>
      <c r="B43" s="4">
        <v>5.7693128266878002E-3</v>
      </c>
      <c r="C43" s="4"/>
      <c r="D43" s="67"/>
      <c r="E43" s="65"/>
    </row>
    <row r="44" spans="1:5" x14ac:dyDescent="0.35">
      <c r="A44" s="66">
        <v>2004</v>
      </c>
      <c r="B44" s="4">
        <v>1.513781621841348E-2</v>
      </c>
      <c r="C44" s="4"/>
      <c r="D44" s="67"/>
      <c r="E44" s="65"/>
    </row>
    <row r="45" spans="1:5" x14ac:dyDescent="0.35">
      <c r="A45" s="66"/>
      <c r="B45" s="4">
        <v>1.3974499245385852E-2</v>
      </c>
      <c r="C45" s="4"/>
      <c r="D45" s="67"/>
      <c r="E45" s="65"/>
    </row>
    <row r="46" spans="1:5" x14ac:dyDescent="0.35">
      <c r="A46" s="66"/>
      <c r="B46" s="4">
        <v>1.6351179575896158E-2</v>
      </c>
      <c r="C46" s="4"/>
      <c r="D46" s="67"/>
      <c r="E46" s="65"/>
    </row>
    <row r="47" spans="1:5" x14ac:dyDescent="0.35">
      <c r="A47" s="66"/>
      <c r="B47" s="4">
        <v>1.0679301033353683E-2</v>
      </c>
      <c r="C47" s="4"/>
      <c r="D47" s="67"/>
      <c r="E47" s="65"/>
    </row>
    <row r="48" spans="1:5" x14ac:dyDescent="0.35">
      <c r="A48" s="66">
        <v>2005</v>
      </c>
      <c r="B48" s="4">
        <v>1.0165997447253439E-2</v>
      </c>
      <c r="C48" s="4"/>
      <c r="D48" s="67"/>
      <c r="E48" s="65"/>
    </row>
    <row r="49" spans="1:5" x14ac:dyDescent="0.35">
      <c r="A49" s="66"/>
      <c r="B49" s="4">
        <v>1.7945539735341853E-2</v>
      </c>
      <c r="C49" s="4"/>
      <c r="D49" s="67"/>
      <c r="E49" s="65"/>
    </row>
    <row r="50" spans="1:5" x14ac:dyDescent="0.35">
      <c r="A50" s="66"/>
      <c r="B50" s="4">
        <v>1.3636185403032242E-2</v>
      </c>
      <c r="C50" s="4"/>
      <c r="D50" s="67"/>
      <c r="E50" s="65"/>
    </row>
    <row r="51" spans="1:5" x14ac:dyDescent="0.35">
      <c r="A51" s="66"/>
      <c r="B51" s="4">
        <v>6.6935606296185668E-3</v>
      </c>
      <c r="C51" s="4"/>
      <c r="D51" s="67"/>
      <c r="E51" s="65"/>
    </row>
    <row r="52" spans="1:5" x14ac:dyDescent="0.35">
      <c r="A52" s="66">
        <v>2006</v>
      </c>
      <c r="B52" s="4">
        <v>1.7571684316958214E-2</v>
      </c>
      <c r="C52" s="4"/>
      <c r="D52" s="67"/>
      <c r="E52" s="65"/>
    </row>
    <row r="53" spans="1:5" x14ac:dyDescent="0.35">
      <c r="A53" s="66"/>
      <c r="B53" s="4">
        <v>1.4202436253424988E-2</v>
      </c>
      <c r="C53" s="4"/>
      <c r="D53" s="67"/>
      <c r="E53" s="65"/>
    </row>
    <row r="54" spans="1:5" x14ac:dyDescent="0.35">
      <c r="A54" s="66"/>
      <c r="B54" s="4">
        <v>1.3811529745072493E-2</v>
      </c>
      <c r="C54" s="4"/>
      <c r="D54" s="67"/>
      <c r="E54" s="65"/>
    </row>
    <row r="55" spans="1:5" x14ac:dyDescent="0.35">
      <c r="A55" s="66"/>
      <c r="B55" s="4">
        <v>1.3828179232528992E-2</v>
      </c>
      <c r="C55" s="4"/>
      <c r="D55" s="67"/>
      <c r="E55" s="65"/>
    </row>
    <row r="56" spans="1:5" x14ac:dyDescent="0.35">
      <c r="A56" s="66">
        <v>2007</v>
      </c>
      <c r="B56" s="4">
        <v>1.6236720047158926E-2</v>
      </c>
      <c r="C56" s="4"/>
      <c r="D56" s="67"/>
      <c r="E56" s="65"/>
    </row>
    <row r="57" spans="1:5" x14ac:dyDescent="0.35">
      <c r="A57" s="66"/>
      <c r="B57" s="4">
        <v>8.1955799541209018E-3</v>
      </c>
      <c r="C57" s="4"/>
      <c r="D57" s="67"/>
      <c r="E57" s="65"/>
    </row>
    <row r="58" spans="1:5" x14ac:dyDescent="0.35">
      <c r="A58" s="66"/>
      <c r="B58" s="4">
        <v>1.1719351832540914E-2</v>
      </c>
      <c r="C58" s="4"/>
      <c r="D58" s="67"/>
      <c r="E58" s="65"/>
    </row>
    <row r="59" spans="1:5" x14ac:dyDescent="0.35">
      <c r="A59" s="66"/>
      <c r="B59" s="4">
        <v>1.4170797245472988E-2</v>
      </c>
      <c r="C59" s="4"/>
      <c r="D59" s="67"/>
      <c r="E59" s="65"/>
    </row>
    <row r="60" spans="1:5" x14ac:dyDescent="0.35">
      <c r="A60" s="66">
        <v>2008</v>
      </c>
      <c r="B60" s="4">
        <v>4.200052698526191E-3</v>
      </c>
      <c r="C60" s="4"/>
      <c r="D60" s="67"/>
      <c r="E60" s="65"/>
    </row>
    <row r="61" spans="1:5" x14ac:dyDescent="0.35">
      <c r="A61" s="66"/>
      <c r="B61" s="4">
        <v>1.2208871395048337E-2</v>
      </c>
      <c r="C61" s="4"/>
      <c r="D61" s="67"/>
      <c r="E61" s="65"/>
    </row>
    <row r="62" spans="1:5" x14ac:dyDescent="0.35">
      <c r="A62" s="66"/>
      <c r="B62" s="4">
        <v>2.3893335016145212E-3</v>
      </c>
      <c r="C62" s="4"/>
      <c r="D62" s="67"/>
      <c r="E62" s="65"/>
    </row>
    <row r="63" spans="1:5" x14ac:dyDescent="0.35">
      <c r="A63" s="66"/>
      <c r="B63" s="4">
        <v>-5.6924852404030002E-3</v>
      </c>
      <c r="C63" s="4"/>
      <c r="D63" s="67"/>
      <c r="E63" s="65"/>
    </row>
    <row r="64" spans="1:5" x14ac:dyDescent="0.35">
      <c r="A64" s="66">
        <v>2009</v>
      </c>
      <c r="B64" s="4">
        <v>-1.5555425976118475E-2</v>
      </c>
      <c r="C64" s="4"/>
      <c r="D64" s="67"/>
      <c r="E64" s="65"/>
    </row>
    <row r="65" spans="1:5" x14ac:dyDescent="0.35">
      <c r="A65" s="66"/>
      <c r="B65" s="4">
        <v>-3.4321137221483555E-3</v>
      </c>
      <c r="C65" s="4"/>
      <c r="D65" s="67"/>
      <c r="E65" s="65"/>
    </row>
    <row r="66" spans="1:5" x14ac:dyDescent="0.35">
      <c r="A66" s="66"/>
      <c r="B66" s="4">
        <v>2.3190719909902402E-3</v>
      </c>
      <c r="C66" s="4"/>
      <c r="D66" s="67"/>
      <c r="E66" s="65"/>
    </row>
    <row r="67" spans="1:5" x14ac:dyDescent="0.35">
      <c r="A67" s="66"/>
      <c r="B67" s="4">
        <v>6.6697167932647794E-3</v>
      </c>
      <c r="C67" s="4"/>
      <c r="D67" s="67"/>
      <c r="E67" s="65"/>
    </row>
    <row r="68" spans="1:5" x14ac:dyDescent="0.35">
      <c r="A68" s="66">
        <v>2010</v>
      </c>
      <c r="B68" s="4">
        <v>1.1667249068162411E-2</v>
      </c>
      <c r="C68" s="4"/>
      <c r="D68" s="67"/>
      <c r="E68" s="65"/>
    </row>
    <row r="69" spans="1:5" x14ac:dyDescent="0.35">
      <c r="A69" s="66"/>
      <c r="B69" s="4">
        <v>8.394119791030219E-3</v>
      </c>
      <c r="C69" s="4"/>
      <c r="D69" s="67"/>
      <c r="E69" s="65"/>
    </row>
    <row r="70" spans="1:5" x14ac:dyDescent="0.35">
      <c r="A70" s="66"/>
      <c r="B70" s="4">
        <v>8.9024630823741902E-3</v>
      </c>
      <c r="C70" s="4"/>
      <c r="D70" s="67"/>
      <c r="E70" s="65"/>
    </row>
    <row r="71" spans="1:5" x14ac:dyDescent="0.35">
      <c r="A71" s="66"/>
      <c r="B71" s="4">
        <v>9.3078134346715746E-3</v>
      </c>
      <c r="C71" s="4"/>
      <c r="D71" s="67"/>
      <c r="E71" s="65"/>
    </row>
    <row r="72" spans="1:5" x14ac:dyDescent="0.35">
      <c r="A72" s="66">
        <v>2011</v>
      </c>
      <c r="B72" s="4">
        <v>9.8480169218579938E-3</v>
      </c>
      <c r="C72" s="4"/>
      <c r="D72" s="67"/>
      <c r="E72" s="65"/>
    </row>
    <row r="73" spans="1:5" x14ac:dyDescent="0.35">
      <c r="A73" s="66"/>
      <c r="B73" s="4">
        <v>5.596715133178165E-3</v>
      </c>
      <c r="C73" s="4"/>
      <c r="D73" s="67"/>
      <c r="E73" s="65"/>
    </row>
    <row r="74" spans="1:5" x14ac:dyDescent="0.35">
      <c r="A74" s="66"/>
      <c r="B74" s="4">
        <v>4.1377111629474772E-3</v>
      </c>
      <c r="C74" s="4"/>
      <c r="D74" s="67"/>
      <c r="E74" s="65"/>
    </row>
    <row r="75" spans="1:5" x14ac:dyDescent="0.35">
      <c r="A75" s="66"/>
      <c r="B75" s="4">
        <v>6.8408623596842855E-3</v>
      </c>
      <c r="C75" s="4"/>
      <c r="D75" s="67"/>
      <c r="E75" s="65"/>
    </row>
    <row r="76" spans="1:5" x14ac:dyDescent="0.35">
      <c r="A76" s="66">
        <v>2012</v>
      </c>
      <c r="B76" s="4">
        <v>5.6684325344733555E-3</v>
      </c>
      <c r="C76" s="4"/>
      <c r="D76" s="67"/>
      <c r="E76" s="65"/>
    </row>
    <row r="77" spans="1:5" x14ac:dyDescent="0.35">
      <c r="A77" s="66"/>
      <c r="B77" s="4">
        <v>8.3473352076288698E-3</v>
      </c>
      <c r="C77" s="4"/>
      <c r="D77" s="67"/>
      <c r="E77" s="65"/>
    </row>
    <row r="78" spans="1:5" x14ac:dyDescent="0.35">
      <c r="A78" s="66"/>
      <c r="B78" s="4">
        <v>4.0655842081378513E-3</v>
      </c>
      <c r="C78" s="4"/>
      <c r="D78" s="67"/>
      <c r="E78" s="65"/>
    </row>
    <row r="79" spans="1:5" x14ac:dyDescent="0.35">
      <c r="A79" s="66"/>
      <c r="B79" s="4">
        <v>4.7694280200250017E-3</v>
      </c>
      <c r="C79" s="4"/>
      <c r="D79" s="67"/>
      <c r="E79" s="65"/>
    </row>
    <row r="80" spans="1:5" x14ac:dyDescent="0.35">
      <c r="A80" s="66">
        <v>2013</v>
      </c>
      <c r="B80" s="4">
        <v>7.7602471495237246E-3</v>
      </c>
      <c r="C80" s="4"/>
      <c r="D80" s="67"/>
      <c r="E80" s="65"/>
    </row>
    <row r="81" spans="1:5" x14ac:dyDescent="0.35">
      <c r="A81" s="66"/>
      <c r="B81" s="4">
        <v>7.2737858352649454E-3</v>
      </c>
      <c r="C81" s="4"/>
      <c r="D81" s="67"/>
      <c r="E81" s="65"/>
    </row>
    <row r="82" spans="1:5" x14ac:dyDescent="0.35">
      <c r="A82" s="66"/>
      <c r="B82" s="4">
        <v>4.7445959749716771E-3</v>
      </c>
      <c r="C82" s="4"/>
      <c r="D82" s="67"/>
      <c r="E82" s="65"/>
    </row>
    <row r="83" spans="1:5" x14ac:dyDescent="0.35">
      <c r="A83" s="66"/>
      <c r="B83" s="4">
        <v>5.3835202912677627E-3</v>
      </c>
      <c r="C83" s="4"/>
      <c r="D83" s="67"/>
      <c r="E83" s="65"/>
    </row>
    <row r="84" spans="1:5" x14ac:dyDescent="0.35">
      <c r="A84" s="66">
        <v>2014</v>
      </c>
      <c r="B84" s="4">
        <v>-1.3793495052292215E-3</v>
      </c>
      <c r="C84" s="4"/>
      <c r="D84" s="67"/>
      <c r="E84" s="65"/>
    </row>
    <row r="85" spans="1:5" x14ac:dyDescent="0.35">
      <c r="A85" s="66"/>
      <c r="B85" s="4">
        <v>3.9466659953117933E-3</v>
      </c>
      <c r="C85" s="4"/>
      <c r="D85" s="67"/>
      <c r="E85" s="65"/>
    </row>
    <row r="86" spans="1:5" x14ac:dyDescent="0.35">
      <c r="A86" s="66"/>
      <c r="B86" s="4">
        <v>4.8057925605446972E-3</v>
      </c>
      <c r="C86" s="4"/>
      <c r="D86" s="67"/>
      <c r="E86" s="65"/>
    </row>
    <row r="87" spans="1:5" x14ac:dyDescent="0.35">
      <c r="A87" s="66"/>
      <c r="B87" s="4">
        <v>7.4877563834854222E-3</v>
      </c>
      <c r="C87" s="4"/>
      <c r="D87" s="67"/>
      <c r="E87" s="65"/>
    </row>
    <row r="88" spans="1:5" x14ac:dyDescent="0.35">
      <c r="A88" s="66">
        <v>2015</v>
      </c>
      <c r="B88" s="4">
        <v>7.2235218227727493E-3</v>
      </c>
      <c r="C88" s="4"/>
      <c r="D88" s="67"/>
      <c r="E88" s="65"/>
    </row>
    <row r="89" spans="1:5" x14ac:dyDescent="0.35">
      <c r="A89" s="66"/>
      <c r="B89" s="4">
        <v>-8.442626298788114E-3</v>
      </c>
      <c r="C89" s="4"/>
      <c r="D89" s="67"/>
      <c r="E89" s="65"/>
    </row>
    <row r="90" spans="1:5" x14ac:dyDescent="0.35">
      <c r="A90" s="66"/>
      <c r="B90" s="4">
        <v>4.5042400976491592E-3</v>
      </c>
      <c r="C90" s="4"/>
      <c r="D90" s="67"/>
      <c r="E90" s="65"/>
    </row>
    <row r="91" spans="1:5" x14ac:dyDescent="0.35">
      <c r="A91" s="66"/>
      <c r="B91" s="4">
        <v>4.3346618430486483E-3</v>
      </c>
      <c r="C91" s="4"/>
      <c r="D91" s="67"/>
      <c r="E91" s="65"/>
    </row>
    <row r="92" spans="1:5" x14ac:dyDescent="0.35">
      <c r="A92" s="66">
        <v>2016</v>
      </c>
      <c r="B92" s="4">
        <v>2.3886475790229067E-3</v>
      </c>
      <c r="C92" s="4"/>
      <c r="D92" s="67"/>
      <c r="E92" s="65"/>
    </row>
    <row r="93" spans="1:5" x14ac:dyDescent="0.35">
      <c r="A93" s="66"/>
      <c r="B93" s="4">
        <v>9.6213852476267903E-4</v>
      </c>
      <c r="C93" s="4"/>
      <c r="D93" s="67"/>
      <c r="E93" s="65"/>
    </row>
    <row r="94" spans="1:5" x14ac:dyDescent="0.35">
      <c r="A94" s="66"/>
      <c r="B94" s="4">
        <v>-1.2183101536766827E-4</v>
      </c>
      <c r="C94" s="4"/>
      <c r="D94" s="67"/>
      <c r="E94" s="65"/>
    </row>
    <row r="95" spans="1:5" x14ac:dyDescent="0.35">
      <c r="A95" s="66"/>
      <c r="B95" s="4">
        <v>8.4913562659250097E-4</v>
      </c>
      <c r="C95" s="4"/>
      <c r="D95" s="67"/>
      <c r="E95" s="65"/>
    </row>
    <row r="96" spans="1:5" x14ac:dyDescent="0.35">
      <c r="A96" s="66">
        <v>2017</v>
      </c>
      <c r="B96" s="4">
        <v>4.7212570114936181E-3</v>
      </c>
      <c r="C96" s="4"/>
      <c r="D96" s="67"/>
      <c r="E96" s="65"/>
    </row>
    <row r="97" spans="1:5" x14ac:dyDescent="0.35">
      <c r="A97" s="66"/>
      <c r="B97" s="4">
        <v>5.4530290939673876E-3</v>
      </c>
      <c r="C97" s="4"/>
      <c r="D97" s="67"/>
      <c r="E97" s="65"/>
    </row>
    <row r="98" spans="1:5" x14ac:dyDescent="0.35">
      <c r="A98" s="66"/>
      <c r="B98" s="4">
        <v>1.8389597941168567E-3</v>
      </c>
      <c r="C98" s="4"/>
      <c r="D98" s="67"/>
      <c r="E98" s="65"/>
    </row>
    <row r="99" spans="1:5" x14ac:dyDescent="0.35">
      <c r="A99" s="66"/>
      <c r="B99" s="4">
        <v>3.9336109943264308E-3</v>
      </c>
      <c r="C99" s="4"/>
      <c r="D99" s="67"/>
      <c r="E99" s="65"/>
    </row>
    <row r="100" spans="1:5" x14ac:dyDescent="0.35">
      <c r="A100">
        <v>2018</v>
      </c>
      <c r="B100" s="4">
        <v>5.2902451784919702E-3</v>
      </c>
      <c r="C100" s="4"/>
      <c r="D100" s="67"/>
      <c r="E100" s="65"/>
    </row>
    <row r="101" spans="1:5" x14ac:dyDescent="0.35">
      <c r="B101" s="4">
        <v>-2.4865571563448263E-3</v>
      </c>
      <c r="C101" s="4"/>
      <c r="D101" s="67"/>
      <c r="E101" s="65"/>
    </row>
    <row r="102" spans="1:5" x14ac:dyDescent="0.35">
      <c r="B102" s="4">
        <v>1.2298210152111189E-2</v>
      </c>
      <c r="C102" s="4"/>
      <c r="D102" s="67"/>
      <c r="E102" s="65"/>
    </row>
    <row r="103" spans="1:5" x14ac:dyDescent="0.35">
      <c r="B103" s="4">
        <v>2.7749492677291432E-3</v>
      </c>
      <c r="C103" s="4"/>
      <c r="D103" s="67"/>
      <c r="E103" s="65"/>
    </row>
    <row r="104" spans="1:5" x14ac:dyDescent="0.35">
      <c r="A104">
        <v>2019</v>
      </c>
      <c r="B104" s="4">
        <v>-8.7343448163600401E-3</v>
      </c>
      <c r="C104" s="4"/>
      <c r="D104" s="67"/>
      <c r="E104" s="65"/>
    </row>
    <row r="105" spans="1:5" x14ac:dyDescent="0.35">
      <c r="B105" s="4">
        <v>4.5221080931374669E-3</v>
      </c>
      <c r="C105" s="4"/>
      <c r="D105" s="67"/>
      <c r="E105" s="65"/>
    </row>
    <row r="106" spans="1:5" x14ac:dyDescent="0.35">
      <c r="B106" s="4">
        <v>1.0510848777030013E-3</v>
      </c>
      <c r="C106" s="4"/>
      <c r="D106" s="67"/>
      <c r="E106" s="65"/>
    </row>
    <row r="107" spans="1:5" x14ac:dyDescent="0.35">
      <c r="B107" s="4">
        <v>-3.6211979394717986E-4</v>
      </c>
      <c r="C107" s="4"/>
      <c r="D107" s="67"/>
      <c r="E107" s="65"/>
    </row>
    <row r="108" spans="1:5" x14ac:dyDescent="0.35">
      <c r="A108">
        <v>2020</v>
      </c>
      <c r="B108" s="4">
        <v>-4.0208853398315814E-4</v>
      </c>
      <c r="D108" s="67"/>
      <c r="E108" s="65"/>
    </row>
    <row r="109" spans="1:5" x14ac:dyDescent="0.35">
      <c r="B109" s="4">
        <v>-0.16842584487251333</v>
      </c>
      <c r="D109" s="67"/>
      <c r="E109" s="65"/>
    </row>
    <row r="110" spans="1:5" x14ac:dyDescent="0.35">
      <c r="B110" s="4">
        <v>0.13756385407056748</v>
      </c>
      <c r="D110" s="67"/>
      <c r="E110" s="65"/>
    </row>
    <row r="111" spans="1:5" x14ac:dyDescent="0.35">
      <c r="B111" s="4">
        <v>2.7555714043366208E-2</v>
      </c>
      <c r="D111" s="67"/>
      <c r="E111" s="65"/>
    </row>
    <row r="112" spans="1:5" x14ac:dyDescent="0.35">
      <c r="A112">
        <v>2021</v>
      </c>
      <c r="B112" s="4">
        <v>5.9757845765375794E-3</v>
      </c>
      <c r="D112" s="67"/>
      <c r="E112" s="65"/>
    </row>
    <row r="113" spans="1:5" x14ac:dyDescent="0.35">
      <c r="B113" s="4">
        <v>1.4352878306925554E-2</v>
      </c>
      <c r="D113" s="67"/>
      <c r="E113" s="65"/>
    </row>
    <row r="114" spans="1:5" x14ac:dyDescent="0.35">
      <c r="B114" s="4">
        <v>-1.7021430209742672E-2</v>
      </c>
      <c r="D114" s="67"/>
      <c r="E114" s="65"/>
    </row>
    <row r="115" spans="1:5" x14ac:dyDescent="0.35">
      <c r="B115" s="4">
        <v>1.6057627181588208E-2</v>
      </c>
      <c r="D115" s="67"/>
      <c r="E115" s="65"/>
    </row>
    <row r="116" spans="1:5" x14ac:dyDescent="0.35">
      <c r="A116">
        <v>2022</v>
      </c>
      <c r="B116" s="4">
        <v>1.3034092750788373E-2</v>
      </c>
      <c r="D116" s="67"/>
      <c r="E116" s="65"/>
    </row>
    <row r="117" spans="1:5" x14ac:dyDescent="0.35">
      <c r="B117" s="4">
        <v>-9.377194949777401E-3</v>
      </c>
      <c r="D117" s="67"/>
      <c r="E117" s="65"/>
    </row>
    <row r="118" spans="1:5" x14ac:dyDescent="0.35">
      <c r="B118" s="4">
        <v>1.9477020600517037E-2</v>
      </c>
      <c r="D118" s="67"/>
      <c r="E118" s="65"/>
    </row>
    <row r="119" spans="1:5" x14ac:dyDescent="0.35">
      <c r="B119" s="4">
        <v>-1.3967658725328125E-2</v>
      </c>
      <c r="D119" s="67"/>
    </row>
    <row r="120" spans="1:5" x14ac:dyDescent="0.35">
      <c r="A120">
        <v>2023</v>
      </c>
      <c r="B120" s="4">
        <v>6.3038497222096535E-3</v>
      </c>
      <c r="D120" s="67"/>
    </row>
    <row r="121" spans="1:5" x14ac:dyDescent="0.35">
      <c r="B121" s="4">
        <v>6.8990827115893438E-3</v>
      </c>
      <c r="D121" s="67"/>
    </row>
    <row r="122" spans="1:5" x14ac:dyDescent="0.35">
      <c r="B122" s="4">
        <v>-4.120964915149683E-3</v>
      </c>
      <c r="D122" s="67"/>
    </row>
    <row r="123" spans="1:5" x14ac:dyDescent="0.35">
      <c r="B123" s="4">
        <v>3.4699592280376113E-3</v>
      </c>
      <c r="D123" s="67"/>
    </row>
    <row r="124" spans="1:5" x14ac:dyDescent="0.35">
      <c r="A124">
        <v>2024</v>
      </c>
      <c r="B124" s="4">
        <v>2.8815006039373259E-4</v>
      </c>
      <c r="D124" s="67"/>
    </row>
    <row r="125" spans="1:5" x14ac:dyDescent="0.35">
      <c r="B125" s="4">
        <v>3.4404255287341368E-3</v>
      </c>
    </row>
    <row r="126" spans="1:5" x14ac:dyDescent="0.35">
      <c r="B126" s="4">
        <v>-3.4693396462643911E-3</v>
      </c>
    </row>
    <row r="128" spans="1:5" x14ac:dyDescent="0.35">
      <c r="A128" t="s">
        <v>108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E143-710D-4638-8087-C8E6C9386089}">
  <dimension ref="A1:H134"/>
  <sheetViews>
    <sheetView zoomScale="84" zoomScaleNormal="84" workbookViewId="0">
      <pane xSplit="1" ySplit="5" topLeftCell="B109" activePane="bottomRight" state="frozen"/>
      <selection pane="topRight" activeCell="B1" sqref="B1"/>
      <selection pane="bottomLeft" activeCell="A6" sqref="A6"/>
      <selection pane="bottomRight" activeCell="A131" sqref="A131"/>
    </sheetView>
  </sheetViews>
  <sheetFormatPr defaultRowHeight="14.5" x14ac:dyDescent="0.35"/>
  <cols>
    <col min="1" max="1" width="11.08984375" customWidth="1"/>
    <col min="2" max="2" width="10.08984375" style="142" bestFit="1" customWidth="1"/>
    <col min="3" max="5" width="10.08984375" bestFit="1" customWidth="1"/>
    <col min="6" max="6" width="10.08984375" style="27" bestFit="1" customWidth="1"/>
    <col min="7" max="124" width="10.08984375" bestFit="1" customWidth="1"/>
  </cols>
  <sheetData>
    <row r="1" spans="1:7" ht="26" x14ac:dyDescent="0.6">
      <c r="A1" s="11" t="s">
        <v>188</v>
      </c>
    </row>
    <row r="2" spans="1:7" x14ac:dyDescent="0.35">
      <c r="A2" t="s">
        <v>189</v>
      </c>
    </row>
    <row r="5" spans="1:7" x14ac:dyDescent="0.35">
      <c r="A5" s="141"/>
      <c r="B5" s="4" t="s">
        <v>175</v>
      </c>
      <c r="C5" s="27" t="s">
        <v>1</v>
      </c>
      <c r="D5" s="27" t="s">
        <v>174</v>
      </c>
    </row>
    <row r="6" spans="1:7" x14ac:dyDescent="0.35">
      <c r="A6" s="140">
        <v>1994</v>
      </c>
      <c r="B6" s="4">
        <v>4.7739348891371325E-3</v>
      </c>
      <c r="C6" s="27">
        <v>-0.1573611802966064</v>
      </c>
      <c r="D6" s="4">
        <v>-4.7133492258133458E-4</v>
      </c>
      <c r="G6" s="27"/>
    </row>
    <row r="7" spans="1:7" x14ac:dyDescent="0.35">
      <c r="A7" s="141"/>
      <c r="B7" s="4">
        <v>9.9170184222969748E-3</v>
      </c>
      <c r="C7" s="27">
        <v>4.0358515342995283E-3</v>
      </c>
      <c r="D7" s="4">
        <v>9.7566198637673018E-3</v>
      </c>
      <c r="G7" s="27"/>
    </row>
    <row r="8" spans="1:7" x14ac:dyDescent="0.35">
      <c r="A8" s="141"/>
      <c r="B8" s="4">
        <v>1.1138266391153229E-2</v>
      </c>
      <c r="C8" s="27">
        <v>1.5079672063575078E-2</v>
      </c>
      <c r="D8" s="4">
        <v>1.1245152337437947E-2</v>
      </c>
      <c r="G8" s="27"/>
    </row>
    <row r="9" spans="1:7" x14ac:dyDescent="0.35">
      <c r="A9" s="141"/>
      <c r="B9" s="4">
        <v>1.6838033255198948E-2</v>
      </c>
      <c r="C9" s="27">
        <v>8.0938696568872759E-2</v>
      </c>
      <c r="D9" s="4">
        <v>1.8582953859177076E-2</v>
      </c>
      <c r="G9" s="27"/>
    </row>
    <row r="10" spans="1:7" x14ac:dyDescent="0.35">
      <c r="A10" s="140">
        <v>1995</v>
      </c>
      <c r="B10" s="4">
        <v>5.8903001076364703E-3</v>
      </c>
      <c r="C10" s="27">
        <v>-0.11148819810307808</v>
      </c>
      <c r="D10" s="4">
        <v>2.4994674568008524E-3</v>
      </c>
      <c r="G10" s="27"/>
    </row>
    <row r="11" spans="1:7" x14ac:dyDescent="0.35">
      <c r="A11" s="141"/>
      <c r="B11" s="4">
        <v>7.0089112476179327E-3</v>
      </c>
      <c r="C11" s="27">
        <v>-0.15445707335423176</v>
      </c>
      <c r="D11" s="4">
        <v>2.8748405134577659E-3</v>
      </c>
      <c r="G11" s="27"/>
    </row>
    <row r="12" spans="1:7" x14ac:dyDescent="0.35">
      <c r="A12" s="141"/>
      <c r="B12" s="4">
        <v>8.8899214428908024E-3</v>
      </c>
      <c r="C12" s="27">
        <v>-9.5586178486026241E-2</v>
      </c>
      <c r="D12" s="4">
        <v>6.6346296747230582E-3</v>
      </c>
      <c r="G12" s="27"/>
    </row>
    <row r="13" spans="1:7" x14ac:dyDescent="0.35">
      <c r="A13" s="141"/>
      <c r="B13" s="4">
        <v>3.4184564852821619E-3</v>
      </c>
      <c r="C13" s="27">
        <v>5.9345632831675488E-4</v>
      </c>
      <c r="D13" s="4">
        <v>3.3636667019540933E-3</v>
      </c>
      <c r="G13" s="27"/>
    </row>
    <row r="14" spans="1:7" x14ac:dyDescent="0.35">
      <c r="A14" s="140">
        <v>1996</v>
      </c>
      <c r="B14" s="4">
        <v>1.5326064550236218E-2</v>
      </c>
      <c r="C14" s="27">
        <v>0.18072121801319052</v>
      </c>
      <c r="D14" s="4">
        <v>1.8524983038061604E-2</v>
      </c>
      <c r="G14" s="27"/>
    </row>
    <row r="15" spans="1:7" x14ac:dyDescent="0.35">
      <c r="A15" s="141"/>
      <c r="B15" s="4">
        <v>8.5077784736622419E-3</v>
      </c>
      <c r="C15" s="27">
        <v>0.16041010567316949</v>
      </c>
      <c r="D15" s="4">
        <v>1.1913589158366822E-2</v>
      </c>
      <c r="G15" s="27"/>
    </row>
    <row r="16" spans="1:7" x14ac:dyDescent="0.35">
      <c r="A16" s="141"/>
      <c r="B16" s="4">
        <v>1.0667029732851274E-2</v>
      </c>
      <c r="C16" s="27">
        <v>5.9198666947740897E-2</v>
      </c>
      <c r="D16" s="4">
        <v>1.1914841545854538E-2</v>
      </c>
      <c r="G16" s="27"/>
    </row>
    <row r="17" spans="1:7" x14ac:dyDescent="0.35">
      <c r="A17" s="141"/>
      <c r="B17" s="4">
        <v>9.322005758103602E-3</v>
      </c>
      <c r="C17" s="27">
        <v>1.1540617307334466E-2</v>
      </c>
      <c r="D17" s="4">
        <v>9.3817146318699862E-3</v>
      </c>
      <c r="G17" s="27"/>
    </row>
    <row r="18" spans="1:7" x14ac:dyDescent="0.35">
      <c r="A18" s="140">
        <v>1997</v>
      </c>
      <c r="B18" s="4">
        <v>6.4086057333716528E-3</v>
      </c>
      <c r="C18" s="27">
        <v>-5.9087108470184169E-2</v>
      </c>
      <c r="D18" s="4">
        <v>4.6421677875430056E-3</v>
      </c>
      <c r="G18" s="27"/>
    </row>
    <row r="19" spans="1:7" x14ac:dyDescent="0.35">
      <c r="A19" s="141"/>
      <c r="B19" s="4">
        <v>6.3535814680397706E-3</v>
      </c>
      <c r="C19" s="27">
        <v>3.2073298214267965E-3</v>
      </c>
      <c r="D19" s="4">
        <v>6.2741089497306834E-3</v>
      </c>
      <c r="G19" s="27"/>
    </row>
    <row r="20" spans="1:7" x14ac:dyDescent="0.35">
      <c r="A20" s="141"/>
      <c r="B20" s="4">
        <v>1.08851264972043E-3</v>
      </c>
      <c r="C20" s="27">
        <v>-2.6551588422687455E-3</v>
      </c>
      <c r="D20" s="4">
        <v>9.9423784325125553E-4</v>
      </c>
      <c r="G20" s="27"/>
    </row>
    <row r="21" spans="1:7" x14ac:dyDescent="0.35">
      <c r="A21" s="141"/>
      <c r="B21" s="4">
        <v>3.5791191153888846E-4</v>
      </c>
      <c r="C21" s="27">
        <v>-8.4006771510120037E-3</v>
      </c>
      <c r="D21" s="4">
        <v>1.3815333373434768E-4</v>
      </c>
      <c r="G21" s="27"/>
    </row>
    <row r="22" spans="1:7" x14ac:dyDescent="0.35">
      <c r="A22" s="140">
        <v>1998</v>
      </c>
      <c r="B22" s="4">
        <v>3.5438180506262018E-3</v>
      </c>
      <c r="C22" s="27">
        <v>-3.3309534689522136E-2</v>
      </c>
      <c r="D22" s="4">
        <v>2.6270385036457622E-3</v>
      </c>
      <c r="G22" s="27"/>
    </row>
    <row r="23" spans="1:7" x14ac:dyDescent="0.35">
      <c r="A23" s="141"/>
      <c r="B23" s="4">
        <v>2.0254423803347521E-3</v>
      </c>
      <c r="C23" s="27">
        <v>-2.3456928361837104E-2</v>
      </c>
      <c r="D23" s="4">
        <v>1.414253049444758E-3</v>
      </c>
      <c r="G23" s="27"/>
    </row>
    <row r="24" spans="1:7" x14ac:dyDescent="0.35">
      <c r="A24" s="141"/>
      <c r="B24" s="4">
        <v>-2.1739448196960165E-3</v>
      </c>
      <c r="C24" s="27">
        <v>-2.8746706589344306E-3</v>
      </c>
      <c r="D24" s="4">
        <v>-2.1903341686316802E-3</v>
      </c>
      <c r="G24" s="27"/>
    </row>
    <row r="25" spans="1:7" x14ac:dyDescent="0.35">
      <c r="A25" s="141"/>
      <c r="B25" s="4">
        <v>4.5744515100376582E-4</v>
      </c>
      <c r="C25" s="27">
        <v>2.2080555638787747E-2</v>
      </c>
      <c r="D25" s="4">
        <v>9.6284345307862118E-4</v>
      </c>
      <c r="G25" s="27"/>
    </row>
    <row r="26" spans="1:7" x14ac:dyDescent="0.35">
      <c r="A26" s="140">
        <v>1999</v>
      </c>
      <c r="B26" s="4">
        <v>9.1989293149898899E-3</v>
      </c>
      <c r="C26" s="27">
        <v>2.6451809804252324E-2</v>
      </c>
      <c r="D26" s="4">
        <v>9.6106895421861349E-3</v>
      </c>
      <c r="G26" s="27"/>
    </row>
    <row r="27" spans="1:7" x14ac:dyDescent="0.35">
      <c r="A27" s="141"/>
      <c r="B27" s="4">
        <v>7.828317473626667E-3</v>
      </c>
      <c r="C27" s="27">
        <v>1.3210078906302769E-2</v>
      </c>
      <c r="D27" s="4">
        <v>7.9589020389099208E-3</v>
      </c>
      <c r="G27" s="27"/>
    </row>
    <row r="28" spans="1:7" x14ac:dyDescent="0.35">
      <c r="A28" s="141"/>
      <c r="B28" s="4">
        <v>1.0754829466468552E-2</v>
      </c>
      <c r="C28" s="27">
        <v>1.748457467434994E-2</v>
      </c>
      <c r="D28" s="4">
        <v>1.0918972593946474E-2</v>
      </c>
      <c r="G28" s="27"/>
    </row>
    <row r="29" spans="1:7" x14ac:dyDescent="0.35">
      <c r="A29" s="141"/>
      <c r="B29" s="4">
        <v>1.0626461515748753E-2</v>
      </c>
      <c r="C29" s="27">
        <v>2.5835168706661138E-2</v>
      </c>
      <c r="D29" s="4">
        <v>1.0999821584012581E-2</v>
      </c>
      <c r="G29" s="27"/>
    </row>
    <row r="30" spans="1:7" x14ac:dyDescent="0.35">
      <c r="A30" s="140">
        <v>2000</v>
      </c>
      <c r="B30" s="4">
        <v>1.1661274152693801E-2</v>
      </c>
      <c r="C30" s="27">
        <v>1.2750254541074257E-2</v>
      </c>
      <c r="D30" s="4">
        <v>1.1688399926261583E-2</v>
      </c>
      <c r="G30" s="27"/>
    </row>
    <row r="31" spans="1:7" x14ac:dyDescent="0.35">
      <c r="A31" s="141"/>
      <c r="B31" s="4">
        <v>9.2525341435749642E-3</v>
      </c>
      <c r="C31" s="27">
        <v>7.1420346027522008E-3</v>
      </c>
      <c r="D31" s="4">
        <v>9.1999078327755779E-3</v>
      </c>
      <c r="G31" s="27"/>
    </row>
    <row r="32" spans="1:7" x14ac:dyDescent="0.35">
      <c r="A32" s="141"/>
      <c r="B32" s="4">
        <v>1.0122991844680351E-2</v>
      </c>
      <c r="C32" s="27">
        <v>1.3204108912399093E-3</v>
      </c>
      <c r="D32" s="4">
        <v>9.9039428763350035E-3</v>
      </c>
      <c r="G32" s="27"/>
    </row>
    <row r="33" spans="1:7" x14ac:dyDescent="0.35">
      <c r="A33" s="141"/>
      <c r="B33" s="4">
        <v>9.0877790552368332E-3</v>
      </c>
      <c r="C33" s="27">
        <v>-1.4347935525413025E-2</v>
      </c>
      <c r="D33" s="4">
        <v>8.5095467046614193E-3</v>
      </c>
      <c r="G33" s="27"/>
    </row>
    <row r="34" spans="1:7" x14ac:dyDescent="0.35">
      <c r="A34" s="140">
        <v>2001</v>
      </c>
      <c r="B34" s="4">
        <v>6.7644770711214885E-3</v>
      </c>
      <c r="C34" s="27">
        <v>-1.8920215337177138E-2</v>
      </c>
      <c r="D34" s="4">
        <v>6.1451184646779122E-3</v>
      </c>
      <c r="G34" s="27"/>
    </row>
    <row r="35" spans="1:7" x14ac:dyDescent="0.35">
      <c r="A35" s="141"/>
      <c r="B35" s="4">
        <v>5.263937862071133E-3</v>
      </c>
      <c r="C35" s="27">
        <v>-6.0868728040170961E-3</v>
      </c>
      <c r="D35" s="4">
        <v>4.9970441205888783E-3</v>
      </c>
      <c r="G35" s="27"/>
    </row>
    <row r="36" spans="1:7" x14ac:dyDescent="0.35">
      <c r="A36" s="141"/>
      <c r="B36" s="4">
        <v>2.7844322482570849E-3</v>
      </c>
      <c r="C36" s="27">
        <v>-2.6749967582234691E-3</v>
      </c>
      <c r="D36" s="4">
        <v>2.6574794215044051E-3</v>
      </c>
      <c r="G36" s="27"/>
    </row>
    <row r="37" spans="1:7" x14ac:dyDescent="0.35">
      <c r="A37" s="141"/>
      <c r="B37" s="4">
        <v>7.8874008254836703E-3</v>
      </c>
      <c r="C37" s="27">
        <v>-5.0733176834427685E-4</v>
      </c>
      <c r="D37" s="4">
        <v>7.6932290380802293E-3</v>
      </c>
      <c r="G37" s="27"/>
    </row>
    <row r="38" spans="1:7" x14ac:dyDescent="0.35">
      <c r="A38" s="140">
        <v>2002</v>
      </c>
      <c r="B38" s="4">
        <v>1.0453981879995355E-2</v>
      </c>
      <c r="C38" s="27">
        <v>2.8155537300914135E-2</v>
      </c>
      <c r="D38" s="4">
        <v>1.0860090271194611E-2</v>
      </c>
      <c r="G38" s="27"/>
    </row>
    <row r="39" spans="1:7" x14ac:dyDescent="0.35">
      <c r="A39" s="141"/>
      <c r="B39" s="4">
        <v>1.2199603993293895E-2</v>
      </c>
      <c r="C39" s="27">
        <v>3.3155189055799505E-2</v>
      </c>
      <c r="D39" s="4">
        <v>1.2688591870982702E-2</v>
      </c>
      <c r="G39" s="27"/>
    </row>
    <row r="40" spans="1:7" x14ac:dyDescent="0.35">
      <c r="A40" s="141"/>
      <c r="B40" s="4">
        <v>1.1080104087280551E-2</v>
      </c>
      <c r="C40" s="27">
        <v>2.1085565040989129E-2</v>
      </c>
      <c r="D40" s="4">
        <v>1.1318294922630923E-2</v>
      </c>
      <c r="G40" s="27"/>
    </row>
    <row r="41" spans="1:7" x14ac:dyDescent="0.35">
      <c r="A41" s="141"/>
      <c r="B41" s="4">
        <v>8.2024427450615445E-3</v>
      </c>
      <c r="C41" s="27">
        <v>1.3088595189302499E-2</v>
      </c>
      <c r="D41" s="4">
        <v>8.3198863115936383E-3</v>
      </c>
      <c r="G41" s="27"/>
    </row>
    <row r="42" spans="1:7" x14ac:dyDescent="0.35">
      <c r="A42" s="140">
        <v>2003</v>
      </c>
      <c r="B42" s="4">
        <v>6.4773464112217738E-3</v>
      </c>
      <c r="C42" s="27">
        <v>1.1057074520943733E-3</v>
      </c>
      <c r="D42" s="4">
        <v>6.3476230694994307E-3</v>
      </c>
      <c r="G42" s="27"/>
    </row>
    <row r="43" spans="1:7" x14ac:dyDescent="0.35">
      <c r="A43" s="141"/>
      <c r="B43" s="4">
        <v>5.2167935422580136E-3</v>
      </c>
      <c r="C43" s="27">
        <v>-8.6485221277855517E-3</v>
      </c>
      <c r="D43" s="4">
        <v>4.8836948048669448E-3</v>
      </c>
      <c r="G43" s="27"/>
    </row>
    <row r="44" spans="1:7" x14ac:dyDescent="0.35">
      <c r="A44" s="141"/>
      <c r="B44" s="4">
        <v>6.2484273350753572E-3</v>
      </c>
      <c r="C44" s="27">
        <v>-2.8414386271486736E-2</v>
      </c>
      <c r="D44" s="4">
        <v>5.4269059072238335E-3</v>
      </c>
      <c r="G44" s="27"/>
    </row>
    <row r="45" spans="1:7" x14ac:dyDescent="0.35">
      <c r="A45" s="141"/>
      <c r="B45" s="4">
        <v>6.0529897224028684E-3</v>
      </c>
      <c r="C45" s="27">
        <v>-6.3332165840370713E-3</v>
      </c>
      <c r="D45" s="4">
        <v>5.7693128266878002E-3</v>
      </c>
      <c r="G45" s="27"/>
    </row>
    <row r="46" spans="1:7" x14ac:dyDescent="0.35">
      <c r="A46" s="140">
        <v>2004</v>
      </c>
      <c r="B46" s="4">
        <v>1.5361701594700738E-2</v>
      </c>
      <c r="C46" s="27">
        <v>5.4671144170979069E-3</v>
      </c>
      <c r="D46" s="4">
        <v>1.513781621841348E-2</v>
      </c>
      <c r="G46" s="27"/>
    </row>
    <row r="47" spans="1:7" x14ac:dyDescent="0.35">
      <c r="A47" s="141"/>
      <c r="B47" s="4">
        <v>1.4078500831662621E-2</v>
      </c>
      <c r="C47" s="27">
        <v>9.4379551622378877E-3</v>
      </c>
      <c r="D47" s="4">
        <v>1.3974499245385852E-2</v>
      </c>
      <c r="G47" s="27"/>
    </row>
    <row r="48" spans="1:7" x14ac:dyDescent="0.35">
      <c r="A48" s="141"/>
      <c r="B48" s="4">
        <v>1.6224984330956982E-2</v>
      </c>
      <c r="C48" s="27">
        <v>2.1881115614431845E-2</v>
      </c>
      <c r="D48" s="4">
        <v>1.6351179575896158E-2</v>
      </c>
      <c r="G48" s="27"/>
    </row>
    <row r="49" spans="1:7" x14ac:dyDescent="0.35">
      <c r="A49" s="141"/>
      <c r="B49" s="4">
        <v>1.0318306930764187E-2</v>
      </c>
      <c r="C49" s="27">
        <v>2.6410677303604579E-2</v>
      </c>
      <c r="D49" s="4">
        <v>1.0679301033353683E-2</v>
      </c>
      <c r="G49" s="27"/>
    </row>
    <row r="50" spans="1:7" x14ac:dyDescent="0.35">
      <c r="A50" s="140">
        <v>2005</v>
      </c>
      <c r="B50" s="4">
        <v>1.0531526327482998E-2</v>
      </c>
      <c r="C50" s="27">
        <v>-5.5132555935951677E-3</v>
      </c>
      <c r="D50" s="4">
        <v>1.0165997447253439E-2</v>
      </c>
      <c r="G50" s="27"/>
    </row>
    <row r="51" spans="1:7" x14ac:dyDescent="0.35">
      <c r="A51" s="141"/>
      <c r="B51" s="4">
        <v>1.8397457019122099E-2</v>
      </c>
      <c r="C51" s="27">
        <v>-1.7520683766258927E-3</v>
      </c>
      <c r="D51" s="4">
        <v>1.7945539735341853E-2</v>
      </c>
      <c r="G51" s="27"/>
    </row>
    <row r="52" spans="1:7" x14ac:dyDescent="0.35">
      <c r="A52" s="141"/>
      <c r="B52" s="4">
        <v>1.388914779653061E-2</v>
      </c>
      <c r="C52" s="27">
        <v>2.3878206614218467E-3</v>
      </c>
      <c r="D52" s="4">
        <v>1.3636185403032242E-2</v>
      </c>
      <c r="G52" s="27"/>
    </row>
    <row r="53" spans="1:7" x14ac:dyDescent="0.35">
      <c r="A53" s="141"/>
      <c r="B53" s="4">
        <v>6.7639979342744017E-3</v>
      </c>
      <c r="C53" s="27">
        <v>3.5255192106116162E-3</v>
      </c>
      <c r="D53" s="4">
        <v>6.6935606296185668E-3</v>
      </c>
      <c r="G53" s="27"/>
    </row>
    <row r="54" spans="1:7" x14ac:dyDescent="0.35">
      <c r="A54" s="140">
        <v>2006</v>
      </c>
      <c r="B54" s="4">
        <v>1.7441615917808129E-2</v>
      </c>
      <c r="C54" s="27">
        <v>2.3440617604224112E-2</v>
      </c>
      <c r="D54" s="4">
        <v>1.7571684316958214E-2</v>
      </c>
      <c r="G54" s="27"/>
    </row>
    <row r="55" spans="1:7" x14ac:dyDescent="0.35">
      <c r="A55" s="141"/>
      <c r="B55" s="4">
        <v>1.6343341839077041E-2</v>
      </c>
      <c r="C55" s="27">
        <v>-8.1833050398420926E-2</v>
      </c>
      <c r="D55" s="4">
        <v>1.4202436253424988E-2</v>
      </c>
      <c r="G55" s="27"/>
    </row>
    <row r="56" spans="1:7" x14ac:dyDescent="0.35">
      <c r="A56" s="141"/>
      <c r="B56" s="4">
        <v>1.479116050766649E-2</v>
      </c>
      <c r="C56" s="27">
        <v>-3.4830919150825035E-2</v>
      </c>
      <c r="D56" s="4">
        <v>1.3811529745072493E-2</v>
      </c>
      <c r="G56" s="27"/>
    </row>
    <row r="57" spans="1:7" x14ac:dyDescent="0.35">
      <c r="A57" s="141"/>
      <c r="B57" s="4">
        <v>1.4269649408623408E-2</v>
      </c>
      <c r="C57" s="27">
        <v>-9.219524427938941E-3</v>
      </c>
      <c r="D57" s="4">
        <v>1.3828179232528992E-2</v>
      </c>
      <c r="G57" s="27"/>
    </row>
    <row r="58" spans="1:7" x14ac:dyDescent="0.35">
      <c r="A58" s="140">
        <v>2007</v>
      </c>
      <c r="B58" s="4">
        <v>1.5944270967872542E-2</v>
      </c>
      <c r="C58" s="27">
        <v>3.1866488357075839E-2</v>
      </c>
      <c r="D58" s="4">
        <v>1.6236720047158926E-2</v>
      </c>
      <c r="G58" s="27"/>
    </row>
    <row r="59" spans="1:7" x14ac:dyDescent="0.35">
      <c r="A59" s="141"/>
      <c r="B59" s="4">
        <v>7.6720117499746721E-3</v>
      </c>
      <c r="C59" s="27">
        <v>3.5745600278356493E-2</v>
      </c>
      <c r="D59" s="4">
        <v>8.1955799541209018E-3</v>
      </c>
      <c r="G59" s="27"/>
    </row>
    <row r="60" spans="1:7" x14ac:dyDescent="0.35">
      <c r="A60" s="141"/>
      <c r="B60" s="4">
        <v>1.1648980173535328E-2</v>
      </c>
      <c r="C60" s="27">
        <v>1.5321922825167977E-2</v>
      </c>
      <c r="D60" s="4">
        <v>1.1719351832540914E-2</v>
      </c>
      <c r="G60" s="27"/>
    </row>
    <row r="61" spans="1:7" x14ac:dyDescent="0.35">
      <c r="A61" s="141"/>
      <c r="B61" s="4">
        <v>1.3580687766478805E-2</v>
      </c>
      <c r="C61" s="27">
        <v>4.4271278102098188E-2</v>
      </c>
      <c r="D61" s="4">
        <v>1.4170797245472988E-2</v>
      </c>
      <c r="G61" s="27"/>
    </row>
    <row r="62" spans="1:7" x14ac:dyDescent="0.35">
      <c r="A62" s="140">
        <v>2008</v>
      </c>
      <c r="B62" s="4">
        <v>3.0651744123673108E-3</v>
      </c>
      <c r="C62" s="27">
        <v>6.0386959406397711E-2</v>
      </c>
      <c r="D62" s="4">
        <v>4.200052698526191E-3</v>
      </c>
      <c r="G62" s="27"/>
    </row>
    <row r="63" spans="1:7" x14ac:dyDescent="0.35">
      <c r="A63" s="141"/>
      <c r="B63" s="4">
        <v>1.1604958878962179E-2</v>
      </c>
      <c r="C63" s="27">
        <v>4.0491817193760271E-2</v>
      </c>
      <c r="D63" s="4">
        <v>1.2208871395048337E-2</v>
      </c>
      <c r="G63" s="27"/>
    </row>
    <row r="64" spans="1:7" x14ac:dyDescent="0.35">
      <c r="A64" s="141"/>
      <c r="B64" s="4">
        <v>9.3602803964998316E-4</v>
      </c>
      <c r="C64" s="27">
        <v>6.8562177002562841E-2</v>
      </c>
      <c r="D64" s="4">
        <v>2.3893335016145212E-3</v>
      </c>
      <c r="G64" s="27"/>
    </row>
    <row r="65" spans="1:7" x14ac:dyDescent="0.35">
      <c r="A65" s="141"/>
      <c r="B65" s="4">
        <v>-6.4137439959414122E-3</v>
      </c>
      <c r="C65" s="27">
        <v>2.5069935899229456E-2</v>
      </c>
      <c r="D65" s="4">
        <v>-5.6924852404030002E-3</v>
      </c>
      <c r="G65" s="27"/>
    </row>
    <row r="66" spans="1:7" x14ac:dyDescent="0.35">
      <c r="A66" s="140">
        <v>2009</v>
      </c>
      <c r="B66" s="4">
        <v>-1.5470259096843852E-2</v>
      </c>
      <c r="C66" s="27">
        <v>-1.9076314120623605E-2</v>
      </c>
      <c r="D66" s="4">
        <v>-1.5555425976118475E-2</v>
      </c>
      <c r="G66" s="27"/>
    </row>
    <row r="67" spans="1:7" x14ac:dyDescent="0.35">
      <c r="A67" s="141"/>
      <c r="B67" s="4">
        <v>-2.3989266905644069E-3</v>
      </c>
      <c r="C67" s="27">
        <v>-4.6302170544238908E-2</v>
      </c>
      <c r="D67" s="4">
        <v>-3.4321137221483555E-3</v>
      </c>
      <c r="G67" s="27"/>
    </row>
    <row r="68" spans="1:7" x14ac:dyDescent="0.35">
      <c r="A68" s="141"/>
      <c r="B68" s="4">
        <v>3.2165226026894533E-3</v>
      </c>
      <c r="C68" s="27">
        <v>-3.6633109425696864E-2</v>
      </c>
      <c r="D68" s="4">
        <v>2.3190719909902402E-3</v>
      </c>
      <c r="G68" s="27"/>
    </row>
    <row r="69" spans="1:7" x14ac:dyDescent="0.35">
      <c r="A69" s="141"/>
      <c r="B69" s="4">
        <v>7.4124838890332612E-3</v>
      </c>
      <c r="C69" s="27">
        <v>-2.6902254476713905E-2</v>
      </c>
      <c r="D69" s="4">
        <v>6.6697167932647794E-3</v>
      </c>
      <c r="G69" s="27"/>
    </row>
    <row r="70" spans="1:7" x14ac:dyDescent="0.35">
      <c r="A70" s="140">
        <v>2010</v>
      </c>
      <c r="B70" s="4">
        <v>1.1736763659198957E-2</v>
      </c>
      <c r="C70" s="27">
        <v>8.4144965602379607E-3</v>
      </c>
      <c r="D70" s="4">
        <v>1.1667249068162411E-2</v>
      </c>
      <c r="G70" s="27"/>
    </row>
    <row r="71" spans="1:7" x14ac:dyDescent="0.35">
      <c r="A71" s="141"/>
      <c r="B71" s="4">
        <v>8.0386754525239024E-3</v>
      </c>
      <c r="C71" s="27">
        <v>2.5080998165780688E-2</v>
      </c>
      <c r="D71" s="4">
        <v>8.394119791030219E-3</v>
      </c>
      <c r="G71" s="27"/>
    </row>
    <row r="72" spans="1:7" x14ac:dyDescent="0.35">
      <c r="A72" s="141"/>
      <c r="B72" s="4">
        <v>8.379030283638178E-3</v>
      </c>
      <c r="C72" s="27">
        <v>3.3067276357529041E-2</v>
      </c>
      <c r="D72" s="4">
        <v>8.9024630823741902E-3</v>
      </c>
      <c r="G72" s="27"/>
    </row>
    <row r="73" spans="1:7" x14ac:dyDescent="0.35">
      <c r="A73" s="141"/>
      <c r="B73" s="4">
        <v>9.0503057836182066E-3</v>
      </c>
      <c r="C73" s="27">
        <v>2.0911816886000079E-2</v>
      </c>
      <c r="D73" s="4">
        <v>9.3078134346715746E-3</v>
      </c>
      <c r="G73" s="27"/>
    </row>
    <row r="74" spans="1:7" x14ac:dyDescent="0.35">
      <c r="A74" s="140">
        <v>2011</v>
      </c>
      <c r="B74" s="4">
        <v>1.0100297931181501E-2</v>
      </c>
      <c r="C74" s="27">
        <v>-1.3883744983265167E-3</v>
      </c>
      <c r="D74" s="4">
        <v>9.8480169218579938E-3</v>
      </c>
      <c r="G74" s="27"/>
    </row>
    <row r="75" spans="1:7" x14ac:dyDescent="0.35">
      <c r="A75" s="141"/>
      <c r="B75" s="4">
        <v>6.1115129948940972E-3</v>
      </c>
      <c r="C75" s="27">
        <v>-1.7595750167000768E-2</v>
      </c>
      <c r="D75" s="4">
        <v>5.596715133178165E-3</v>
      </c>
      <c r="G75" s="27"/>
    </row>
    <row r="76" spans="1:7" x14ac:dyDescent="0.35">
      <c r="A76" s="141"/>
      <c r="B76" s="4">
        <v>4.3505310211904291E-3</v>
      </c>
      <c r="C76" s="27">
        <v>-5.6815365646432081E-3</v>
      </c>
      <c r="D76" s="4">
        <v>4.1377111629474772E-3</v>
      </c>
      <c r="G76" s="27"/>
    </row>
    <row r="77" spans="1:7" x14ac:dyDescent="0.35">
      <c r="A77" s="141"/>
      <c r="B77" s="4">
        <v>7.0122370016305613E-3</v>
      </c>
      <c r="C77" s="27">
        <v>-1.1459308013301861E-3</v>
      </c>
      <c r="D77" s="4">
        <v>6.8408623596842855E-3</v>
      </c>
      <c r="G77" s="27"/>
    </row>
    <row r="78" spans="1:7" x14ac:dyDescent="0.35">
      <c r="A78" s="140">
        <v>2012</v>
      </c>
      <c r="B78" s="4">
        <v>5.6849845896060902E-3</v>
      </c>
      <c r="C78" s="27">
        <v>4.8907353869556136E-3</v>
      </c>
      <c r="D78" s="4">
        <v>5.6684325344733555E-3</v>
      </c>
      <c r="G78" s="27"/>
    </row>
    <row r="79" spans="1:7" x14ac:dyDescent="0.35">
      <c r="A79" s="141"/>
      <c r="B79" s="4">
        <v>8.2024827052806781E-3</v>
      </c>
      <c r="C79" s="27">
        <v>1.5158599113492821E-2</v>
      </c>
      <c r="D79" s="4">
        <v>8.3473352076288698E-3</v>
      </c>
      <c r="G79" s="27"/>
    </row>
    <row r="80" spans="1:7" x14ac:dyDescent="0.35">
      <c r="A80" s="141"/>
      <c r="B80" s="4">
        <v>3.9287201278157546E-3</v>
      </c>
      <c r="C80" s="27">
        <v>1.0457117475355826E-2</v>
      </c>
      <c r="D80" s="4">
        <v>4.0655842081378513E-3</v>
      </c>
      <c r="G80" s="27"/>
    </row>
    <row r="81" spans="1:7" x14ac:dyDescent="0.35">
      <c r="A81" s="141"/>
      <c r="B81" s="4">
        <v>4.5076380453352716E-3</v>
      </c>
      <c r="C81" s="27">
        <v>1.691599565154478E-2</v>
      </c>
      <c r="D81" s="4">
        <v>4.7694280200250017E-3</v>
      </c>
      <c r="G81" s="27"/>
    </row>
    <row r="82" spans="1:7" x14ac:dyDescent="0.35">
      <c r="A82" s="140">
        <v>2013</v>
      </c>
      <c r="B82" s="4">
        <v>7.4739946322674999E-3</v>
      </c>
      <c r="C82" s="27">
        <v>2.0879770013059185E-2</v>
      </c>
      <c r="D82" s="4">
        <v>7.7602471495237246E-3</v>
      </c>
      <c r="G82" s="27"/>
    </row>
    <row r="83" spans="1:7" x14ac:dyDescent="0.35">
      <c r="A83" s="141"/>
      <c r="B83" s="4">
        <v>7.2666352280164048E-3</v>
      </c>
      <c r="C83" s="27">
        <v>7.5972088328521981E-3</v>
      </c>
      <c r="D83" s="4">
        <v>7.2737858352649454E-3</v>
      </c>
      <c r="G83" s="27"/>
    </row>
    <row r="84" spans="1:7" x14ac:dyDescent="0.35">
      <c r="A84" s="141"/>
      <c r="B84" s="4">
        <v>5.3704874655993162E-3</v>
      </c>
      <c r="C84" s="27">
        <v>-2.3555278752802056E-2</v>
      </c>
      <c r="D84" s="4">
        <v>4.7445959749716771E-3</v>
      </c>
      <c r="G84" s="27"/>
    </row>
    <row r="85" spans="1:7" x14ac:dyDescent="0.35">
      <c r="A85" s="141"/>
      <c r="B85" s="4">
        <v>4.8087950645814281E-3</v>
      </c>
      <c r="C85" s="27">
        <v>3.2139705697330267E-2</v>
      </c>
      <c r="D85" s="4">
        <v>5.3835202912677627E-3</v>
      </c>
      <c r="G85" s="27"/>
    </row>
    <row r="86" spans="1:7" x14ac:dyDescent="0.35">
      <c r="A86" s="140">
        <v>2014</v>
      </c>
      <c r="B86" s="4">
        <v>-1.0170231518753514E-3</v>
      </c>
      <c r="C86" s="27">
        <v>-1.7800697399111942E-2</v>
      </c>
      <c r="D86" s="4">
        <v>-1.3793495052292215E-3</v>
      </c>
      <c r="G86" s="27"/>
    </row>
    <row r="87" spans="1:7" x14ac:dyDescent="0.35">
      <c r="A87" s="141"/>
      <c r="B87" s="4">
        <v>1.1167849808779717E-3</v>
      </c>
      <c r="C87" s="27">
        <v>0.13439409399663549</v>
      </c>
      <c r="D87" s="4">
        <v>3.9466659953117933E-3</v>
      </c>
      <c r="G87" s="27"/>
    </row>
    <row r="88" spans="1:7" x14ac:dyDescent="0.35">
      <c r="A88" s="141"/>
      <c r="B88" s="4">
        <v>3.483177898215839E-3</v>
      </c>
      <c r="C88" s="27">
        <v>5.8610647421838191E-2</v>
      </c>
      <c r="D88" s="4">
        <v>4.8057925605446972E-3</v>
      </c>
      <c r="G88" s="27"/>
    </row>
    <row r="89" spans="1:7" x14ac:dyDescent="0.35">
      <c r="A89" s="141"/>
      <c r="B89" s="4">
        <v>9.3863881186457832E-3</v>
      </c>
      <c r="C89" s="27">
        <v>-6.5727688515407778E-2</v>
      </c>
      <c r="D89" s="4">
        <v>7.4877563834854222E-3</v>
      </c>
      <c r="G89" s="27"/>
    </row>
    <row r="90" spans="1:7" x14ac:dyDescent="0.35">
      <c r="A90" s="140">
        <v>2015</v>
      </c>
      <c r="B90" s="4">
        <v>6.91995971860071E-3</v>
      </c>
      <c r="C90" s="27">
        <v>1.9870695725642706E-2</v>
      </c>
      <c r="D90" s="4">
        <v>7.2235218227727493E-3</v>
      </c>
      <c r="G90" s="27"/>
    </row>
    <row r="91" spans="1:7" x14ac:dyDescent="0.35">
      <c r="A91" s="141"/>
      <c r="B91" s="4">
        <v>-6.9393484929511917E-3</v>
      </c>
      <c r="C91" s="27">
        <v>-7.0277719248308723E-2</v>
      </c>
      <c r="D91" s="4">
        <v>-8.442626298788114E-3</v>
      </c>
      <c r="G91" s="27"/>
    </row>
    <row r="92" spans="1:7" x14ac:dyDescent="0.35">
      <c r="A92" s="141"/>
      <c r="B92" s="4">
        <v>5.8708303448629096E-3</v>
      </c>
      <c r="C92" s="27">
        <v>-5.5537963713603644E-2</v>
      </c>
      <c r="D92" s="4">
        <v>4.5042400976491592E-3</v>
      </c>
      <c r="G92" s="27"/>
    </row>
    <row r="93" spans="1:7" x14ac:dyDescent="0.35">
      <c r="A93" s="141"/>
      <c r="B93" s="4">
        <v>2.778411657962776E-3</v>
      </c>
      <c r="C93" s="27">
        <v>7.715545951393743E-2</v>
      </c>
      <c r="D93" s="4">
        <v>4.3346618430486483E-3</v>
      </c>
      <c r="G93" s="27"/>
    </row>
    <row r="94" spans="1:7" x14ac:dyDescent="0.35">
      <c r="A94" s="140">
        <v>2016</v>
      </c>
      <c r="B94" s="4">
        <v>2.0311617759454226E-3</v>
      </c>
      <c r="C94" s="27">
        <v>1.7961257449252477E-2</v>
      </c>
      <c r="D94" s="4">
        <v>2.3886475790229067E-3</v>
      </c>
      <c r="G94" s="27"/>
    </row>
    <row r="95" spans="1:7" x14ac:dyDescent="0.35">
      <c r="A95" s="141"/>
      <c r="B95" s="4">
        <v>4.2013778103233701E-3</v>
      </c>
      <c r="C95" s="27">
        <v>-0.13793574031725142</v>
      </c>
      <c r="D95" s="4">
        <v>9.6213852476267903E-4</v>
      </c>
      <c r="G95" s="27"/>
    </row>
    <row r="96" spans="1:7" x14ac:dyDescent="0.35">
      <c r="A96" s="141"/>
      <c r="B96" s="4">
        <v>8.5162609934874567E-4</v>
      </c>
      <c r="C96" s="27">
        <v>-4.8745819407370772E-2</v>
      </c>
      <c r="D96" s="4">
        <v>-1.2183101536766827E-4</v>
      </c>
      <c r="G96" s="27"/>
    </row>
    <row r="97" spans="1:8" x14ac:dyDescent="0.35">
      <c r="A97" s="141"/>
      <c r="B97" s="4">
        <v>-3.6732813424339428E-3</v>
      </c>
      <c r="C97" s="27">
        <v>0.23852083868237672</v>
      </c>
      <c r="D97" s="4">
        <v>8.4913562659250097E-4</v>
      </c>
      <c r="G97" s="27"/>
    </row>
    <row r="98" spans="1:8" x14ac:dyDescent="0.35">
      <c r="A98" s="140">
        <v>2017</v>
      </c>
      <c r="B98" s="4">
        <v>3.7669601057119806E-3</v>
      </c>
      <c r="C98" s="27">
        <v>4.5066176268904412E-2</v>
      </c>
      <c r="D98" s="4">
        <v>4.7212570114936181E-3</v>
      </c>
      <c r="G98" s="27"/>
    </row>
    <row r="99" spans="1:8" x14ac:dyDescent="0.35">
      <c r="A99" s="141"/>
      <c r="B99" s="4">
        <v>2.2106958127727783E-3</v>
      </c>
      <c r="C99" s="27">
        <v>0.13711249639186107</v>
      </c>
      <c r="D99" s="4">
        <v>5.4530290939673876E-3</v>
      </c>
      <c r="G99" s="27"/>
    </row>
    <row r="100" spans="1:8" x14ac:dyDescent="0.35">
      <c r="A100" s="141"/>
      <c r="B100" s="4">
        <v>4.2906561350612993E-3</v>
      </c>
      <c r="C100" s="27">
        <v>-8.590489687321734E-2</v>
      </c>
      <c r="D100" s="4">
        <v>1.8389597941168567E-3</v>
      </c>
      <c r="G100" s="27"/>
    </row>
    <row r="101" spans="1:8" x14ac:dyDescent="0.35">
      <c r="A101" s="141"/>
      <c r="B101" s="4">
        <v>5.683825436360701E-3</v>
      </c>
      <c r="C101" s="27">
        <v>-6.4885545183873461E-2</v>
      </c>
      <c r="D101" s="4">
        <v>3.9336109943264308E-3</v>
      </c>
      <c r="G101" s="27"/>
    </row>
    <row r="102" spans="1:8" x14ac:dyDescent="0.35">
      <c r="A102" s="140">
        <v>2018</v>
      </c>
      <c r="B102" s="4">
        <v>4.5183392316228144E-3</v>
      </c>
      <c r="C102" s="27">
        <v>3.7932425681093562E-2</v>
      </c>
      <c r="D102" s="4">
        <v>5.2902451784919702E-3</v>
      </c>
      <c r="G102" s="27"/>
    </row>
    <row r="103" spans="1:8" x14ac:dyDescent="0.35">
      <c r="A103" s="141"/>
      <c r="B103" s="4">
        <v>-2.7975431099341863E-3</v>
      </c>
      <c r="C103" s="27">
        <v>1.0240978983054649E-2</v>
      </c>
      <c r="D103" s="4">
        <v>-2.4865571563448263E-3</v>
      </c>
      <c r="G103" s="27"/>
    </row>
    <row r="104" spans="1:8" x14ac:dyDescent="0.35">
      <c r="A104" s="141"/>
      <c r="B104" s="4">
        <v>9.7940671185035022E-3</v>
      </c>
      <c r="C104" s="27">
        <v>0.11346106009736734</v>
      </c>
      <c r="D104" s="4">
        <v>1.2298210152111189E-2</v>
      </c>
      <c r="G104" s="27"/>
    </row>
    <row r="105" spans="1:8" x14ac:dyDescent="0.35">
      <c r="A105" s="141"/>
      <c r="B105" s="4">
        <v>5.946523896362077E-3</v>
      </c>
      <c r="C105" s="27">
        <v>-0.11342197711583779</v>
      </c>
      <c r="D105" s="4">
        <v>2.7749492677291432E-3</v>
      </c>
      <c r="G105" s="27"/>
      <c r="H105" s="142"/>
    </row>
    <row r="106" spans="1:8" x14ac:dyDescent="0.35">
      <c r="A106" s="140">
        <v>2019</v>
      </c>
      <c r="B106" s="4">
        <v>-6.1884597094423732E-3</v>
      </c>
      <c r="C106" s="27">
        <v>-0.1145662071681528</v>
      </c>
      <c r="D106" s="4">
        <v>-8.7343448163600401E-3</v>
      </c>
      <c r="G106" s="27"/>
    </row>
    <row r="107" spans="1:8" x14ac:dyDescent="0.35">
      <c r="A107" s="141"/>
      <c r="B107" s="4">
        <v>2.8873653273733257E-3</v>
      </c>
      <c r="C107" s="27">
        <v>8.0795841553424008E-2</v>
      </c>
      <c r="D107" s="4">
        <v>4.5221080931374669E-3</v>
      </c>
      <c r="G107" s="27"/>
    </row>
    <row r="108" spans="1:8" x14ac:dyDescent="0.35">
      <c r="A108" s="141"/>
      <c r="B108" s="62">
        <v>-2.855580276157621E-4</v>
      </c>
      <c r="C108" s="27">
        <v>5.8920550654836923E-2</v>
      </c>
      <c r="D108" s="4">
        <v>1.0510848777030013E-3</v>
      </c>
      <c r="G108" s="27"/>
    </row>
    <row r="109" spans="1:8" x14ac:dyDescent="0.35">
      <c r="A109" s="141"/>
      <c r="B109" s="62">
        <v>-4.7498344025431738E-4</v>
      </c>
      <c r="C109" s="27">
        <v>4.2510638313744131E-3</v>
      </c>
      <c r="D109" s="4">
        <v>-3.6211979394717986E-4</v>
      </c>
      <c r="G109" s="27"/>
    </row>
    <row r="110" spans="1:8" x14ac:dyDescent="0.35">
      <c r="A110" s="140">
        <v>2020</v>
      </c>
      <c r="B110" s="4">
        <v>-3.1704163395909202E-3</v>
      </c>
      <c r="C110" s="27">
        <v>0.11221791782891977</v>
      </c>
      <c r="D110" s="4">
        <v>-4.0208853398315814E-4</v>
      </c>
      <c r="G110" s="27"/>
    </row>
    <row r="111" spans="1:8" x14ac:dyDescent="0.35">
      <c r="A111" s="141"/>
      <c r="B111" s="143">
        <v>-0.17223401901559987</v>
      </c>
      <c r="C111" s="2">
        <v>-2.9575851394735841E-2</v>
      </c>
      <c r="D111" s="143">
        <v>-0.16842584487251333</v>
      </c>
      <c r="G111" s="27"/>
    </row>
    <row r="112" spans="1:8" x14ac:dyDescent="0.35">
      <c r="A112" s="141"/>
      <c r="B112" s="4">
        <v>0.14158705243393355</v>
      </c>
      <c r="C112" s="27">
        <v>1.2438163161805793E-2</v>
      </c>
      <c r="D112" s="4">
        <v>0.13756385407056748</v>
      </c>
      <c r="G112" s="27"/>
    </row>
    <row r="113" spans="1:7" x14ac:dyDescent="0.35">
      <c r="A113" s="141"/>
      <c r="B113" s="4">
        <v>2.6095103988901691E-2</v>
      </c>
      <c r="C113" s="27">
        <v>7.8776926655279134E-2</v>
      </c>
      <c r="D113" s="4">
        <v>2.7555714043366208E-2</v>
      </c>
      <c r="G113" s="27"/>
    </row>
    <row r="114" spans="1:7" x14ac:dyDescent="0.35">
      <c r="A114" s="140">
        <v>2021</v>
      </c>
      <c r="B114" s="4">
        <v>4.8018404616181343E-3</v>
      </c>
      <c r="C114" s="27">
        <v>4.5133645470742279E-2</v>
      </c>
      <c r="D114" s="4">
        <v>5.9757845765373574E-3</v>
      </c>
      <c r="G114" s="27"/>
    </row>
    <row r="115" spans="1:7" x14ac:dyDescent="0.35">
      <c r="A115" s="141"/>
      <c r="B115" s="4">
        <v>1.1832920274002179E-2</v>
      </c>
      <c r="C115" s="27">
        <v>9.5164428395859257E-2</v>
      </c>
      <c r="D115" s="4">
        <v>1.4352878306925554E-2</v>
      </c>
      <c r="G115" s="27"/>
    </row>
    <row r="116" spans="1:7" x14ac:dyDescent="0.35">
      <c r="A116" s="141"/>
      <c r="B116" s="143">
        <v>-8.6805134511738213E-3</v>
      </c>
      <c r="C116" s="2">
        <v>-0.26415024829079414</v>
      </c>
      <c r="D116" s="143">
        <v>-1.7021430209742561E-2</v>
      </c>
      <c r="G116" s="27"/>
    </row>
    <row r="117" spans="1:7" x14ac:dyDescent="0.35">
      <c r="A117" s="141"/>
      <c r="B117" s="4">
        <v>1.2813841976313967E-2</v>
      </c>
      <c r="C117" s="27">
        <v>0.14553270758609171</v>
      </c>
      <c r="D117" s="4">
        <v>1.6057627181588208E-2</v>
      </c>
      <c r="G117" s="27"/>
    </row>
    <row r="118" spans="1:7" x14ac:dyDescent="0.35">
      <c r="A118" s="140">
        <v>2022</v>
      </c>
      <c r="B118" s="4">
        <v>1.3703054988731367E-2</v>
      </c>
      <c r="C118" s="2">
        <v>-1.0573833410656874E-2</v>
      </c>
      <c r="D118" s="4">
        <v>1.3034092750788373E-2</v>
      </c>
      <c r="G118" s="27"/>
    </row>
    <row r="119" spans="1:7" x14ac:dyDescent="0.35">
      <c r="A119" s="141"/>
      <c r="B119" s="143">
        <v>-6.4910270818163696E-3</v>
      </c>
      <c r="C119" s="2">
        <v>-0.1137302543357227</v>
      </c>
      <c r="D119" s="143">
        <v>-9.377194949777512E-3</v>
      </c>
      <c r="G119" s="27"/>
    </row>
    <row r="120" spans="1:7" x14ac:dyDescent="0.35">
      <c r="A120" s="141"/>
      <c r="B120" s="4">
        <v>1.0475484895403397E-2</v>
      </c>
      <c r="C120" s="27">
        <v>0.38432006993183188</v>
      </c>
      <c r="D120" s="4">
        <v>1.9477020600517037E-2</v>
      </c>
      <c r="G120" s="27"/>
    </row>
    <row r="121" spans="1:7" x14ac:dyDescent="0.35">
      <c r="A121" s="141"/>
      <c r="B121" s="143">
        <v>-1.2569166622777628E-2</v>
      </c>
      <c r="C121" s="2">
        <v>-5.5342729798934176E-2</v>
      </c>
      <c r="D121" s="143">
        <v>-1.3967658725328125E-2</v>
      </c>
      <c r="G121" s="27"/>
    </row>
    <row r="122" spans="1:7" x14ac:dyDescent="0.35">
      <c r="A122" s="140">
        <v>2023</v>
      </c>
      <c r="B122" s="4">
        <v>8.0104627890578151E-3</v>
      </c>
      <c r="C122" s="2">
        <v>-4.6473334281185608E-2</v>
      </c>
      <c r="D122" s="4">
        <v>6.3038497222096535E-3</v>
      </c>
      <c r="G122" s="27"/>
    </row>
    <row r="123" spans="1:7" x14ac:dyDescent="0.35">
      <c r="A123" s="141"/>
      <c r="B123" s="4">
        <v>6.0600937866721605E-3</v>
      </c>
      <c r="C123" s="27">
        <v>3.4327425772186171E-2</v>
      </c>
      <c r="D123" s="4">
        <v>6.8990827115893438E-3</v>
      </c>
      <c r="G123" s="27"/>
    </row>
    <row r="124" spans="1:7" x14ac:dyDescent="0.35">
      <c r="A124" s="141"/>
      <c r="B124" s="4">
        <v>1.8626360516784679E-3</v>
      </c>
      <c r="C124" s="2">
        <v>-0.19439163637158952</v>
      </c>
      <c r="D124" s="143">
        <v>-4.120964915149683E-3</v>
      </c>
      <c r="G124" s="27"/>
    </row>
    <row r="125" spans="1:7" x14ac:dyDescent="0.35">
      <c r="A125" s="141"/>
      <c r="B125" s="4">
        <v>4.1639019482906381E-3</v>
      </c>
      <c r="C125" s="2">
        <v>-2.3972123239166643E-2</v>
      </c>
      <c r="D125" s="4">
        <v>3.4699592280376113E-3</v>
      </c>
      <c r="G125" s="27"/>
    </row>
    <row r="126" spans="1:7" x14ac:dyDescent="0.35">
      <c r="A126" s="140">
        <v>2024</v>
      </c>
      <c r="B126" s="143">
        <v>-3.0221692460152827E-3</v>
      </c>
      <c r="C126" s="27">
        <v>0.13496895739357573</v>
      </c>
      <c r="D126" s="4">
        <v>2.8815006039373259E-4</v>
      </c>
      <c r="G126" s="27"/>
    </row>
    <row r="127" spans="1:7" x14ac:dyDescent="0.35">
      <c r="A127" s="141"/>
      <c r="B127" s="4">
        <v>4.8704297465913537E-3</v>
      </c>
      <c r="C127" s="27">
        <v>-4.7665900426633767E-2</v>
      </c>
      <c r="D127" s="4">
        <v>3.4404255287341368E-3</v>
      </c>
      <c r="G127" s="27"/>
    </row>
    <row r="128" spans="1:7" x14ac:dyDescent="0.35">
      <c r="A128" s="141"/>
      <c r="B128" s="4">
        <v>4.0795834123652508E-3</v>
      </c>
      <c r="C128" s="2">
        <v>-0.2881402383301549</v>
      </c>
      <c r="D128" s="143">
        <v>-3.4693396462643911E-3</v>
      </c>
      <c r="G128" s="27"/>
    </row>
    <row r="129" spans="1:7" x14ac:dyDescent="0.35">
      <c r="A129" s="141"/>
      <c r="B129" s="4"/>
      <c r="C129" s="2"/>
      <c r="D129" s="143"/>
      <c r="G129" s="27"/>
    </row>
    <row r="130" spans="1:7" x14ac:dyDescent="0.35">
      <c r="A130" s="141"/>
      <c r="B130" s="4"/>
      <c r="C130" s="2"/>
      <c r="D130" s="143"/>
      <c r="G130" s="27"/>
    </row>
    <row r="131" spans="1:7" x14ac:dyDescent="0.35">
      <c r="A131" t="s">
        <v>108</v>
      </c>
    </row>
    <row r="132" spans="1:7" x14ac:dyDescent="0.35">
      <c r="B132" s="16"/>
      <c r="C132" s="16"/>
      <c r="D132" s="16"/>
      <c r="G132" s="4"/>
    </row>
    <row r="133" spans="1:7" x14ac:dyDescent="0.35">
      <c r="B133" s="16"/>
      <c r="C133" s="16"/>
      <c r="D133" s="16"/>
    </row>
    <row r="134" spans="1:7" x14ac:dyDescent="0.35">
      <c r="B134" s="27"/>
      <c r="C134" s="27"/>
      <c r="D134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FBA4-A9CE-4E80-8BDC-677AD5DE6CB7}">
  <sheetPr>
    <pageSetUpPr fitToPage="1"/>
  </sheetPr>
  <dimension ref="A1:BV75"/>
  <sheetViews>
    <sheetView zoomScale="70" zoomScaleNormal="70" workbookViewId="0">
      <pane xSplit="1" ySplit="4" topLeftCell="B5" activePane="bottomRight" state="frozen"/>
      <selection activeCell="J65" sqref="J65"/>
      <selection pane="topRight" activeCell="J65" sqref="J65"/>
      <selection pane="bottomLeft" activeCell="J65" sqref="J65"/>
      <selection pane="bottomRight" activeCell="B1" sqref="B1"/>
    </sheetView>
  </sheetViews>
  <sheetFormatPr defaultColWidth="9.1796875" defaultRowHeight="11.5" x14ac:dyDescent="0.35"/>
  <cols>
    <col min="1" max="1" width="17.90625" style="63" customWidth="1"/>
    <col min="2" max="2" width="11.81640625" style="63" customWidth="1"/>
    <col min="3" max="72" width="10.81640625" style="63" customWidth="1"/>
    <col min="73" max="16384" width="9.1796875" style="63"/>
  </cols>
  <sheetData>
    <row r="1" spans="1:7" ht="26" x14ac:dyDescent="0.6">
      <c r="A1" s="11" t="s">
        <v>84</v>
      </c>
      <c r="B1" s="68"/>
    </row>
    <row r="2" spans="1:7" x14ac:dyDescent="0.35">
      <c r="A2" s="63" t="s">
        <v>85</v>
      </c>
      <c r="C2" s="69"/>
    </row>
    <row r="3" spans="1:7" x14ac:dyDescent="0.35">
      <c r="C3" s="69"/>
    </row>
    <row r="4" spans="1:7" s="144" customFormat="1" x14ac:dyDescent="0.35">
      <c r="B4" s="144" t="s">
        <v>177</v>
      </c>
      <c r="C4" s="144" t="s">
        <v>126</v>
      </c>
      <c r="D4" s="144" t="s">
        <v>130</v>
      </c>
      <c r="E4" s="144" t="s">
        <v>22</v>
      </c>
      <c r="F4" s="144" t="s">
        <v>118</v>
      </c>
    </row>
    <row r="5" spans="1:7" ht="23" x14ac:dyDescent="0.35">
      <c r="A5" s="89" t="s">
        <v>80</v>
      </c>
      <c r="B5" s="87">
        <v>159.48426029334075</v>
      </c>
      <c r="C5" s="87">
        <v>189.24288890706364</v>
      </c>
      <c r="D5" s="87">
        <v>196.94105497023338</v>
      </c>
      <c r="E5" s="87">
        <v>207.7647186897654</v>
      </c>
      <c r="F5" s="87">
        <v>147.89934312989882</v>
      </c>
    </row>
    <row r="6" spans="1:7" x14ac:dyDescent="0.35">
      <c r="A6" s="63" t="s">
        <v>77</v>
      </c>
      <c r="B6" s="87">
        <v>478.60911201476557</v>
      </c>
      <c r="C6" s="87">
        <v>475.26614003630243</v>
      </c>
      <c r="D6" s="87">
        <v>433.68185771348635</v>
      </c>
      <c r="E6" s="87">
        <v>436.06332755688078</v>
      </c>
      <c r="F6" s="87">
        <v>441.14809980011415</v>
      </c>
      <c r="G6" s="72">
        <f t="shared" ref="G6:G12" si="0">F6/E6-1</f>
        <v>1.1660627991171957E-2</v>
      </c>
    </row>
    <row r="7" spans="1:7" ht="23" x14ac:dyDescent="0.35">
      <c r="A7" s="89" t="s">
        <v>81</v>
      </c>
      <c r="B7" s="87">
        <v>1010.0003627785491</v>
      </c>
      <c r="C7" s="87">
        <v>1006.5072667382435</v>
      </c>
      <c r="D7" s="87">
        <v>948.23781056675762</v>
      </c>
      <c r="E7" s="87">
        <v>943.9182722760869</v>
      </c>
      <c r="F7" s="87">
        <v>948.85109325307599</v>
      </c>
      <c r="G7" s="72">
        <f t="shared" si="0"/>
        <v>5.2258983874680087E-3</v>
      </c>
    </row>
    <row r="8" spans="1:7" ht="34.5" x14ac:dyDescent="0.35">
      <c r="A8" s="89" t="s">
        <v>82</v>
      </c>
      <c r="B8" s="87">
        <v>519.95859450391026</v>
      </c>
      <c r="C8" s="87">
        <v>485.22435030017812</v>
      </c>
      <c r="D8" s="87">
        <v>408.98878542111322</v>
      </c>
      <c r="E8" s="87">
        <v>414.52810723212133</v>
      </c>
      <c r="F8" s="87">
        <v>420.23607913749322</v>
      </c>
      <c r="G8" s="72">
        <f t="shared" si="0"/>
        <v>1.3769806692928599E-2</v>
      </c>
    </row>
    <row r="9" spans="1:7" x14ac:dyDescent="0.35">
      <c r="A9" s="63" t="s">
        <v>78</v>
      </c>
      <c r="B9" s="87">
        <v>496.70338396565359</v>
      </c>
      <c r="C9" s="87">
        <v>520.22297681617169</v>
      </c>
      <c r="D9" s="87">
        <v>521.66799414736715</v>
      </c>
      <c r="E9" s="87">
        <v>522.06074764430605</v>
      </c>
      <c r="F9" s="87">
        <v>513.71725675769596</v>
      </c>
      <c r="G9" s="72">
        <f t="shared" si="0"/>
        <v>-1.5981839133201281E-2</v>
      </c>
    </row>
    <row r="10" spans="1:7" ht="34.5" x14ac:dyDescent="0.35">
      <c r="A10" s="89" t="s">
        <v>79</v>
      </c>
      <c r="B10" s="87">
        <v>995.72876640908635</v>
      </c>
      <c r="C10" s="87">
        <v>1003.9984190210369</v>
      </c>
      <c r="D10" s="87">
        <v>955.83850103504471</v>
      </c>
      <c r="E10" s="87">
        <v>940.25588304656401</v>
      </c>
      <c r="F10" s="87">
        <v>936.94495210285208</v>
      </c>
      <c r="G10" s="72">
        <f t="shared" si="0"/>
        <v>-3.5213084048822951E-3</v>
      </c>
    </row>
    <row r="11" spans="1:7" ht="34.5" x14ac:dyDescent="0.35">
      <c r="A11" s="89" t="s">
        <v>83</v>
      </c>
      <c r="B11" s="87">
        <v>1275.4561336865229</v>
      </c>
      <c r="C11" s="87">
        <v>1404.5670279427789</v>
      </c>
      <c r="D11" s="87">
        <v>1526.9468661374965</v>
      </c>
      <c r="E11" s="87">
        <v>1564.8510441110543</v>
      </c>
      <c r="F11" s="87">
        <v>1585.9563333266881</v>
      </c>
      <c r="G11" s="72">
        <f t="shared" si="0"/>
        <v>1.3487091499896131E-2</v>
      </c>
    </row>
    <row r="12" spans="1:7" x14ac:dyDescent="0.35">
      <c r="A12" s="63" t="s">
        <v>176</v>
      </c>
      <c r="B12" s="87">
        <v>1434.9328500309405</v>
      </c>
      <c r="C12" s="87">
        <v>1513.7679595192744</v>
      </c>
      <c r="D12" s="87">
        <v>1598.6773214460438</v>
      </c>
      <c r="E12" s="87">
        <v>1608.619021767732</v>
      </c>
      <c r="F12" s="87">
        <v>1613.6113820062637</v>
      </c>
      <c r="G12" s="72">
        <f t="shared" si="0"/>
        <v>3.1035069031108975E-3</v>
      </c>
    </row>
    <row r="13" spans="1:7" x14ac:dyDescent="0.35">
      <c r="C13" s="70"/>
      <c r="D13" s="69"/>
      <c r="E13" s="69"/>
      <c r="G13" s="72"/>
    </row>
    <row r="14" spans="1:7" ht="14.5" x14ac:dyDescent="0.35">
      <c r="A14" t="s">
        <v>76</v>
      </c>
      <c r="C14" s="70"/>
      <c r="D14" s="70"/>
      <c r="E14" s="70"/>
    </row>
    <row r="15" spans="1:7" s="87" customFormat="1" x14ac:dyDescent="0.35">
      <c r="A15" s="63"/>
      <c r="B15" s="63"/>
      <c r="C15" s="71"/>
    </row>
    <row r="16" spans="1:7" s="87" customFormat="1" x14ac:dyDescent="0.35">
      <c r="A16" s="63"/>
      <c r="B16" s="63"/>
      <c r="C16" s="71"/>
    </row>
    <row r="17" spans="1:74" s="87" customFormat="1" x14ac:dyDescent="0.35">
      <c r="A17" s="63"/>
      <c r="B17" s="63"/>
      <c r="C17" s="71"/>
    </row>
    <row r="18" spans="1:74" s="87" customFormat="1" x14ac:dyDescent="0.35">
      <c r="A18" s="63"/>
      <c r="B18" s="63"/>
      <c r="C18" s="71"/>
    </row>
    <row r="19" spans="1:74" s="87" customFormat="1" x14ac:dyDescent="0.35">
      <c r="A19" s="63"/>
      <c r="B19" s="63"/>
      <c r="C19" s="71"/>
    </row>
    <row r="20" spans="1:74" s="87" customFormat="1" x14ac:dyDescent="0.35">
      <c r="A20" s="63"/>
      <c r="B20" s="63"/>
      <c r="C20" s="71"/>
    </row>
    <row r="21" spans="1:74" s="87" customFormat="1" x14ac:dyDescent="0.35">
      <c r="A21" s="63"/>
      <c r="B21" s="63"/>
      <c r="C21" s="71"/>
    </row>
    <row r="22" spans="1:74" s="87" customFormat="1" x14ac:dyDescent="0.35">
      <c r="A22" s="63"/>
      <c r="B22" s="63"/>
      <c r="C22" s="71"/>
    </row>
    <row r="23" spans="1:74" x14ac:dyDescent="0.35">
      <c r="C23" s="73"/>
      <c r="D23" s="70"/>
      <c r="E23" s="70"/>
    </row>
    <row r="24" spans="1:74" x14ac:dyDescent="0.35">
      <c r="C24" s="71"/>
      <c r="D24" s="70"/>
      <c r="E24" s="70"/>
    </row>
    <row r="25" spans="1:74" x14ac:dyDescent="0.35">
      <c r="A25" s="74"/>
      <c r="B25" s="74"/>
      <c r="C25" s="64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</row>
    <row r="26" spans="1:74" x14ac:dyDescent="0.35">
      <c r="C26" s="71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</row>
    <row r="27" spans="1:74" x14ac:dyDescent="0.35">
      <c r="A27" s="74"/>
      <c r="B27" s="74"/>
      <c r="C27" s="64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</row>
    <row r="28" spans="1:74" x14ac:dyDescent="0.35">
      <c r="A28" s="74"/>
      <c r="B28" s="74"/>
      <c r="C28" s="64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</row>
    <row r="29" spans="1:74" ht="14.5" x14ac:dyDescent="0.35">
      <c r="A29" s="76"/>
      <c r="B29" s="76"/>
      <c r="C29" s="76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</row>
    <row r="30" spans="1:74" x14ac:dyDescent="0.35">
      <c r="A30" s="77"/>
      <c r="B30" s="77"/>
      <c r="C30" s="78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</row>
    <row r="31" spans="1:74" ht="13" x14ac:dyDescent="0.35">
      <c r="A31" s="68"/>
      <c r="B31" s="68"/>
      <c r="C31" s="79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</row>
    <row r="32" spans="1:74" x14ac:dyDescent="0.35">
      <c r="C32" s="69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</row>
    <row r="33" spans="1:74" x14ac:dyDescent="0.35">
      <c r="C33" s="7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</row>
    <row r="34" spans="1:74" x14ac:dyDescent="0.35">
      <c r="A34" s="80"/>
      <c r="B34" s="80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</row>
    <row r="35" spans="1:74" s="74" customFormat="1" x14ac:dyDescent="0.35">
      <c r="A35" s="63"/>
      <c r="B35" s="63"/>
      <c r="C35" s="81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</row>
    <row r="36" spans="1:74" x14ac:dyDescent="0.35">
      <c r="C36" s="81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</row>
    <row r="37" spans="1:74" s="74" customFormat="1" x14ac:dyDescent="0.35">
      <c r="A37" s="63"/>
      <c r="B37" s="63"/>
      <c r="C37" s="81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</row>
    <row r="38" spans="1:74" s="74" customFormat="1" x14ac:dyDescent="0.35">
      <c r="A38" s="63"/>
      <c r="B38" s="63"/>
      <c r="C38" s="81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</row>
    <row r="39" spans="1:74" s="76" customFormat="1" ht="14.5" x14ac:dyDescent="0.35">
      <c r="A39" s="63"/>
      <c r="B39" s="63"/>
      <c r="C39" s="81"/>
    </row>
    <row r="40" spans="1:74" s="77" customFormat="1" x14ac:dyDescent="0.35">
      <c r="A40" s="63"/>
      <c r="B40" s="63"/>
      <c r="C40" s="81"/>
      <c r="D40" s="78"/>
      <c r="E40" s="78"/>
    </row>
    <row r="41" spans="1:74" x14ac:dyDescent="0.35">
      <c r="C41" s="81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</row>
    <row r="42" spans="1:74" x14ac:dyDescent="0.35">
      <c r="C42" s="81"/>
      <c r="D42" s="69"/>
      <c r="E42" s="69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</row>
    <row r="43" spans="1:74" x14ac:dyDescent="0.35">
      <c r="C43" s="81"/>
      <c r="D43" s="70"/>
      <c r="E43" s="70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</row>
    <row r="44" spans="1:74" x14ac:dyDescent="0.35">
      <c r="C44" s="81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</row>
    <row r="45" spans="1:74" x14ac:dyDescent="0.35">
      <c r="A45" s="74"/>
      <c r="B45" s="74"/>
      <c r="C45" s="82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</row>
    <row r="46" spans="1:74" x14ac:dyDescent="0.35">
      <c r="C46" s="81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</row>
    <row r="47" spans="1:74" x14ac:dyDescent="0.35">
      <c r="A47" s="74"/>
      <c r="B47" s="74"/>
      <c r="C47" s="8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</row>
    <row r="48" spans="1:74" ht="14.5" x14ac:dyDescent="0.35">
      <c r="A48"/>
      <c r="B48"/>
      <c r="C48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</row>
    <row r="49" spans="1:74" ht="14.5" x14ac:dyDescent="0.35">
      <c r="A49"/>
      <c r="B49"/>
      <c r="C49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</row>
    <row r="50" spans="1:74" ht="13" x14ac:dyDescent="0.35">
      <c r="A50" s="68"/>
      <c r="B50" s="6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</row>
    <row r="51" spans="1:74" x14ac:dyDescent="0.35">
      <c r="C51" s="69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</row>
    <row r="52" spans="1:74" x14ac:dyDescent="0.35">
      <c r="C52" s="70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</row>
    <row r="53" spans="1:74" x14ac:dyDescent="0.35">
      <c r="A53" s="80"/>
      <c r="B53" s="80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</row>
    <row r="54" spans="1:74" x14ac:dyDescent="0.35">
      <c r="C54" s="8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</row>
    <row r="55" spans="1:74" s="74" customFormat="1" x14ac:dyDescent="0.35">
      <c r="A55" s="63"/>
      <c r="B55" s="63"/>
      <c r="C55" s="83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</row>
    <row r="56" spans="1:74" x14ac:dyDescent="0.35">
      <c r="C56" s="8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</row>
    <row r="57" spans="1:74" s="74" customFormat="1" x14ac:dyDescent="0.35">
      <c r="A57" s="63"/>
      <c r="B57" s="63"/>
      <c r="C57" s="83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</row>
    <row r="58" spans="1:74" customFormat="1" ht="14.5" x14ac:dyDescent="0.35">
      <c r="A58" s="63"/>
      <c r="B58" s="63"/>
      <c r="C58" s="83"/>
    </row>
    <row r="59" spans="1:74" customFormat="1" ht="14.5" x14ac:dyDescent="0.35">
      <c r="A59" s="63"/>
      <c r="B59" s="63"/>
      <c r="C59" s="83"/>
    </row>
    <row r="60" spans="1:74" x14ac:dyDescent="0.35">
      <c r="C60" s="83"/>
    </row>
    <row r="61" spans="1:74" x14ac:dyDescent="0.35">
      <c r="C61" s="83"/>
      <c r="D61" s="69"/>
      <c r="E61" s="69"/>
    </row>
    <row r="62" spans="1:74" x14ac:dyDescent="0.35">
      <c r="C62" s="83"/>
      <c r="D62" s="70"/>
      <c r="E62" s="70"/>
    </row>
    <row r="63" spans="1:74" x14ac:dyDescent="0.35">
      <c r="C63" s="83"/>
    </row>
    <row r="64" spans="1:74" x14ac:dyDescent="0.35">
      <c r="C64" s="83"/>
      <c r="D64" s="83"/>
      <c r="E64" s="83"/>
      <c r="F64" s="83"/>
      <c r="G64" s="83"/>
      <c r="H64" s="83"/>
      <c r="I64" s="83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</row>
    <row r="65" spans="1:61" x14ac:dyDescent="0.35">
      <c r="A65" s="74"/>
      <c r="B65" s="74"/>
      <c r="C65" s="85"/>
      <c r="D65" s="83"/>
      <c r="E65" s="83"/>
      <c r="F65" s="83"/>
      <c r="G65" s="83"/>
      <c r="H65" s="83"/>
      <c r="I65" s="83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</row>
    <row r="66" spans="1:61" x14ac:dyDescent="0.35">
      <c r="D66" s="83"/>
      <c r="E66" s="83"/>
      <c r="F66" s="83"/>
      <c r="G66" s="83"/>
      <c r="H66" s="83"/>
      <c r="I66" s="83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</row>
    <row r="67" spans="1:61" x14ac:dyDescent="0.35">
      <c r="C67" s="86"/>
      <c r="D67" s="83"/>
      <c r="E67" s="83"/>
      <c r="F67" s="83"/>
      <c r="G67" s="83"/>
      <c r="H67" s="83"/>
      <c r="I67" s="83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</row>
    <row r="68" spans="1:61" x14ac:dyDescent="0.35">
      <c r="D68" s="83"/>
      <c r="E68" s="83"/>
      <c r="F68" s="83"/>
      <c r="G68" s="83"/>
      <c r="H68" s="83"/>
      <c r="I68" s="83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</row>
    <row r="69" spans="1:61" x14ac:dyDescent="0.35">
      <c r="D69" s="83"/>
      <c r="E69" s="83"/>
      <c r="F69" s="83"/>
      <c r="G69" s="83"/>
      <c r="H69" s="83"/>
      <c r="I69" s="83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</row>
    <row r="70" spans="1:61" x14ac:dyDescent="0.35">
      <c r="D70" s="83"/>
      <c r="E70" s="83"/>
      <c r="F70" s="83"/>
      <c r="G70" s="83"/>
      <c r="H70" s="83"/>
      <c r="I70" s="83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</row>
    <row r="71" spans="1:61" x14ac:dyDescent="0.35">
      <c r="D71" s="83"/>
      <c r="E71" s="83"/>
      <c r="F71" s="83"/>
      <c r="G71" s="83"/>
      <c r="H71" s="83"/>
      <c r="I71" s="83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</row>
    <row r="72" spans="1:61" x14ac:dyDescent="0.35">
      <c r="D72" s="83"/>
      <c r="E72" s="83"/>
      <c r="F72" s="83"/>
      <c r="G72" s="83"/>
      <c r="H72" s="83"/>
      <c r="I72" s="83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</row>
    <row r="73" spans="1:61" x14ac:dyDescent="0.35">
      <c r="D73" s="83"/>
      <c r="E73" s="83"/>
      <c r="F73" s="83"/>
      <c r="G73" s="83"/>
      <c r="H73" s="83"/>
      <c r="I73" s="83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</row>
    <row r="74" spans="1:61" x14ac:dyDescent="0.35">
      <c r="D74" s="83"/>
      <c r="E74" s="83"/>
      <c r="F74" s="83"/>
      <c r="G74" s="83"/>
      <c r="H74" s="83"/>
      <c r="I74" s="83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</row>
    <row r="75" spans="1:61" s="74" customFormat="1" x14ac:dyDescent="0.35">
      <c r="A75" s="63"/>
      <c r="B75" s="63"/>
      <c r="C75" s="63"/>
      <c r="D75" s="85"/>
      <c r="E75" s="85"/>
      <c r="F75" s="85"/>
      <c r="G75" s="85"/>
      <c r="H75" s="85"/>
      <c r="I75" s="85"/>
    </row>
  </sheetData>
  <printOptions gridLines="1"/>
  <pageMargins left="0.78740157480314965" right="0.78740157480314965" top="0.78740157480314965" bottom="0.78740157480314965" header="0.31496062992125984" footer="0.31496062992125984"/>
  <pageSetup paperSize="8" scale="64" orientation="landscape" r:id="rId1"/>
  <headerFooter>
    <oddFooter>&amp;L&amp;"Arial,Regular"&amp;10&amp;A&amp;R&amp;"Arial,Regular"&amp;10Statistics South Africa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5A2F-1EAD-41E4-8C0D-F5F6D682CE35}">
  <dimension ref="A1:X11"/>
  <sheetViews>
    <sheetView zoomScale="70" zoomScaleNormal="70" workbookViewId="0">
      <selection activeCell="A10" sqref="A10"/>
    </sheetView>
  </sheetViews>
  <sheetFormatPr defaultRowHeight="14.5" x14ac:dyDescent="0.35"/>
  <cols>
    <col min="2" max="2" width="9" bestFit="1" customWidth="1"/>
    <col min="3" max="5" width="8.81640625" bestFit="1" customWidth="1"/>
    <col min="6" max="6" width="9" bestFit="1" customWidth="1"/>
    <col min="7" max="9" width="8.81640625" bestFit="1" customWidth="1"/>
    <col min="10" max="10" width="9" bestFit="1" customWidth="1"/>
    <col min="11" max="13" width="8.81640625" bestFit="1" customWidth="1"/>
    <col min="14" max="14" width="9" bestFit="1" customWidth="1"/>
    <col min="15" max="17" width="8.81640625" bestFit="1" customWidth="1"/>
    <col min="18" max="18" width="9" bestFit="1" customWidth="1"/>
    <col min="19" max="21" width="8.81640625" bestFit="1" customWidth="1"/>
    <col min="22" max="22" width="9" bestFit="1" customWidth="1"/>
    <col min="23" max="23" width="8.81640625" bestFit="1" customWidth="1"/>
  </cols>
  <sheetData>
    <row r="1" spans="1:24" ht="26" x14ac:dyDescent="0.6">
      <c r="A1" s="11" t="s">
        <v>190</v>
      </c>
    </row>
    <row r="2" spans="1:24" x14ac:dyDescent="0.35">
      <c r="A2" s="63" t="s">
        <v>191</v>
      </c>
    </row>
    <row r="3" spans="1:24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4" x14ac:dyDescent="0.35">
      <c r="B4" s="90">
        <v>2019</v>
      </c>
      <c r="C4" s="90"/>
      <c r="D4" s="90"/>
      <c r="E4" s="90"/>
      <c r="F4" s="90">
        <v>2020</v>
      </c>
      <c r="G4" s="90"/>
      <c r="H4" s="90"/>
      <c r="I4" s="90"/>
      <c r="J4" s="90">
        <v>2021</v>
      </c>
      <c r="K4" s="90"/>
      <c r="L4" s="90"/>
      <c r="M4" s="90"/>
      <c r="N4" s="90">
        <v>2022</v>
      </c>
      <c r="O4" s="90"/>
      <c r="P4" s="90"/>
      <c r="Q4" s="90"/>
      <c r="R4" s="90">
        <v>2023</v>
      </c>
      <c r="S4" s="90"/>
      <c r="T4" s="90"/>
      <c r="U4" s="90"/>
      <c r="V4" s="90">
        <v>2024</v>
      </c>
      <c r="W4" s="90"/>
      <c r="X4" s="90"/>
    </row>
    <row r="5" spans="1:24" x14ac:dyDescent="0.35">
      <c r="B5" s="16" t="s">
        <v>6</v>
      </c>
      <c r="C5" s="16" t="s">
        <v>5</v>
      </c>
      <c r="D5" s="16" t="s">
        <v>50</v>
      </c>
      <c r="E5" s="16" t="s">
        <v>51</v>
      </c>
      <c r="F5" s="16" t="s">
        <v>6</v>
      </c>
      <c r="G5" s="16" t="s">
        <v>5</v>
      </c>
      <c r="H5" s="16" t="s">
        <v>50</v>
      </c>
      <c r="I5" s="16" t="s">
        <v>51</v>
      </c>
      <c r="J5" s="16" t="s">
        <v>6</v>
      </c>
      <c r="K5" s="16" t="s">
        <v>5</v>
      </c>
      <c r="L5" s="16" t="s">
        <v>50</v>
      </c>
      <c r="M5" s="16" t="s">
        <v>51</v>
      </c>
      <c r="N5" s="16" t="s">
        <v>6</v>
      </c>
      <c r="O5" s="16" t="s">
        <v>5</v>
      </c>
      <c r="P5" s="16" t="s">
        <v>50</v>
      </c>
      <c r="Q5" s="16" t="s">
        <v>51</v>
      </c>
      <c r="R5" s="16" t="s">
        <v>6</v>
      </c>
      <c r="S5" s="16" t="s">
        <v>5</v>
      </c>
      <c r="T5" s="16" t="s">
        <v>50</v>
      </c>
      <c r="U5" s="16" t="s">
        <v>51</v>
      </c>
      <c r="V5" s="16" t="s">
        <v>6</v>
      </c>
      <c r="W5" s="16" t="s">
        <v>5</v>
      </c>
      <c r="X5" s="16" t="s">
        <v>50</v>
      </c>
    </row>
    <row r="6" spans="1:24" x14ac:dyDescent="0.35">
      <c r="A6" t="s">
        <v>187</v>
      </c>
      <c r="B6" s="16">
        <v>714.48405956660372</v>
      </c>
      <c r="C6" s="16">
        <v>712.88871541477283</v>
      </c>
      <c r="D6" s="16">
        <v>710.10170469457455</v>
      </c>
      <c r="E6" s="16">
        <v>690.0997341044349</v>
      </c>
      <c r="F6" s="16">
        <v>672.43883310302169</v>
      </c>
      <c r="G6" s="16">
        <v>493.88906266784664</v>
      </c>
      <c r="H6" s="16">
        <v>632.42459508559023</v>
      </c>
      <c r="I6" s="16">
        <v>671.77757683861114</v>
      </c>
      <c r="J6" s="16">
        <v>668.99129592157431</v>
      </c>
      <c r="K6" s="16">
        <v>694.95957860093347</v>
      </c>
      <c r="L6" s="16">
        <v>675.98387047438132</v>
      </c>
      <c r="M6" s="16">
        <v>701.44202750540194</v>
      </c>
      <c r="N6" s="16">
        <v>735.2061100594816</v>
      </c>
      <c r="O6" s="16">
        <v>724.13676497315373</v>
      </c>
      <c r="P6" s="16">
        <v>714.53191748747395</v>
      </c>
      <c r="Q6" s="16">
        <v>704.71282581313608</v>
      </c>
      <c r="R6" s="16">
        <v>725.42240474800803</v>
      </c>
      <c r="S6" s="16">
        <v>734.96701683349625</v>
      </c>
      <c r="T6" s="16">
        <v>730.71666009048624</v>
      </c>
      <c r="U6" s="16">
        <v>723.65805632416118</v>
      </c>
      <c r="V6" s="16">
        <v>727.19870747372534</v>
      </c>
      <c r="W6" s="16">
        <v>721.85294743230895</v>
      </c>
      <c r="X6" s="16">
        <v>728.81994802817007</v>
      </c>
    </row>
    <row r="7" spans="1:24" x14ac:dyDescent="0.35">
      <c r="A7" t="s">
        <v>185</v>
      </c>
      <c r="B7" s="16">
        <v>129.64451937519186</v>
      </c>
      <c r="C7" s="16">
        <v>130.3690700456936</v>
      </c>
      <c r="D7" s="16">
        <v>134.93432981826967</v>
      </c>
      <c r="E7" s="16">
        <v>120.91910362358973</v>
      </c>
      <c r="F7" s="16">
        <v>117.58926716926536</v>
      </c>
      <c r="G7" s="16">
        <v>51.754160951285755</v>
      </c>
      <c r="H7" s="16">
        <v>109.00021309093034</v>
      </c>
      <c r="I7" s="16">
        <v>124.41080518683049</v>
      </c>
      <c r="J7" s="16">
        <v>125.1257934462636</v>
      </c>
      <c r="K7" s="16">
        <v>129.80009363097619</v>
      </c>
      <c r="L7" s="16">
        <v>84.472546269144971</v>
      </c>
      <c r="M7" s="16">
        <v>93.729668884323019</v>
      </c>
      <c r="N7" s="16">
        <v>113.69007917084994</v>
      </c>
      <c r="O7" s="16">
        <v>112.66811476176022</v>
      </c>
      <c r="P7" s="16">
        <v>128.12397641059965</v>
      </c>
      <c r="Q7" s="16">
        <v>134.52877352472501</v>
      </c>
      <c r="R7" s="16">
        <v>145.96527509851168</v>
      </c>
      <c r="S7" s="16">
        <v>134.86178455478787</v>
      </c>
      <c r="T7" s="16">
        <v>148.74842825471671</v>
      </c>
      <c r="U7" s="16">
        <v>158.61405760255528</v>
      </c>
      <c r="V7" s="16">
        <v>144.20124839627036</v>
      </c>
      <c r="W7" s="16">
        <v>145.66868617801663</v>
      </c>
      <c r="X7">
        <v>125.56590932747389</v>
      </c>
    </row>
    <row r="8" spans="1:24" x14ac:dyDescent="0.35">
      <c r="A8" t="s">
        <v>186</v>
      </c>
      <c r="B8" s="16">
        <v>100.39999999999999</v>
      </c>
      <c r="C8" s="16">
        <v>101.5</v>
      </c>
      <c r="D8" s="16">
        <v>99.5</v>
      </c>
      <c r="E8" s="16">
        <v>98.466666666666654</v>
      </c>
      <c r="F8" s="16">
        <v>95.899999999999991</v>
      </c>
      <c r="G8" s="16">
        <v>66.766666666666666</v>
      </c>
      <c r="H8" s="16">
        <v>91.033333333333317</v>
      </c>
      <c r="I8" s="16">
        <v>95.7</v>
      </c>
      <c r="J8" s="16">
        <v>94.5</v>
      </c>
      <c r="K8" s="16">
        <v>94.399999999999991</v>
      </c>
      <c r="L8" s="16">
        <v>90.333333333333329</v>
      </c>
      <c r="M8" s="16">
        <v>92.633333333333326</v>
      </c>
      <c r="N8" s="16">
        <v>96.166666666666671</v>
      </c>
      <c r="O8" s="16">
        <v>90.933333333333323</v>
      </c>
      <c r="P8" s="16">
        <v>93.066666666666663</v>
      </c>
      <c r="Q8" s="16">
        <v>91.5</v>
      </c>
      <c r="R8" s="16">
        <v>92.466666666666654</v>
      </c>
      <c r="S8" s="16">
        <v>94.433333333333337</v>
      </c>
      <c r="T8" s="16">
        <v>93.033333333333317</v>
      </c>
      <c r="U8" s="16">
        <v>93.533333333333346</v>
      </c>
      <c r="V8" s="16">
        <v>92.533333333333346</v>
      </c>
      <c r="W8" s="16">
        <v>93.133333333333326</v>
      </c>
      <c r="X8">
        <v>93.333333333333329</v>
      </c>
    </row>
    <row r="10" spans="1:24" x14ac:dyDescent="0.35">
      <c r="A10" s="98" t="s">
        <v>157</v>
      </c>
    </row>
    <row r="11" spans="1:24" x14ac:dyDescent="0.35">
      <c r="A11" s="9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84B5-B114-4E71-9561-E09A4A38C498}">
  <dimension ref="A1:K22"/>
  <sheetViews>
    <sheetView zoomScale="51" zoomScaleNormal="51" workbookViewId="0">
      <pane xSplit="1" ySplit="5" topLeftCell="B6" activePane="bottomRight" state="frozen"/>
      <selection activeCell="J65" sqref="J65"/>
      <selection pane="topRight" activeCell="J65" sqref="J65"/>
      <selection pane="bottomLeft" activeCell="J65" sqref="J65"/>
      <selection pane="bottomRight"/>
    </sheetView>
  </sheetViews>
  <sheetFormatPr defaultRowHeight="14.5" x14ac:dyDescent="0.35"/>
  <cols>
    <col min="1" max="1" width="22.81640625" customWidth="1"/>
    <col min="2" max="2" width="9" bestFit="1" customWidth="1"/>
    <col min="3" max="5" width="8.81640625" bestFit="1" customWidth="1"/>
    <col min="6" max="6" width="9" bestFit="1" customWidth="1"/>
    <col min="7" max="8" width="8.81640625" bestFit="1" customWidth="1"/>
  </cols>
  <sheetData>
    <row r="1" spans="1:11" ht="26" x14ac:dyDescent="0.6">
      <c r="A1" s="11" t="s">
        <v>192</v>
      </c>
    </row>
    <row r="2" spans="1:11" x14ac:dyDescent="0.35">
      <c r="A2" s="63" t="s">
        <v>193</v>
      </c>
    </row>
    <row r="4" spans="1:11" x14ac:dyDescent="0.35">
      <c r="B4" t="s">
        <v>155</v>
      </c>
      <c r="G4" t="s">
        <v>139</v>
      </c>
      <c r="H4" t="s">
        <v>139</v>
      </c>
    </row>
    <row r="5" spans="1:11" x14ac:dyDescent="0.35">
      <c r="B5">
        <v>2019</v>
      </c>
      <c r="C5">
        <v>2020</v>
      </c>
      <c r="D5">
        <v>2021</v>
      </c>
      <c r="E5">
        <v>2022</v>
      </c>
      <c r="F5">
        <v>2023</v>
      </c>
      <c r="G5" t="s">
        <v>22</v>
      </c>
      <c r="H5" t="s">
        <v>118</v>
      </c>
    </row>
    <row r="6" spans="1:11" x14ac:dyDescent="0.35">
      <c r="A6" t="s">
        <v>94</v>
      </c>
      <c r="B6" s="16">
        <v>188.48530138684862</v>
      </c>
      <c r="C6" s="16">
        <v>182.41756343115466</v>
      </c>
      <c r="D6" s="16">
        <v>193.3295759363692</v>
      </c>
      <c r="E6" s="16">
        <v>206.78642912469826</v>
      </c>
      <c r="F6" s="16">
        <v>201.59046283959771</v>
      </c>
      <c r="G6" s="16">
        <v>205.8891864940644</v>
      </c>
      <c r="H6" s="16">
        <v>209.53940637805036</v>
      </c>
      <c r="I6" s="27">
        <f t="shared" ref="I6:I15" si="0">H6/F6-1</f>
        <v>3.9431148807756333E-2</v>
      </c>
      <c r="J6" s="27"/>
      <c r="K6" s="27"/>
    </row>
    <row r="7" spans="1:11" x14ac:dyDescent="0.35">
      <c r="A7" t="s">
        <v>93</v>
      </c>
      <c r="B7" s="16">
        <v>139.24047353834436</v>
      </c>
      <c r="C7" s="16">
        <v>119.78872843231318</v>
      </c>
      <c r="D7" s="16">
        <v>147.80639507018287</v>
      </c>
      <c r="E7" s="16">
        <v>143.48548704398462</v>
      </c>
      <c r="F7" s="16">
        <v>131.61456517152084</v>
      </c>
      <c r="G7" s="16">
        <v>131.58326151356817</v>
      </c>
      <c r="H7" s="16">
        <v>131.68206963673202</v>
      </c>
      <c r="I7" s="27">
        <f t="shared" si="0"/>
        <v>5.128950973110058E-4</v>
      </c>
      <c r="J7" s="27"/>
      <c r="K7" s="27"/>
    </row>
    <row r="8" spans="1:11" x14ac:dyDescent="0.35">
      <c r="A8" t="s">
        <v>91</v>
      </c>
      <c r="B8" s="16">
        <v>134.93432981826967</v>
      </c>
      <c r="C8" s="16">
        <v>109.00021309093034</v>
      </c>
      <c r="D8" s="16">
        <v>84.472546269144971</v>
      </c>
      <c r="E8" s="16">
        <v>128.12397641059965</v>
      </c>
      <c r="F8" s="16">
        <v>148.74842825471671</v>
      </c>
      <c r="G8" s="16">
        <v>145.66868617801663</v>
      </c>
      <c r="H8" s="16">
        <v>125.56590932747389</v>
      </c>
      <c r="I8" s="27">
        <f>H8/F8-1</f>
        <v>-0.15585051350959556</v>
      </c>
      <c r="J8" s="27"/>
      <c r="K8" s="27"/>
    </row>
    <row r="9" spans="1:11" x14ac:dyDescent="0.35">
      <c r="A9" t="s">
        <v>92</v>
      </c>
      <c r="B9" s="16">
        <v>105.19657582244741</v>
      </c>
      <c r="C9" s="16">
        <v>103.67358343675373</v>
      </c>
      <c r="D9" s="16">
        <v>102.47804521508421</v>
      </c>
      <c r="E9" s="16">
        <v>116.76868056100975</v>
      </c>
      <c r="F9" s="16">
        <v>115.68853786440533</v>
      </c>
      <c r="G9" s="16">
        <v>113.21223822412131</v>
      </c>
      <c r="H9" s="16">
        <v>114.57439613358946</v>
      </c>
      <c r="I9" s="27">
        <f t="shared" si="0"/>
        <v>-9.6305282388625679E-3</v>
      </c>
      <c r="J9" s="27"/>
      <c r="K9" s="27"/>
    </row>
    <row r="10" spans="1:11" x14ac:dyDescent="0.35">
      <c r="A10" t="s">
        <v>89</v>
      </c>
      <c r="B10" s="16">
        <v>79.349708474087038</v>
      </c>
      <c r="C10" s="16">
        <v>49.791141038122689</v>
      </c>
      <c r="D10" s="16">
        <v>44.431989132333626</v>
      </c>
      <c r="E10" s="16">
        <v>47.733865313035793</v>
      </c>
      <c r="F10" s="16">
        <v>68.170204543817903</v>
      </c>
      <c r="G10" s="16">
        <v>63.875167413437026</v>
      </c>
      <c r="H10" s="16">
        <v>67.110337056479267</v>
      </c>
      <c r="I10" s="27">
        <f t="shared" si="0"/>
        <v>-1.5547371383598851E-2</v>
      </c>
      <c r="J10" s="27"/>
      <c r="K10" s="27"/>
    </row>
    <row r="11" spans="1:11" x14ac:dyDescent="0.35">
      <c r="A11" t="s">
        <v>156</v>
      </c>
      <c r="B11" s="16">
        <v>43.182651831610968</v>
      </c>
      <c r="C11" s="16">
        <v>40.444436833272853</v>
      </c>
      <c r="D11" s="16">
        <v>42.485553712909308</v>
      </c>
      <c r="E11" s="16">
        <v>46.038919004337743</v>
      </c>
      <c r="F11" s="16">
        <v>52.378977079472563</v>
      </c>
      <c r="G11" s="16">
        <v>47.702523565990468</v>
      </c>
      <c r="H11" s="16">
        <v>47.458783330240095</v>
      </c>
      <c r="I11" s="27">
        <f t="shared" si="0"/>
        <v>-9.3934513875046699E-2</v>
      </c>
      <c r="J11" s="27"/>
      <c r="K11" s="27"/>
    </row>
    <row r="12" spans="1:11" x14ac:dyDescent="0.35">
      <c r="A12" s="96" t="s">
        <v>90</v>
      </c>
      <c r="B12" s="16">
        <v>39.872556267676522</v>
      </c>
      <c r="C12" s="16">
        <v>37.705333336834514</v>
      </c>
      <c r="D12" s="16">
        <v>36.843605906598583</v>
      </c>
      <c r="E12" s="16">
        <v>40.51884830857545</v>
      </c>
      <c r="F12" s="16">
        <v>42.924732661884846</v>
      </c>
      <c r="G12" s="16">
        <v>41.908800312778247</v>
      </c>
      <c r="H12" s="16">
        <v>40.587888974604297</v>
      </c>
      <c r="I12" s="27">
        <f t="shared" si="0"/>
        <v>-5.4440494846821896E-2</v>
      </c>
      <c r="J12" s="27"/>
      <c r="K12" s="27"/>
    </row>
    <row r="13" spans="1:11" x14ac:dyDescent="0.35">
      <c r="A13" t="s">
        <v>88</v>
      </c>
      <c r="B13" s="16">
        <v>23.892885797647907</v>
      </c>
      <c r="C13" s="16">
        <v>22.550827066831097</v>
      </c>
      <c r="D13" s="16">
        <v>23.258898210840556</v>
      </c>
      <c r="E13" s="16">
        <v>24.415552008734124</v>
      </c>
      <c r="F13" s="16">
        <v>23.925762054376207</v>
      </c>
      <c r="G13" s="16">
        <v>23.689546123287052</v>
      </c>
      <c r="H13" s="16">
        <v>24.094056704665139</v>
      </c>
      <c r="I13" s="27">
        <f t="shared" si="0"/>
        <v>7.0340351085347308E-3</v>
      </c>
      <c r="J13" s="27"/>
      <c r="K13" s="27"/>
    </row>
    <row r="14" spans="1:11" x14ac:dyDescent="0.35">
      <c r="A14" t="s">
        <v>87</v>
      </c>
      <c r="B14" s="16">
        <v>21.484138692380181</v>
      </c>
      <c r="C14" s="16">
        <v>18.156374562802281</v>
      </c>
      <c r="D14" s="16">
        <v>17.644635233985763</v>
      </c>
      <c r="E14" s="16">
        <v>18.573757154071096</v>
      </c>
      <c r="F14" s="16">
        <v>19.417670388143634</v>
      </c>
      <c r="G14" s="16">
        <v>19.262922554499312</v>
      </c>
      <c r="H14" s="16">
        <v>18.836508068785516</v>
      </c>
      <c r="I14" s="27">
        <f t="shared" si="0"/>
        <v>-2.9929559403427342E-2</v>
      </c>
      <c r="J14" s="27"/>
      <c r="K14" s="27"/>
    </row>
    <row r="15" spans="1:11" x14ac:dyDescent="0.35">
      <c r="A15" t="s">
        <v>86</v>
      </c>
      <c r="B15" s="16">
        <v>74.577797567172425</v>
      </c>
      <c r="C15" s="16">
        <v>61.739718310507619</v>
      </c>
      <c r="D15" s="16">
        <v>72.389552486041595</v>
      </c>
      <c r="E15" s="16">
        <v>74.433652794384187</v>
      </c>
      <c r="F15" s="16">
        <v>79.937600422837164</v>
      </c>
      <c r="G15" s="16">
        <v>79.73451312999444</v>
      </c>
      <c r="H15" s="16">
        <v>79.85428974588379</v>
      </c>
      <c r="I15" s="27">
        <f t="shared" si="0"/>
        <v>-1.0421963695769199E-3</v>
      </c>
      <c r="J15" s="27"/>
      <c r="K15" s="27"/>
    </row>
    <row r="16" spans="1:11" x14ac:dyDescent="0.35">
      <c r="B16" s="16"/>
      <c r="C16" s="16"/>
      <c r="D16" s="16"/>
      <c r="E16" s="16"/>
      <c r="F16" s="16"/>
      <c r="G16" s="16"/>
      <c r="H16" s="16"/>
      <c r="I16" s="27"/>
      <c r="J16" s="27"/>
      <c r="K16" s="27"/>
    </row>
    <row r="17" spans="1:11" x14ac:dyDescent="0.35">
      <c r="A17" s="98" t="s">
        <v>157</v>
      </c>
      <c r="B17" s="16"/>
      <c r="C17" s="16"/>
      <c r="D17" s="16"/>
      <c r="E17" s="16"/>
      <c r="F17" s="16"/>
      <c r="G17" s="16"/>
      <c r="H17" s="16"/>
      <c r="I17" s="27"/>
      <c r="J17" s="27"/>
      <c r="K17" s="27"/>
    </row>
    <row r="18" spans="1:11" x14ac:dyDescent="0.35">
      <c r="B18" s="16"/>
      <c r="C18" s="16"/>
      <c r="D18" s="16"/>
      <c r="E18" s="16"/>
      <c r="F18" s="16"/>
      <c r="G18" s="16"/>
      <c r="H18" s="16"/>
      <c r="I18" s="27"/>
      <c r="J18" s="27"/>
      <c r="K18" s="27"/>
    </row>
    <row r="19" spans="1:11" x14ac:dyDescent="0.35">
      <c r="B19" s="16"/>
      <c r="C19" s="16"/>
      <c r="D19" s="16"/>
      <c r="E19" s="16"/>
      <c r="F19" s="16"/>
      <c r="G19" s="16"/>
      <c r="H19" s="16"/>
    </row>
    <row r="20" spans="1:11" x14ac:dyDescent="0.35">
      <c r="A20" s="98"/>
      <c r="B20" s="16"/>
      <c r="C20" s="16"/>
      <c r="D20" s="16"/>
      <c r="E20" s="16"/>
      <c r="F20" s="16"/>
      <c r="G20" s="16"/>
      <c r="H20" s="16"/>
    </row>
    <row r="21" spans="1:11" x14ac:dyDescent="0.35">
      <c r="A21" s="97"/>
      <c r="B21" s="16"/>
      <c r="C21" s="16"/>
      <c r="D21" s="16"/>
      <c r="E21" s="16"/>
      <c r="F21" s="16"/>
      <c r="G21" s="16"/>
      <c r="H21" s="16"/>
    </row>
    <row r="22" spans="1:11" x14ac:dyDescent="0.35">
      <c r="B22" s="16"/>
      <c r="C22" s="16"/>
      <c r="D22" s="16"/>
      <c r="E22" s="16"/>
      <c r="F22" s="16"/>
      <c r="G22" s="16"/>
      <c r="H22" s="16"/>
    </row>
  </sheetData>
  <sortState xmlns:xlrd2="http://schemas.microsoft.com/office/spreadsheetml/2017/richdata2" ref="A6:K14">
    <sortCondition descending="1" ref="H6:H14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0623-CC46-47D7-AC80-5683E911150F}">
  <dimension ref="A1:E15"/>
  <sheetViews>
    <sheetView zoomScale="71" zoomScaleNormal="7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defaultRowHeight="14.5" x14ac:dyDescent="0.35"/>
  <cols>
    <col min="1" max="1" width="8.7265625" style="16"/>
    <col min="2" max="4" width="8.7265625" style="90"/>
    <col min="5" max="6" width="11" style="16" customWidth="1"/>
    <col min="7" max="9" width="11" style="16" bestFit="1" customWidth="1"/>
    <col min="10" max="16384" width="8.7265625" style="16"/>
  </cols>
  <sheetData>
    <row r="1" spans="1:5" ht="26" x14ac:dyDescent="0.6">
      <c r="A1" s="11" t="s">
        <v>194</v>
      </c>
    </row>
    <row r="2" spans="1:5" x14ac:dyDescent="0.35">
      <c r="A2" s="16" t="s">
        <v>195</v>
      </c>
    </row>
    <row r="6" spans="1:5" x14ac:dyDescent="0.35">
      <c r="C6" s="90" t="s">
        <v>158</v>
      </c>
      <c r="D6" s="90" t="s">
        <v>151</v>
      </c>
      <c r="E6" s="16" t="s">
        <v>152</v>
      </c>
    </row>
    <row r="7" spans="1:5" x14ac:dyDescent="0.35">
      <c r="A7" s="16" t="s">
        <v>138</v>
      </c>
      <c r="B7" s="90">
        <v>2019</v>
      </c>
      <c r="C7" s="16">
        <v>63.683000000000007</v>
      </c>
      <c r="D7" s="16">
        <v>115.31699999999999</v>
      </c>
      <c r="E7" s="16">
        <v>179</v>
      </c>
    </row>
    <row r="8" spans="1:5" x14ac:dyDescent="0.35">
      <c r="B8" s="90">
        <v>2020</v>
      </c>
      <c r="C8" s="16">
        <v>49.269999999999996</v>
      </c>
      <c r="D8" s="16">
        <v>76.73</v>
      </c>
      <c r="E8" s="16">
        <v>126</v>
      </c>
    </row>
    <row r="9" spans="1:5" x14ac:dyDescent="0.35">
      <c r="B9" s="90">
        <v>2021</v>
      </c>
      <c r="C9" s="16">
        <v>50.213999999999999</v>
      </c>
      <c r="D9" s="16">
        <v>49.786000000000001</v>
      </c>
      <c r="E9" s="16">
        <v>100</v>
      </c>
    </row>
    <row r="10" spans="1:5" x14ac:dyDescent="0.35">
      <c r="B10" s="90">
        <v>2022</v>
      </c>
      <c r="C10" s="16">
        <v>52.311000000000007</v>
      </c>
      <c r="D10" s="16">
        <v>97.688999999999993</v>
      </c>
      <c r="E10" s="16">
        <v>150</v>
      </c>
    </row>
    <row r="11" spans="1:5" x14ac:dyDescent="0.35">
      <c r="B11" s="90">
        <v>2023</v>
      </c>
      <c r="C11" s="16">
        <v>61.638000000000005</v>
      </c>
      <c r="D11" s="16">
        <v>116.36199999999999</v>
      </c>
      <c r="E11" s="16">
        <v>178</v>
      </c>
    </row>
    <row r="12" spans="1:5" x14ac:dyDescent="0.35">
      <c r="A12" s="90"/>
      <c r="B12" s="16" t="s">
        <v>22</v>
      </c>
      <c r="C12" s="16">
        <v>46.671000000000006</v>
      </c>
      <c r="D12" s="16">
        <v>75.328999999999994</v>
      </c>
      <c r="E12" s="16">
        <v>122</v>
      </c>
    </row>
    <row r="13" spans="1:5" x14ac:dyDescent="0.35">
      <c r="B13" s="90" t="s">
        <v>118</v>
      </c>
      <c r="C13" s="16">
        <v>52.801000000000002</v>
      </c>
      <c r="D13" s="16">
        <v>73.198999999999998</v>
      </c>
      <c r="E13" s="16">
        <v>126</v>
      </c>
    </row>
    <row r="15" spans="1:5" x14ac:dyDescent="0.35">
      <c r="B15" s="90" t="s">
        <v>153</v>
      </c>
    </row>
  </sheetData>
  <sortState xmlns:xlrd2="http://schemas.microsoft.com/office/spreadsheetml/2017/richdata2" ref="B7:I13">
    <sortCondition ref="B7:B1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31E9-D019-4EC9-BA52-33D6DC961E7C}">
  <dimension ref="A1:F10"/>
  <sheetViews>
    <sheetView zoomScale="71" zoomScaleNormal="71" workbookViewId="0">
      <selection activeCell="A10" sqref="A10"/>
    </sheetView>
  </sheetViews>
  <sheetFormatPr defaultRowHeight="14.5" x14ac:dyDescent="0.35"/>
  <cols>
    <col min="2" max="6" width="10" bestFit="1" customWidth="1"/>
  </cols>
  <sheetData>
    <row r="1" spans="1:6" s="16" customFormat="1" ht="26" x14ac:dyDescent="0.6">
      <c r="A1" s="11" t="s">
        <v>178</v>
      </c>
    </row>
    <row r="2" spans="1:6" s="144" customFormat="1" ht="11.5" x14ac:dyDescent="0.35">
      <c r="B2" s="144" t="s">
        <v>177</v>
      </c>
      <c r="C2" s="144" t="s">
        <v>126</v>
      </c>
      <c r="D2" s="144" t="s">
        <v>130</v>
      </c>
      <c r="E2" s="144" t="s">
        <v>22</v>
      </c>
      <c r="F2" s="144" t="s">
        <v>118</v>
      </c>
    </row>
    <row r="3" spans="1:6" s="16" customFormat="1" x14ac:dyDescent="0.35">
      <c r="A3" s="16" t="s">
        <v>179</v>
      </c>
      <c r="B3" s="16">
        <v>4307.1297412934628</v>
      </c>
      <c r="C3" s="16">
        <v>4613.0021127489217</v>
      </c>
      <c r="D3" s="16">
        <v>4724.6638168728405</v>
      </c>
      <c r="E3" s="16">
        <v>4771.0815646260398</v>
      </c>
      <c r="F3" s="16">
        <v>4794.408003308884</v>
      </c>
    </row>
    <row r="4" spans="1:6" s="16" customFormat="1" x14ac:dyDescent="0.35">
      <c r="A4" s="16" t="s">
        <v>180</v>
      </c>
      <c r="B4" s="16">
        <v>1295.4964838503818</v>
      </c>
      <c r="C4" s="16">
        <v>1367.0708420291264</v>
      </c>
      <c r="D4" s="16">
        <v>1424.724748000026</v>
      </c>
      <c r="E4" s="16">
        <v>1430.2618007621468</v>
      </c>
      <c r="F4" s="16">
        <v>1423.7660215685262</v>
      </c>
    </row>
    <row r="5" spans="1:6" s="16" customFormat="1" x14ac:dyDescent="0.35">
      <c r="A5" s="16" t="s">
        <v>181</v>
      </c>
      <c r="B5" s="16">
        <v>1323.6268992627945</v>
      </c>
      <c r="C5" s="16">
        <v>1236.3522396476872</v>
      </c>
      <c r="D5" s="16">
        <v>1107.0182289990541</v>
      </c>
      <c r="E5" s="16">
        <v>1073.1432202123076</v>
      </c>
      <c r="F5" s="16">
        <v>1076.225924844977</v>
      </c>
    </row>
    <row r="6" spans="1:6" s="16" customFormat="1" x14ac:dyDescent="0.35">
      <c r="A6" s="16" t="s">
        <v>182</v>
      </c>
      <c r="B6" s="16">
        <v>1.436360223925307</v>
      </c>
      <c r="C6" s="16">
        <v>-4.3735495204621717</v>
      </c>
      <c r="D6" s="16">
        <v>10.534045903586494</v>
      </c>
      <c r="E6" s="16">
        <v>-4.3812515627393438</v>
      </c>
      <c r="F6" s="16">
        <v>1.5088434750989008</v>
      </c>
    </row>
    <row r="7" spans="1:6" s="16" customFormat="1" x14ac:dyDescent="0.35">
      <c r="A7" s="16" t="s">
        <v>159</v>
      </c>
      <c r="B7" s="16">
        <v>143.70632105927189</v>
      </c>
      <c r="C7" s="16">
        <v>64.059733315606536</v>
      </c>
      <c r="D7" s="16">
        <v>190.45183745261693</v>
      </c>
      <c r="E7" s="16">
        <v>105.12745285668689</v>
      </c>
      <c r="F7" s="16">
        <v>105.68369585102027</v>
      </c>
    </row>
    <row r="10" spans="1:6" x14ac:dyDescent="0.35">
      <c r="A10" t="s">
        <v>108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F04A-285F-4E2E-ABE2-CA9141D4889A}">
  <dimension ref="A1:U3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796875" defaultRowHeight="14.5" x14ac:dyDescent="0.35"/>
  <cols>
    <col min="1" max="1" width="33.81640625" style="1" customWidth="1"/>
    <col min="2" max="15" width="9.453125" style="1" customWidth="1"/>
    <col min="16" max="16" width="12.36328125" style="1" bestFit="1" customWidth="1"/>
    <col min="17" max="17" width="12.36328125" style="1" customWidth="1"/>
    <col min="18" max="16384" width="9.1796875" style="1"/>
  </cols>
  <sheetData>
    <row r="1" spans="1:21" s="5" customFormat="1" ht="26" x14ac:dyDescent="0.6">
      <c r="A1" s="11" t="s">
        <v>115</v>
      </c>
    </row>
    <row r="4" spans="1:21" x14ac:dyDescent="0.35">
      <c r="B4" s="1" t="s">
        <v>138</v>
      </c>
      <c r="R4" s="1" t="s">
        <v>139</v>
      </c>
      <c r="S4" s="1" t="s">
        <v>139</v>
      </c>
    </row>
    <row r="5" spans="1:21" x14ac:dyDescent="0.35">
      <c r="B5" s="8" t="s">
        <v>116</v>
      </c>
      <c r="C5" s="8" t="s">
        <v>117</v>
      </c>
      <c r="D5" s="8" t="s">
        <v>19</v>
      </c>
      <c r="E5" s="8" t="s">
        <v>18</v>
      </c>
      <c r="F5" s="8" t="s">
        <v>17</v>
      </c>
      <c r="G5" s="8" t="s">
        <v>16</v>
      </c>
      <c r="H5" s="8" t="s">
        <v>15</v>
      </c>
      <c r="I5" s="8" t="s">
        <v>14</v>
      </c>
      <c r="J5" s="8" t="s">
        <v>13</v>
      </c>
      <c r="K5" s="8" t="s">
        <v>12</v>
      </c>
      <c r="L5" s="8" t="s">
        <v>11</v>
      </c>
      <c r="M5" s="8" t="s">
        <v>10</v>
      </c>
      <c r="N5" s="8" t="s">
        <v>9</v>
      </c>
      <c r="O5" s="8" t="s">
        <v>8</v>
      </c>
      <c r="P5" s="8" t="s">
        <v>7</v>
      </c>
      <c r="Q5" s="137">
        <v>2023</v>
      </c>
      <c r="R5" s="8" t="s">
        <v>22</v>
      </c>
      <c r="S5" s="20" t="s">
        <v>118</v>
      </c>
    </row>
    <row r="6" spans="1:21" x14ac:dyDescent="0.35">
      <c r="A6" s="1" t="s">
        <v>4</v>
      </c>
      <c r="B6" s="6">
        <v>10.112702023387039</v>
      </c>
      <c r="C6" s="6">
        <v>9.7862222140382169</v>
      </c>
      <c r="D6" s="6">
        <v>9.4811764414367747</v>
      </c>
      <c r="E6" s="6">
        <v>10.00076525984699</v>
      </c>
      <c r="F6" s="106">
        <v>10.310572946678969</v>
      </c>
      <c r="G6" s="6">
        <v>10.709110597404672</v>
      </c>
      <c r="H6" s="6">
        <v>10.843095199474194</v>
      </c>
      <c r="I6" s="107">
        <v>10.929940487277923</v>
      </c>
      <c r="J6" s="6">
        <v>11.02885423379251</v>
      </c>
      <c r="K6" s="107">
        <v>11.379198854641009</v>
      </c>
      <c r="L6" s="107">
        <v>11.25465778154275</v>
      </c>
      <c r="M6" s="107">
        <v>11.214126597304558</v>
      </c>
      <c r="N6" s="6">
        <v>10.306137905210234</v>
      </c>
      <c r="O6" s="6">
        <v>9.6283677805826997</v>
      </c>
      <c r="P6" s="6">
        <v>10.834535328698131</v>
      </c>
      <c r="Q6" s="6">
        <v>11.615904383538917</v>
      </c>
      <c r="R6" s="44">
        <v>11.466852890852168</v>
      </c>
      <c r="S6" s="44">
        <v>11.588822202407819</v>
      </c>
      <c r="T6" s="28">
        <f>S6-Q6</f>
        <v>-2.7082181131097727E-2</v>
      </c>
      <c r="U6" s="4">
        <f>S6/Q6-1</f>
        <v>-2.3314741785819271E-3</v>
      </c>
    </row>
    <row r="7" spans="1:21" x14ac:dyDescent="0.35">
      <c r="A7" s="1" t="s">
        <v>3</v>
      </c>
      <c r="B7" s="6">
        <v>2.2776852863317121</v>
      </c>
      <c r="C7" s="6">
        <v>2.1078809137477021</v>
      </c>
      <c r="D7" s="6">
        <v>2.2769310508035039</v>
      </c>
      <c r="E7" s="6">
        <v>2.263658956070997</v>
      </c>
      <c r="F7" s="6">
        <v>2.3268942358839992</v>
      </c>
      <c r="G7" s="6">
        <v>2.3226668357823748</v>
      </c>
      <c r="H7" s="6">
        <v>2.4073127778014953</v>
      </c>
      <c r="I7" s="107">
        <v>2.7210019561760999</v>
      </c>
      <c r="J7" s="6">
        <v>2.641493747646309</v>
      </c>
      <c r="K7" s="107">
        <v>2.689448210100704</v>
      </c>
      <c r="L7" s="107">
        <v>3.0166430759284975</v>
      </c>
      <c r="M7" s="107">
        <v>2.9950007805607495</v>
      </c>
      <c r="N7" s="6">
        <v>2.4561481963982867</v>
      </c>
      <c r="O7" s="6">
        <v>2.6945980084768304</v>
      </c>
      <c r="P7" s="6">
        <v>2.9707285721723995</v>
      </c>
      <c r="Q7" s="6">
        <v>3.0577611463864214</v>
      </c>
      <c r="R7" s="44">
        <v>3.1293333106602153</v>
      </c>
      <c r="S7" s="44">
        <v>3.2945670905070346</v>
      </c>
      <c r="T7" s="28">
        <f>S7-Q7</f>
        <v>0.23680594412061318</v>
      </c>
      <c r="U7" s="4">
        <f t="shared" ref="U7:U11" si="0">S7/Q7-1</f>
        <v>7.7444225622548712E-2</v>
      </c>
    </row>
    <row r="8" spans="1:21" x14ac:dyDescent="0.35">
      <c r="A8" s="1" t="s">
        <v>2</v>
      </c>
      <c r="B8" s="6">
        <v>1.3484884701453972</v>
      </c>
      <c r="C8" s="6">
        <v>1.2544342146337006</v>
      </c>
      <c r="D8" s="6">
        <v>1.2153164806954024</v>
      </c>
      <c r="E8" s="6">
        <v>1.2008930547989998</v>
      </c>
      <c r="F8" s="6">
        <v>1.2252851870929997</v>
      </c>
      <c r="G8" s="6">
        <v>1.2638984193277827</v>
      </c>
      <c r="H8" s="6">
        <v>1.1804359630987979</v>
      </c>
      <c r="I8" s="107">
        <v>1.2803976156605998</v>
      </c>
      <c r="J8" s="6">
        <v>1.2814760404084018</v>
      </c>
      <c r="K8" s="107">
        <v>1.3125547413900993</v>
      </c>
      <c r="L8" s="107">
        <v>1.2666504423909015</v>
      </c>
      <c r="M8" s="107">
        <v>1.2861892962007515</v>
      </c>
      <c r="N8" s="6">
        <v>1.1207013689975043</v>
      </c>
      <c r="O8" s="6">
        <v>1.1297513379037447</v>
      </c>
      <c r="P8" s="6">
        <v>1.0875336527337727</v>
      </c>
      <c r="Q8" s="6">
        <v>0.95559044031228324</v>
      </c>
      <c r="R8" s="44">
        <v>0.89592445111962038</v>
      </c>
      <c r="S8" s="44">
        <v>0.9349594219187215</v>
      </c>
      <c r="T8" s="28">
        <f t="shared" ref="T8:T10" si="1">S8-Q8</f>
        <v>-2.063101839356174E-2</v>
      </c>
      <c r="U8" s="4">
        <f t="shared" si="0"/>
        <v>-2.1589812458588042E-2</v>
      </c>
    </row>
    <row r="9" spans="1:21" x14ac:dyDescent="0.35">
      <c r="A9" s="1" t="s">
        <v>1</v>
      </c>
      <c r="B9" s="6">
        <v>0.80963375617169953</v>
      </c>
      <c r="C9" s="6">
        <v>0.6812602536482002</v>
      </c>
      <c r="D9" s="6">
        <v>0.67435973099739976</v>
      </c>
      <c r="E9" s="6">
        <v>0.65306780159099864</v>
      </c>
      <c r="F9" s="6">
        <v>0.69886269015900049</v>
      </c>
      <c r="G9" s="6">
        <v>0.74016733190805784</v>
      </c>
      <c r="H9" s="6">
        <v>0.68572471548169978</v>
      </c>
      <c r="I9" s="107">
        <v>0.89709919439389862</v>
      </c>
      <c r="J9" s="6">
        <v>0.88137101344399948</v>
      </c>
      <c r="K9" s="107">
        <v>0.81046808053709973</v>
      </c>
      <c r="L9" s="107">
        <v>0.84212247670989848</v>
      </c>
      <c r="M9" s="107">
        <v>0.87969190792185914</v>
      </c>
      <c r="N9" s="6">
        <v>0.80788191329796699</v>
      </c>
      <c r="O9" s="6">
        <v>0.82929004509549942</v>
      </c>
      <c r="P9" s="6">
        <v>0.8726061104020294</v>
      </c>
      <c r="Q9" s="6">
        <v>1.115525196918544</v>
      </c>
      <c r="R9" s="44">
        <v>1.1602225320675843</v>
      </c>
      <c r="S9" s="44">
        <v>1.127824724292869</v>
      </c>
      <c r="T9" s="28">
        <f>S9-Q9</f>
        <v>1.2299527374324937E-2</v>
      </c>
      <c r="U9" s="4">
        <f t="shared" si="0"/>
        <v>1.102577280038175E-2</v>
      </c>
    </row>
    <row r="10" spans="1:21" s="5" customFormat="1" x14ac:dyDescent="0.35">
      <c r="A10" s="5" t="s">
        <v>20</v>
      </c>
      <c r="B10" s="7">
        <v>0.47498094208156555</v>
      </c>
      <c r="C10" s="7">
        <v>0.46186335321042021</v>
      </c>
      <c r="D10" s="7">
        <v>0.43963135537960307</v>
      </c>
      <c r="E10" s="7">
        <v>0.4293568658226109</v>
      </c>
      <c r="F10" s="7">
        <v>0.43538938024852752</v>
      </c>
      <c r="G10" s="7">
        <v>0.42317619437597948</v>
      </c>
      <c r="H10" s="7">
        <v>0.42721983370873945</v>
      </c>
      <c r="I10" s="108">
        <v>0.43829563978530561</v>
      </c>
      <c r="J10" s="7">
        <v>0.4308395691982459</v>
      </c>
      <c r="K10" s="108">
        <v>0.43324087341730283</v>
      </c>
      <c r="L10" s="108">
        <v>0.43122682205521451</v>
      </c>
      <c r="M10" s="108">
        <v>0.42441814786437171</v>
      </c>
      <c r="N10" s="7">
        <v>0.37507869994480647</v>
      </c>
      <c r="O10" s="7">
        <v>0.35934085192033816</v>
      </c>
      <c r="P10" s="7">
        <v>0.390991078769651</v>
      </c>
      <c r="Q10" s="138">
        <v>0.41200000000000003</v>
      </c>
      <c r="R10" s="10">
        <v>0.40699999999999997</v>
      </c>
      <c r="S10" s="139">
        <v>0.40300000000000002</v>
      </c>
      <c r="T10" s="28">
        <f t="shared" si="1"/>
        <v>-9.000000000000008E-3</v>
      </c>
      <c r="U10" s="4">
        <f>S10/Q10-1</f>
        <v>-2.1844660194174748E-2</v>
      </c>
    </row>
    <row r="11" spans="1:21" x14ac:dyDescent="0.35">
      <c r="B11" s="6">
        <f>SUM(B6:B9)</f>
        <v>14.548509536035848</v>
      </c>
      <c r="C11" s="6">
        <f>SUM(C6:C9)</f>
        <v>13.82979759606782</v>
      </c>
      <c r="D11" s="6">
        <f t="shared" ref="D11:Q11" si="2">SUM(D6:D9)</f>
        <v>13.647783703933081</v>
      </c>
      <c r="E11" s="6">
        <f t="shared" si="2"/>
        <v>14.118385072307985</v>
      </c>
      <c r="F11" s="6">
        <f t="shared" si="2"/>
        <v>14.561615059814969</v>
      </c>
      <c r="G11" s="6">
        <f t="shared" si="2"/>
        <v>15.035843184422887</v>
      </c>
      <c r="H11" s="6">
        <f t="shared" si="2"/>
        <v>15.116568655856186</v>
      </c>
      <c r="I11" s="6">
        <f t="shared" si="2"/>
        <v>15.828439253508522</v>
      </c>
      <c r="J11" s="6">
        <f t="shared" si="2"/>
        <v>15.833195035291221</v>
      </c>
      <c r="K11" s="6">
        <f t="shared" si="2"/>
        <v>16.191669886668912</v>
      </c>
      <c r="L11" s="6">
        <f t="shared" si="2"/>
        <v>16.380073776572047</v>
      </c>
      <c r="M11" s="6">
        <f t="shared" si="2"/>
        <v>16.375008581987917</v>
      </c>
      <c r="N11" s="6">
        <f t="shared" si="2"/>
        <v>14.690869383903992</v>
      </c>
      <c r="O11" s="6">
        <f t="shared" si="2"/>
        <v>14.282007172058774</v>
      </c>
      <c r="P11" s="6">
        <f t="shared" si="2"/>
        <v>15.765403664006334</v>
      </c>
      <c r="Q11" s="6">
        <f t="shared" si="2"/>
        <v>16.744781167156166</v>
      </c>
      <c r="R11" s="44">
        <v>16.652333184699586</v>
      </c>
      <c r="S11" s="44">
        <v>16.946173439126444</v>
      </c>
      <c r="T11" s="28">
        <f>S11-Q11</f>
        <v>0.20139227197027765</v>
      </c>
      <c r="U11" s="4">
        <f t="shared" si="0"/>
        <v>1.2027166551766832E-2</v>
      </c>
    </row>
    <row r="12" spans="1:21" x14ac:dyDescent="0.35">
      <c r="A12" s="1" t="s">
        <v>0</v>
      </c>
      <c r="B12" s="4">
        <f t="shared" ref="B12:P12" si="3">B6/B11</f>
        <v>0.69510227135903091</v>
      </c>
      <c r="C12" s="4">
        <f t="shared" si="3"/>
        <v>0.707618614521206</v>
      </c>
      <c r="D12" s="4">
        <f t="shared" si="3"/>
        <v>0.6947044770869607</v>
      </c>
      <c r="E12" s="4">
        <f t="shared" si="3"/>
        <v>0.70835050953969536</v>
      </c>
      <c r="F12" s="4">
        <f t="shared" si="3"/>
        <v>0.70806520460306566</v>
      </c>
      <c r="G12" s="4">
        <f t="shared" si="3"/>
        <v>0.71223877943202385</v>
      </c>
      <c r="H12" s="4">
        <f t="shared" si="3"/>
        <v>0.71729871019859781</v>
      </c>
      <c r="I12" s="4">
        <f t="shared" si="3"/>
        <v>0.69052547204584303</v>
      </c>
      <c r="J12" s="4">
        <f t="shared" si="3"/>
        <v>0.69656529899428832</v>
      </c>
      <c r="K12" s="4">
        <f t="shared" si="3"/>
        <v>0.7027810555852454</v>
      </c>
      <c r="L12" s="4">
        <f t="shared" si="3"/>
        <v>0.68709444994319668</v>
      </c>
      <c r="M12" s="4">
        <f t="shared" si="3"/>
        <v>0.68483179969992847</v>
      </c>
      <c r="N12" s="4">
        <f t="shared" si="3"/>
        <v>0.70153356046457827</v>
      </c>
      <c r="O12" s="4">
        <f t="shared" si="3"/>
        <v>0.6741606879612535</v>
      </c>
      <c r="P12" s="4">
        <f t="shared" si="3"/>
        <v>0.6872348821257418</v>
      </c>
      <c r="Q12" s="4">
        <f>Q6/Q11</f>
        <v>0.69370296736530557</v>
      </c>
      <c r="R12" s="4">
        <f t="shared" ref="R12:S12" si="4">R6/R11</f>
        <v>0.6886033784976201</v>
      </c>
      <c r="S12" s="4">
        <f t="shared" si="4"/>
        <v>0.68386071015010275</v>
      </c>
    </row>
    <row r="13" spans="1:21" x14ac:dyDescent="0.35">
      <c r="F13" s="3"/>
      <c r="G13" s="3"/>
      <c r="H13" s="3"/>
      <c r="K13" s="3"/>
      <c r="O13" s="4"/>
      <c r="P13" s="4"/>
    </row>
    <row r="14" spans="1:21" x14ac:dyDescent="0.35">
      <c r="A14" s="1" t="s">
        <v>119</v>
      </c>
      <c r="F14" s="3"/>
      <c r="G14" s="3"/>
      <c r="H14" s="3"/>
      <c r="P14"/>
      <c r="Q14"/>
      <c r="R14"/>
      <c r="S14"/>
    </row>
    <row r="15" spans="1:21" x14ac:dyDescent="0.35">
      <c r="F15" s="3"/>
      <c r="G15" s="3"/>
      <c r="H15" s="3"/>
      <c r="P15"/>
      <c r="Q15"/>
      <c r="R15"/>
      <c r="S15"/>
    </row>
    <row r="16" spans="1:21" x14ac:dyDescent="0.35">
      <c r="F16" s="3"/>
      <c r="G16" s="3"/>
      <c r="H16" s="3"/>
      <c r="P16"/>
      <c r="Q16"/>
      <c r="R16"/>
      <c r="S16"/>
    </row>
    <row r="17" spans="6:19" x14ac:dyDescent="0.35">
      <c r="F17" s="3"/>
      <c r="G17" s="3"/>
      <c r="H17" s="3"/>
      <c r="M17" s="3"/>
      <c r="P17"/>
      <c r="Q17"/>
      <c r="R17"/>
      <c r="S17"/>
    </row>
    <row r="18" spans="6:19" x14ac:dyDescent="0.35">
      <c r="F18" s="3"/>
      <c r="G18" s="3"/>
      <c r="H18" s="3"/>
      <c r="P18"/>
      <c r="Q18"/>
      <c r="R18"/>
      <c r="S18"/>
    </row>
    <row r="19" spans="6:19" x14ac:dyDescent="0.35">
      <c r="F19" s="3"/>
      <c r="G19" s="3"/>
      <c r="H19" s="3"/>
      <c r="I19" s="3"/>
      <c r="J19" s="3"/>
      <c r="L19" s="3"/>
      <c r="M19" s="3"/>
      <c r="O19" s="44"/>
      <c r="P19"/>
      <c r="Q19"/>
      <c r="R19"/>
      <c r="S19"/>
    </row>
    <row r="20" spans="6:19" x14ac:dyDescent="0.35">
      <c r="F20" s="3"/>
      <c r="G20" s="3"/>
      <c r="H20" s="3"/>
      <c r="I20" s="3"/>
      <c r="J20" s="3"/>
      <c r="K20" s="3"/>
      <c r="L20" s="3"/>
      <c r="M20" s="3"/>
      <c r="P20"/>
      <c r="Q20"/>
      <c r="R20"/>
      <c r="S20"/>
    </row>
    <row r="21" spans="6:19" x14ac:dyDescent="0.35">
      <c r="F21" s="3"/>
      <c r="G21" s="3"/>
      <c r="H21" s="3"/>
      <c r="I21" s="3"/>
      <c r="J21" s="3"/>
      <c r="K21" s="3"/>
      <c r="L21" s="3"/>
      <c r="M21" s="3"/>
      <c r="P21"/>
      <c r="Q21"/>
      <c r="R21"/>
      <c r="S21"/>
    </row>
    <row r="22" spans="6:19" x14ac:dyDescent="0.35">
      <c r="F22" s="3"/>
      <c r="G22" s="3"/>
      <c r="H22" s="3"/>
      <c r="I22" s="3"/>
      <c r="J22" s="3"/>
      <c r="K22" s="3"/>
      <c r="L22" s="3"/>
      <c r="P22"/>
      <c r="Q22"/>
      <c r="R22"/>
      <c r="S22"/>
    </row>
    <row r="23" spans="6:19" x14ac:dyDescent="0.35">
      <c r="P23"/>
      <c r="Q23"/>
      <c r="R23"/>
      <c r="S23"/>
    </row>
    <row r="24" spans="6:19" x14ac:dyDescent="0.35">
      <c r="P24"/>
      <c r="Q24"/>
      <c r="R24"/>
      <c r="S24"/>
    </row>
    <row r="25" spans="6:19" x14ac:dyDescent="0.35">
      <c r="P25"/>
      <c r="Q25"/>
      <c r="R25"/>
      <c r="S25"/>
    </row>
    <row r="28" spans="6:19" x14ac:dyDescent="0.35">
      <c r="Q28" s="2"/>
    </row>
    <row r="33" s="1" customFormat="1" x14ac:dyDescent="0.3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5F32-F3DB-43AD-8A37-C192C12117B0}">
  <dimension ref="A1:V10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1640625" defaultRowHeight="14.5" x14ac:dyDescent="0.35"/>
  <cols>
    <col min="1" max="1" width="32.36328125" customWidth="1"/>
    <col min="2" max="3" width="10.81640625" bestFit="1" customWidth="1"/>
    <col min="4" max="4" width="9.81640625" bestFit="1" customWidth="1"/>
    <col min="5" max="14" width="10.81640625" bestFit="1" customWidth="1"/>
    <col min="21" max="21" width="12.81640625" bestFit="1" customWidth="1"/>
    <col min="22" max="22" width="10.6328125" customWidth="1"/>
  </cols>
  <sheetData>
    <row r="1" spans="1:22" ht="18.5" x14ac:dyDescent="0.45">
      <c r="A1" s="110" t="s">
        <v>120</v>
      </c>
      <c r="R1" t="s">
        <v>139</v>
      </c>
    </row>
    <row r="2" spans="1:22" x14ac:dyDescent="0.35">
      <c r="A2" t="s">
        <v>121</v>
      </c>
      <c r="R2" t="s">
        <v>139</v>
      </c>
    </row>
    <row r="3" spans="1:22" x14ac:dyDescent="0.35">
      <c r="B3" t="s">
        <v>138</v>
      </c>
      <c r="R3" t="s">
        <v>139</v>
      </c>
      <c r="S3" t="s">
        <v>139</v>
      </c>
    </row>
    <row r="4" spans="1:22" x14ac:dyDescent="0.35">
      <c r="B4">
        <v>2008</v>
      </c>
      <c r="C4">
        <v>2009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>
        <v>2019</v>
      </c>
      <c r="N4">
        <v>2020</v>
      </c>
      <c r="O4">
        <v>2021</v>
      </c>
      <c r="P4">
        <v>2022</v>
      </c>
      <c r="Q4">
        <v>2023</v>
      </c>
      <c r="R4" t="s">
        <v>22</v>
      </c>
      <c r="S4" t="s">
        <v>118</v>
      </c>
      <c r="U4" s="111" t="s">
        <v>122</v>
      </c>
      <c r="V4" s="112" t="s">
        <v>123</v>
      </c>
    </row>
    <row r="5" spans="1:22" x14ac:dyDescent="0.35">
      <c r="A5" t="s">
        <v>1</v>
      </c>
      <c r="B5" s="16">
        <v>810</v>
      </c>
      <c r="C5" s="16">
        <v>680</v>
      </c>
      <c r="D5" s="16">
        <v>670</v>
      </c>
      <c r="E5" s="16">
        <v>650</v>
      </c>
      <c r="F5" s="16">
        <v>700</v>
      </c>
      <c r="G5" s="16">
        <v>740</v>
      </c>
      <c r="H5" s="16">
        <v>690</v>
      </c>
      <c r="I5" s="16">
        <v>900</v>
      </c>
      <c r="J5" s="16">
        <v>880</v>
      </c>
      <c r="K5" s="16">
        <v>810</v>
      </c>
      <c r="L5" s="16">
        <v>840</v>
      </c>
      <c r="M5" s="16">
        <v>880</v>
      </c>
      <c r="N5" s="16">
        <v>810</v>
      </c>
      <c r="O5" s="9">
        <v>830</v>
      </c>
      <c r="P5" s="9">
        <v>870</v>
      </c>
      <c r="Q5" s="9">
        <v>960</v>
      </c>
      <c r="R5" s="9">
        <v>900</v>
      </c>
      <c r="S5" s="9">
        <v>930</v>
      </c>
      <c r="U5" s="113">
        <v>-30</v>
      </c>
      <c r="V5" s="114">
        <v>-3.125E-2</v>
      </c>
    </row>
    <row r="6" spans="1:22" x14ac:dyDescent="0.35">
      <c r="A6" t="s">
        <v>34</v>
      </c>
      <c r="B6" s="16">
        <v>2060</v>
      </c>
      <c r="C6" s="16">
        <v>1870</v>
      </c>
      <c r="D6" s="16">
        <v>1810</v>
      </c>
      <c r="E6" s="16">
        <v>1840</v>
      </c>
      <c r="F6" s="16">
        <v>1830</v>
      </c>
      <c r="G6" s="16">
        <v>1780</v>
      </c>
      <c r="H6" s="16">
        <v>1740</v>
      </c>
      <c r="I6" s="16">
        <v>1770</v>
      </c>
      <c r="J6" s="16">
        <v>1680</v>
      </c>
      <c r="K6" s="16">
        <v>1750</v>
      </c>
      <c r="L6" s="16">
        <v>1720</v>
      </c>
      <c r="M6" s="16">
        <v>1760</v>
      </c>
      <c r="N6" s="16">
        <v>1460</v>
      </c>
      <c r="O6" s="115">
        <v>1400</v>
      </c>
      <c r="P6" s="115">
        <v>1630</v>
      </c>
      <c r="Q6" s="115">
        <v>1510</v>
      </c>
      <c r="R6" s="115">
        <v>1650</v>
      </c>
      <c r="S6" s="115">
        <v>1630</v>
      </c>
      <c r="U6" s="113">
        <v>120</v>
      </c>
      <c r="V6" s="114">
        <v>7.9470198675496651E-2</v>
      </c>
    </row>
    <row r="7" spans="1:22" x14ac:dyDescent="0.35">
      <c r="A7" t="s">
        <v>140</v>
      </c>
      <c r="B7" s="16">
        <v>1290</v>
      </c>
      <c r="C7" s="16">
        <v>1240</v>
      </c>
      <c r="D7" s="16">
        <v>1220</v>
      </c>
      <c r="E7" s="16">
        <v>1220</v>
      </c>
      <c r="F7" s="16">
        <v>1230</v>
      </c>
      <c r="G7" s="16">
        <v>1290</v>
      </c>
      <c r="H7" s="16">
        <v>1120</v>
      </c>
      <c r="I7" s="16">
        <v>1590</v>
      </c>
      <c r="J7" s="16">
        <v>1610</v>
      </c>
      <c r="K7" s="16">
        <v>1510</v>
      </c>
      <c r="L7" s="16">
        <v>1660</v>
      </c>
      <c r="M7" s="16">
        <v>1470</v>
      </c>
      <c r="N7" s="16">
        <v>1170</v>
      </c>
      <c r="O7" s="16">
        <v>1260</v>
      </c>
      <c r="P7" s="16">
        <v>1340</v>
      </c>
      <c r="Q7" s="16">
        <v>1470</v>
      </c>
      <c r="R7" s="16">
        <v>1310</v>
      </c>
      <c r="S7" s="16">
        <v>1510</v>
      </c>
      <c r="U7" s="113"/>
      <c r="V7" s="114"/>
    </row>
    <row r="8" spans="1:22" s="16" customFormat="1" x14ac:dyDescent="0.35">
      <c r="A8" s="16" t="s">
        <v>124</v>
      </c>
      <c r="B8" s="116">
        <v>10.395945336977856</v>
      </c>
      <c r="C8" s="116">
        <v>10.038029454540032</v>
      </c>
      <c r="D8" s="116">
        <v>9.9397015398835862</v>
      </c>
      <c r="E8" s="116">
        <v>10.411306237187484</v>
      </c>
      <c r="F8" s="116">
        <v>10.806758488002025</v>
      </c>
      <c r="G8" s="116">
        <v>11.232893134787359</v>
      </c>
      <c r="H8" s="116">
        <v>11.291546597641965</v>
      </c>
      <c r="I8" s="116">
        <v>11.570114189486812</v>
      </c>
      <c r="J8" s="116">
        <v>11.659151480576297</v>
      </c>
      <c r="K8" s="116">
        <v>11.896543919969721</v>
      </c>
      <c r="L8" s="116">
        <v>12.1613230994438</v>
      </c>
      <c r="M8" s="116">
        <v>12.263351225082035</v>
      </c>
      <c r="N8" s="116">
        <v>11.25333</v>
      </c>
      <c r="O8" s="9">
        <v>10.797971</v>
      </c>
      <c r="P8" s="9">
        <v>11.92266</v>
      </c>
      <c r="Q8" s="9">
        <v>12.811049706512382</v>
      </c>
      <c r="R8" s="9">
        <v>12.783092580746564</v>
      </c>
      <c r="S8" s="9">
        <v>12.86830032187012</v>
      </c>
      <c r="U8" s="113">
        <v>5.72506153577379E-2</v>
      </c>
      <c r="V8" s="114">
        <v>4.4688465558473389E-3</v>
      </c>
    </row>
    <row r="9" spans="1:22" x14ac:dyDescent="0.3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U9" s="113"/>
      <c r="V9" s="114"/>
    </row>
    <row r="10" spans="1:22" x14ac:dyDescent="0.35">
      <c r="A10" t="s">
        <v>125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5576-CC89-4277-8D7D-F3368B505D3A}">
  <dimension ref="A1:K16"/>
  <sheetViews>
    <sheetView topLeftCell="A3" zoomScale="51" zoomScaleNormal="51" workbookViewId="0">
      <selection activeCell="K11" sqref="K11"/>
    </sheetView>
  </sheetViews>
  <sheetFormatPr defaultRowHeight="14.5" x14ac:dyDescent="0.35"/>
  <cols>
    <col min="1" max="1" width="32.81640625" customWidth="1"/>
    <col min="2" max="2" width="7.81640625" customWidth="1"/>
    <col min="3" max="3" width="9.453125" customWidth="1"/>
    <col min="6" max="8" width="8.08984375" bestFit="1" customWidth="1"/>
    <col min="10" max="10" width="9.90625" bestFit="1" customWidth="1"/>
    <col min="11" max="11" width="8.81640625" bestFit="1" customWidth="1"/>
  </cols>
  <sheetData>
    <row r="1" spans="1:11" ht="26" x14ac:dyDescent="0.6">
      <c r="A1" s="11" t="s">
        <v>21</v>
      </c>
    </row>
    <row r="2" spans="1:11" x14ac:dyDescent="0.35">
      <c r="B2" s="24"/>
      <c r="C2" s="24"/>
      <c r="D2" s="24"/>
      <c r="E2" s="24"/>
      <c r="F2" s="24"/>
    </row>
    <row r="3" spans="1:11" s="12" customFormat="1" x14ac:dyDescent="0.35">
      <c r="B3" s="24" t="s">
        <v>126</v>
      </c>
      <c r="C3" s="24" t="s">
        <v>127</v>
      </c>
      <c r="D3" s="24" t="s">
        <v>128</v>
      </c>
      <c r="E3" s="117" t="s">
        <v>129</v>
      </c>
      <c r="F3" s="24" t="s">
        <v>130</v>
      </c>
      <c r="G3" s="24" t="s">
        <v>22</v>
      </c>
      <c r="H3" s="24" t="s">
        <v>118</v>
      </c>
      <c r="J3" s="111" t="s">
        <v>141</v>
      </c>
      <c r="K3" s="111" t="s">
        <v>131</v>
      </c>
    </row>
    <row r="4" spans="1:11" ht="29" x14ac:dyDescent="0.35">
      <c r="A4" s="96" t="s">
        <v>132</v>
      </c>
      <c r="B4" s="118">
        <v>378.68335876050321</v>
      </c>
      <c r="C4" s="118">
        <v>357.40499999999997</v>
      </c>
      <c r="D4" s="119">
        <v>291.16199999999998</v>
      </c>
      <c r="E4" s="13">
        <v>357.28100000000001</v>
      </c>
      <c r="F4" s="119">
        <v>320.66038820306903</v>
      </c>
      <c r="G4" s="120">
        <v>406.1079886949999</v>
      </c>
      <c r="H4" s="120">
        <v>398.62495936616722</v>
      </c>
      <c r="J4" s="121">
        <f>H4-F4</f>
        <v>77.964571163098185</v>
      </c>
      <c r="K4" s="2">
        <f>H4/F4-1</f>
        <v>0.24313751879363554</v>
      </c>
    </row>
    <row r="5" spans="1:11" x14ac:dyDescent="0.35">
      <c r="A5" t="s">
        <v>23</v>
      </c>
      <c r="B5" s="118">
        <v>236.20459931413995</v>
      </c>
      <c r="C5" s="118">
        <v>196.91900000000001</v>
      </c>
      <c r="D5" s="119">
        <v>192.47800000000001</v>
      </c>
      <c r="E5" s="13">
        <v>231.53299999999999</v>
      </c>
      <c r="F5" s="119">
        <v>247.2498382481001</v>
      </c>
      <c r="G5" s="120">
        <v>274.4683072209699</v>
      </c>
      <c r="H5" s="120">
        <v>245.6764070960121</v>
      </c>
      <c r="J5" s="121">
        <f t="shared" ref="J5:J13" si="0">H5-F5</f>
        <v>-1.5734311520880055</v>
      </c>
      <c r="K5" s="2">
        <f t="shared" ref="K5:K13" si="1">H5/F5-1</f>
        <v>-6.3637297530166892E-3</v>
      </c>
    </row>
    <row r="6" spans="1:11" x14ac:dyDescent="0.35">
      <c r="A6" t="s">
        <v>24</v>
      </c>
      <c r="B6" s="118">
        <v>107.93936981706996</v>
      </c>
      <c r="C6" s="118">
        <v>87.384</v>
      </c>
      <c r="D6" s="119">
        <v>78.972999999999999</v>
      </c>
      <c r="E6" s="13">
        <v>71.186000000000007</v>
      </c>
      <c r="F6" s="119">
        <v>91.345950361480035</v>
      </c>
      <c r="G6" s="120">
        <v>84.278910451049995</v>
      </c>
      <c r="H6" s="120">
        <v>97.763691381950011</v>
      </c>
      <c r="J6" s="121">
        <f t="shared" si="0"/>
        <v>6.4177410204699754</v>
      </c>
      <c r="K6" s="2">
        <f t="shared" si="1"/>
        <v>7.0257531889189151E-2</v>
      </c>
    </row>
    <row r="7" spans="1:11" x14ac:dyDescent="0.35">
      <c r="A7" t="s">
        <v>25</v>
      </c>
      <c r="B7" s="118">
        <v>73.011569938660003</v>
      </c>
      <c r="C7" s="118">
        <v>58.835000000000001</v>
      </c>
      <c r="D7" s="119">
        <v>64.445999999999998</v>
      </c>
      <c r="E7" s="13">
        <v>75.753</v>
      </c>
      <c r="F7" s="119">
        <v>44.353348902070003</v>
      </c>
      <c r="G7" s="120">
        <v>52.796200927929995</v>
      </c>
      <c r="H7" s="120">
        <v>61.756725885559987</v>
      </c>
      <c r="J7" s="121">
        <f t="shared" si="0"/>
        <v>17.403376983489984</v>
      </c>
      <c r="K7" s="2">
        <f t="shared" si="1"/>
        <v>0.39238022413856011</v>
      </c>
    </row>
    <row r="8" spans="1:11" ht="29" x14ac:dyDescent="0.35">
      <c r="A8" s="122" t="s">
        <v>133</v>
      </c>
      <c r="B8" s="118">
        <v>231.74363842104111</v>
      </c>
      <c r="C8" s="118">
        <v>199.60900000000001</v>
      </c>
      <c r="D8" s="13">
        <v>192.37199999999999</v>
      </c>
      <c r="E8" s="13">
        <v>230.53700000000001</v>
      </c>
      <c r="F8" s="119">
        <v>192.78382499600002</v>
      </c>
      <c r="G8" s="120">
        <v>222.52235930216597</v>
      </c>
      <c r="H8" s="120">
        <v>201.02765727983001</v>
      </c>
      <c r="J8" s="121">
        <f t="shared" si="0"/>
        <v>8.2438322838299882</v>
      </c>
      <c r="K8" s="2">
        <f t="shared" si="1"/>
        <v>4.2762053735581951E-2</v>
      </c>
    </row>
    <row r="9" spans="1:11" x14ac:dyDescent="0.35">
      <c r="A9" t="s">
        <v>26</v>
      </c>
      <c r="B9" s="118">
        <v>118.17069808321006</v>
      </c>
      <c r="C9" s="118">
        <v>102.011</v>
      </c>
      <c r="D9" s="119">
        <v>114.908</v>
      </c>
      <c r="E9" s="13">
        <v>90.614000000000004</v>
      </c>
      <c r="F9" s="119">
        <v>83.936681490399977</v>
      </c>
      <c r="G9" s="120">
        <v>93.493293457400057</v>
      </c>
      <c r="H9" s="120">
        <v>87.186116202249991</v>
      </c>
      <c r="J9" s="121">
        <f t="shared" si="0"/>
        <v>3.2494347118500144</v>
      </c>
      <c r="K9" s="2">
        <f t="shared" si="1"/>
        <v>3.8712928056628737E-2</v>
      </c>
    </row>
    <row r="10" spans="1:11" x14ac:dyDescent="0.35">
      <c r="A10" t="s">
        <v>27</v>
      </c>
      <c r="B10" s="118">
        <v>257.99007166884991</v>
      </c>
      <c r="C10" s="118">
        <v>184.14599999999999</v>
      </c>
      <c r="D10" s="119">
        <v>207.86099999999999</v>
      </c>
      <c r="E10" s="13">
        <v>267.85899999999998</v>
      </c>
      <c r="F10" s="119">
        <v>289.77949479765186</v>
      </c>
      <c r="G10" s="120">
        <v>239.72252644530997</v>
      </c>
      <c r="H10" s="120">
        <v>232.92776455146995</v>
      </c>
      <c r="I10" s="123"/>
      <c r="J10" s="121">
        <f t="shared" si="0"/>
        <v>-56.851730246181916</v>
      </c>
      <c r="K10" s="2">
        <f t="shared" si="1"/>
        <v>-0.19618962441038323</v>
      </c>
    </row>
    <row r="11" spans="1:11" ht="29" x14ac:dyDescent="0.35">
      <c r="A11" s="96" t="s">
        <v>134</v>
      </c>
      <c r="B11" s="118">
        <v>141.59592487263998</v>
      </c>
      <c r="C11" s="118">
        <v>111.292</v>
      </c>
      <c r="D11" s="119">
        <v>119.63</v>
      </c>
      <c r="E11" s="13">
        <v>131.79</v>
      </c>
      <c r="F11" s="119">
        <v>99.880067191460029</v>
      </c>
      <c r="G11" s="120">
        <v>97.422479230060986</v>
      </c>
      <c r="H11" s="120">
        <v>123.01847609606001</v>
      </c>
      <c r="J11" s="121">
        <f t="shared" si="0"/>
        <v>23.138408904599984</v>
      </c>
      <c r="K11" s="2">
        <f t="shared" si="1"/>
        <v>0.23166192770221095</v>
      </c>
    </row>
    <row r="12" spans="1:11" x14ac:dyDescent="0.35">
      <c r="A12" t="s">
        <v>28</v>
      </c>
      <c r="B12" s="118">
        <v>109.14902367577004</v>
      </c>
      <c r="C12" s="118">
        <v>87.113</v>
      </c>
      <c r="D12" s="13">
        <v>68.734999999999999</v>
      </c>
      <c r="E12" s="13">
        <v>109.00700000000001</v>
      </c>
      <c r="F12" s="119">
        <v>78.872469894300025</v>
      </c>
      <c r="G12" s="120">
        <v>108.03304707704004</v>
      </c>
      <c r="H12" s="120">
        <v>113.30688419805996</v>
      </c>
      <c r="J12" s="121">
        <f t="shared" si="0"/>
        <v>34.434414303759937</v>
      </c>
      <c r="K12" s="2">
        <f t="shared" si="1"/>
        <v>0.43658344096370749</v>
      </c>
    </row>
    <row r="13" spans="1:11" x14ac:dyDescent="0.35">
      <c r="A13" t="s">
        <v>29</v>
      </c>
      <c r="B13" s="118">
        <v>105.39975412446999</v>
      </c>
      <c r="C13" s="118">
        <v>55.304000000000002</v>
      </c>
      <c r="D13" s="13">
        <v>63.635999999999996</v>
      </c>
      <c r="E13" s="13">
        <v>43.334000000000003</v>
      </c>
      <c r="F13" s="119">
        <v>33.068227532200005</v>
      </c>
      <c r="G13" s="120">
        <v>51.422541969145996</v>
      </c>
      <c r="H13" s="120">
        <v>49.405587619560002</v>
      </c>
      <c r="J13" s="121">
        <f t="shared" si="0"/>
        <v>16.337360087359997</v>
      </c>
      <c r="K13" s="2">
        <f t="shared" si="1"/>
        <v>0.49405006879947178</v>
      </c>
    </row>
    <row r="14" spans="1:11" x14ac:dyDescent="0.35">
      <c r="B14" s="8">
        <v>1759.888008676354</v>
      </c>
      <c r="C14" s="26">
        <v>1440.018</v>
      </c>
      <c r="D14" s="26">
        <v>1394.2009999999998</v>
      </c>
      <c r="E14" s="13">
        <v>1608.894</v>
      </c>
      <c r="F14" s="26">
        <f>SUM(F4:F13)</f>
        <v>1481.930291616731</v>
      </c>
      <c r="G14" s="26">
        <f>SUM(G4:G13)</f>
        <v>1630.2676547760732</v>
      </c>
      <c r="H14" s="26">
        <f>SUM(H4:H13)</f>
        <v>1610.6942696769192</v>
      </c>
    </row>
    <row r="15" spans="1:11" x14ac:dyDescent="0.35">
      <c r="H15" s="15"/>
    </row>
    <row r="16" spans="1:11" x14ac:dyDescent="0.35">
      <c r="A16" s="16" t="s">
        <v>135</v>
      </c>
      <c r="B16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66C8-DAD4-4548-9BF9-ACEF107284B1}">
  <dimension ref="A1:BH15"/>
  <sheetViews>
    <sheetView zoomScale="52" zoomScaleNormal="52" workbookViewId="0">
      <selection activeCell="R30" sqref="R30"/>
    </sheetView>
  </sheetViews>
  <sheetFormatPr defaultColWidth="9.08984375" defaultRowHeight="14.5" x14ac:dyDescent="0.35"/>
  <cols>
    <col min="1" max="1" width="23.81640625" customWidth="1"/>
    <col min="31" max="31" width="9.453125" customWidth="1"/>
    <col min="35" max="41" width="9.453125" bestFit="1" customWidth="1"/>
    <col min="42" max="42" width="9.453125" customWidth="1"/>
  </cols>
  <sheetData>
    <row r="1" spans="1:60" ht="26" x14ac:dyDescent="0.6">
      <c r="A1" s="1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60" s="1" customFormat="1" x14ac:dyDescent="0.35">
      <c r="A2" s="1" t="s">
        <v>31</v>
      </c>
    </row>
    <row r="3" spans="1:60" x14ac:dyDescent="0.35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6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60" x14ac:dyDescent="0.35">
      <c r="A5" s="1"/>
      <c r="B5" s="18">
        <v>2010</v>
      </c>
      <c r="C5" s="18"/>
      <c r="D5" s="18"/>
      <c r="E5" s="18"/>
      <c r="F5" s="18">
        <v>2011</v>
      </c>
      <c r="G5" s="18"/>
      <c r="H5" s="18"/>
      <c r="I5" s="18"/>
      <c r="J5" s="18">
        <v>2012</v>
      </c>
      <c r="K5" s="18"/>
      <c r="L5" s="18"/>
      <c r="M5" s="18"/>
      <c r="N5" s="18">
        <v>2013</v>
      </c>
      <c r="O5" s="18"/>
      <c r="P5" s="18"/>
      <c r="Q5" s="18"/>
      <c r="R5" s="18">
        <v>2014</v>
      </c>
      <c r="S5" s="18"/>
      <c r="T5" s="18"/>
      <c r="U5" s="18"/>
      <c r="V5" s="18">
        <v>2015</v>
      </c>
      <c r="W5" s="18"/>
      <c r="X5" s="18"/>
      <c r="Y5" s="18"/>
      <c r="Z5" s="18">
        <v>2016</v>
      </c>
      <c r="AA5" s="18"/>
      <c r="AB5" s="1"/>
      <c r="AC5" s="1"/>
      <c r="AD5" s="18">
        <v>2017</v>
      </c>
      <c r="AE5" s="1"/>
      <c r="AF5" s="1"/>
      <c r="AH5">
        <v>2018</v>
      </c>
      <c r="AL5">
        <v>2019</v>
      </c>
      <c r="AP5">
        <v>2020</v>
      </c>
      <c r="AT5">
        <v>2021</v>
      </c>
      <c r="AX5">
        <v>2022</v>
      </c>
      <c r="BB5">
        <v>2023</v>
      </c>
      <c r="BF5">
        <v>2024</v>
      </c>
    </row>
    <row r="6" spans="1:60" hidden="1" x14ac:dyDescent="0.35">
      <c r="A6" s="19" t="s">
        <v>33</v>
      </c>
      <c r="B6" s="1">
        <v>100</v>
      </c>
      <c r="C6" s="1">
        <v>100</v>
      </c>
      <c r="D6" s="1">
        <v>100</v>
      </c>
      <c r="E6" s="1">
        <v>100</v>
      </c>
      <c r="F6" s="1">
        <v>100</v>
      </c>
      <c r="G6" s="1">
        <v>100</v>
      </c>
      <c r="H6" s="1">
        <v>100</v>
      </c>
      <c r="I6" s="1">
        <v>100</v>
      </c>
      <c r="J6" s="1">
        <v>100</v>
      </c>
      <c r="K6" s="1">
        <v>100</v>
      </c>
      <c r="L6" s="1">
        <v>100</v>
      </c>
      <c r="M6" s="1">
        <v>100</v>
      </c>
      <c r="N6" s="1">
        <v>100</v>
      </c>
      <c r="O6" s="1">
        <v>100</v>
      </c>
      <c r="P6" s="1">
        <v>100</v>
      </c>
      <c r="Q6" s="1">
        <v>100</v>
      </c>
      <c r="R6" s="1">
        <v>100</v>
      </c>
      <c r="S6" s="1">
        <v>100</v>
      </c>
      <c r="T6" s="1">
        <v>100</v>
      </c>
      <c r="U6" s="1">
        <v>100</v>
      </c>
      <c r="V6" s="1">
        <v>100</v>
      </c>
      <c r="W6" s="1">
        <v>100</v>
      </c>
      <c r="X6" s="1">
        <v>100</v>
      </c>
      <c r="Y6" s="1">
        <v>100</v>
      </c>
      <c r="Z6" s="1">
        <v>100</v>
      </c>
      <c r="AA6" s="1">
        <v>100</v>
      </c>
      <c r="AB6" s="1">
        <v>100</v>
      </c>
      <c r="AC6" s="1">
        <v>100</v>
      </c>
      <c r="AD6" s="1">
        <v>100</v>
      </c>
      <c r="AE6" s="1">
        <v>100</v>
      </c>
      <c r="AF6" s="1">
        <v>100</v>
      </c>
      <c r="AG6" s="1">
        <v>100</v>
      </c>
      <c r="AH6" s="1">
        <v>100</v>
      </c>
      <c r="AI6" s="1">
        <v>100</v>
      </c>
      <c r="AJ6" s="1">
        <v>100</v>
      </c>
      <c r="AK6" s="1">
        <v>100</v>
      </c>
      <c r="AL6" s="1">
        <v>100</v>
      </c>
      <c r="AM6" s="1">
        <v>100</v>
      </c>
      <c r="AN6" s="1">
        <v>100</v>
      </c>
      <c r="AO6" s="1">
        <v>100</v>
      </c>
      <c r="AP6" s="1">
        <v>100</v>
      </c>
      <c r="AQ6" s="1">
        <v>100</v>
      </c>
      <c r="AR6" s="1">
        <v>100</v>
      </c>
      <c r="AS6" s="1">
        <v>100</v>
      </c>
      <c r="AT6" s="1">
        <v>100</v>
      </c>
      <c r="AU6" s="1">
        <v>100</v>
      </c>
      <c r="AV6" s="1">
        <v>100</v>
      </c>
      <c r="AW6" s="5">
        <v>100</v>
      </c>
      <c r="AX6" s="5">
        <v>100</v>
      </c>
      <c r="AY6" s="5">
        <v>100</v>
      </c>
      <c r="AZ6" s="5">
        <v>100</v>
      </c>
      <c r="BA6" s="5">
        <v>100</v>
      </c>
      <c r="BB6" s="5">
        <v>100</v>
      </c>
      <c r="BC6" s="5">
        <v>100</v>
      </c>
      <c r="BD6" s="5">
        <v>100</v>
      </c>
      <c r="BE6" s="5">
        <v>100</v>
      </c>
      <c r="BF6" s="5">
        <v>100</v>
      </c>
      <c r="BG6" s="5">
        <v>100</v>
      </c>
      <c r="BH6" s="5">
        <v>100</v>
      </c>
    </row>
    <row r="7" spans="1:60" x14ac:dyDescent="0.35">
      <c r="A7" s="19" t="s">
        <v>34</v>
      </c>
      <c r="B7" s="1">
        <f t="shared" ref="B7:BF8" si="0">B10/$B10*100</f>
        <v>100</v>
      </c>
      <c r="C7" s="1">
        <f t="shared" si="0"/>
        <v>97.841482420153966</v>
      </c>
      <c r="D7" s="1">
        <f t="shared" si="0"/>
        <v>98.285246110448185</v>
      </c>
      <c r="E7" s="1">
        <f t="shared" si="0"/>
        <v>102.28944004157789</v>
      </c>
      <c r="F7" s="1">
        <f t="shared" si="0"/>
        <v>103.22175529301563</v>
      </c>
      <c r="G7" s="1">
        <f t="shared" si="0"/>
        <v>99.238516691054315</v>
      </c>
      <c r="H7" s="1">
        <f t="shared" si="0"/>
        <v>99.462160848158931</v>
      </c>
      <c r="I7" s="1">
        <f t="shared" si="0"/>
        <v>103.41547413937523</v>
      </c>
      <c r="J7" s="1">
        <f t="shared" si="0"/>
        <v>99.529890830828649</v>
      </c>
      <c r="K7" s="1">
        <f t="shared" si="0"/>
        <v>96.478326563824538</v>
      </c>
      <c r="L7" s="1">
        <f t="shared" si="0"/>
        <v>99.266084043403495</v>
      </c>
      <c r="M7" s="1">
        <f t="shared" si="0"/>
        <v>98.275784195870429</v>
      </c>
      <c r="N7" s="1">
        <f t="shared" si="0"/>
        <v>100.53517111748704</v>
      </c>
      <c r="O7" s="1">
        <f t="shared" si="0"/>
        <v>99.540615356121251</v>
      </c>
      <c r="P7" s="1">
        <f t="shared" si="0"/>
        <v>96.312052854940902</v>
      </c>
      <c r="Q7" s="1">
        <f t="shared" si="0"/>
        <v>95.668694959050029</v>
      </c>
      <c r="R7" s="1">
        <f t="shared" si="0"/>
        <v>97.717487101940321</v>
      </c>
      <c r="S7" s="1">
        <f t="shared" si="0"/>
        <v>94.492690362661236</v>
      </c>
      <c r="T7" s="1">
        <f t="shared" si="0"/>
        <v>94.269161381823224</v>
      </c>
      <c r="U7" s="1">
        <f t="shared" si="0"/>
        <v>94.75139030569774</v>
      </c>
      <c r="V7" s="1">
        <f t="shared" si="0"/>
        <v>96.332205165872551</v>
      </c>
      <c r="W7" s="1">
        <f t="shared" si="0"/>
        <v>95.110110601357107</v>
      </c>
      <c r="X7" s="1">
        <f t="shared" si="0"/>
        <v>96.098797088591709</v>
      </c>
      <c r="Y7" s="1">
        <f t="shared" si="0"/>
        <v>94.141289678669153</v>
      </c>
      <c r="Z7" s="1">
        <f t="shared" si="0"/>
        <v>89.079213587390029</v>
      </c>
      <c r="AA7" s="1">
        <f t="shared" si="0"/>
        <v>92.698642804075504</v>
      </c>
      <c r="AB7" s="1">
        <f t="shared" si="0"/>
        <v>91.163797228255589</v>
      </c>
      <c r="AC7" s="1">
        <f t="shared" si="0"/>
        <v>93.557526523873193</v>
      </c>
      <c r="AD7" s="1">
        <f t="shared" si="0"/>
        <v>96.937830515737815</v>
      </c>
      <c r="AE7" s="1">
        <f t="shared" si="0"/>
        <v>97.456767597002568</v>
      </c>
      <c r="AF7" s="1">
        <f t="shared" si="0"/>
        <v>94.730434782614807</v>
      </c>
      <c r="AG7" s="1">
        <f t="shared" si="0"/>
        <v>96.983620140384005</v>
      </c>
      <c r="AH7" s="1">
        <f t="shared" si="0"/>
        <v>100.14638792654324</v>
      </c>
      <c r="AI7" s="1">
        <f t="shared" si="0"/>
        <v>94.462253198165214</v>
      </c>
      <c r="AJ7" s="1">
        <f t="shared" si="0"/>
        <v>93.081608990526689</v>
      </c>
      <c r="AK7" s="1">
        <f t="shared" si="0"/>
        <v>95.660436241000426</v>
      </c>
      <c r="AL7" s="1">
        <f t="shared" si="0"/>
        <v>96.412968690866251</v>
      </c>
      <c r="AM7" s="1">
        <f t="shared" si="0"/>
        <v>96.916767167735657</v>
      </c>
      <c r="AN7" s="1">
        <f t="shared" si="0"/>
        <v>95.318976162384516</v>
      </c>
      <c r="AO7" s="1">
        <f t="shared" si="0"/>
        <v>93.179739759252811</v>
      </c>
      <c r="AP7" s="1">
        <f t="shared" si="0"/>
        <v>92.391672249355679</v>
      </c>
      <c r="AQ7" s="1">
        <f t="shared" si="0"/>
        <v>78.850306812859586</v>
      </c>
      <c r="AR7" s="1">
        <f t="shared" si="0"/>
        <v>79.054417551320796</v>
      </c>
      <c r="AS7" s="1">
        <f t="shared" si="0"/>
        <v>80.735495660940288</v>
      </c>
      <c r="AT7" s="1">
        <f t="shared" si="0"/>
        <v>81.102653914117951</v>
      </c>
      <c r="AU7" s="1">
        <f t="shared" si="0"/>
        <v>76.625877404380915</v>
      </c>
      <c r="AV7" s="1"/>
      <c r="AW7" s="1"/>
      <c r="AX7" s="1">
        <f t="shared" si="0"/>
        <v>85.548542672545835</v>
      </c>
      <c r="AY7" s="1">
        <f t="shared" si="0"/>
        <v>81.620619443946282</v>
      </c>
      <c r="AZ7" s="1">
        <f t="shared" si="0"/>
        <v>88.307651789851505</v>
      </c>
      <c r="BA7" s="1">
        <f t="shared" si="0"/>
        <v>89.695989787401786</v>
      </c>
      <c r="BB7" s="1">
        <f t="shared" si="0"/>
        <v>89.603372843349632</v>
      </c>
      <c r="BC7" s="1">
        <f t="shared" si="0"/>
        <v>84.389614447107206</v>
      </c>
      <c r="BD7" s="1">
        <f t="shared" si="0"/>
        <v>81.666648159266828</v>
      </c>
      <c r="BE7" s="1">
        <f t="shared" si="0"/>
        <v>81.637836303406857</v>
      </c>
      <c r="BF7" s="1">
        <f t="shared" si="0"/>
        <v>86.991933749029982</v>
      </c>
      <c r="BG7" s="1">
        <f>BG10/$B10*100</f>
        <v>89.627362230503962</v>
      </c>
      <c r="BH7" s="1">
        <f>BH10/$B10*100</f>
        <v>88.533849500161637</v>
      </c>
    </row>
    <row r="8" spans="1:60" x14ac:dyDescent="0.35">
      <c r="A8" s="20" t="s">
        <v>142</v>
      </c>
      <c r="B8" s="1">
        <f t="shared" si="0"/>
        <v>100</v>
      </c>
      <c r="C8" s="1">
        <f t="shared" si="0"/>
        <v>100.42939642212055</v>
      </c>
      <c r="D8" s="1">
        <f t="shared" si="0"/>
        <v>99.014224466651882</v>
      </c>
      <c r="E8" s="1">
        <f t="shared" si="0"/>
        <v>100.49057346272589</v>
      </c>
      <c r="F8" s="1">
        <f t="shared" si="0"/>
        <v>100.39207416323825</v>
      </c>
      <c r="G8" s="1">
        <f t="shared" si="0"/>
        <v>101.15986459566926</v>
      </c>
      <c r="H8" s="1">
        <f t="shared" si="0"/>
        <v>102.77017905996976</v>
      </c>
      <c r="I8" s="1">
        <f t="shared" si="0"/>
        <v>103.98379473161994</v>
      </c>
      <c r="J8" s="1">
        <f t="shared" si="0"/>
        <v>104.14613891431448</v>
      </c>
      <c r="K8" s="1">
        <f t="shared" si="0"/>
        <v>105.00198280744509</v>
      </c>
      <c r="L8" s="1">
        <f t="shared" si="0"/>
        <v>106.50921749371578</v>
      </c>
      <c r="M8" s="1">
        <f t="shared" si="0"/>
        <v>106.34621346440044</v>
      </c>
      <c r="N8" s="1">
        <f t="shared" si="0"/>
        <v>106.28604347123681</v>
      </c>
      <c r="O8" s="1">
        <f t="shared" si="0"/>
        <v>107.55394361368293</v>
      </c>
      <c r="P8" s="1">
        <f t="shared" si="0"/>
        <v>110.93371378450003</v>
      </c>
      <c r="Q8" s="1">
        <f t="shared" si="0"/>
        <v>112.21219100459341</v>
      </c>
      <c r="R8" s="1">
        <f t="shared" si="0"/>
        <v>110.87513607777298</v>
      </c>
      <c r="S8" s="1">
        <f t="shared" si="0"/>
        <v>111.70345319146939</v>
      </c>
      <c r="T8" s="1">
        <f t="shared" si="0"/>
        <v>111.92479638349842</v>
      </c>
      <c r="U8" s="1">
        <f t="shared" si="0"/>
        <v>113.54926252121366</v>
      </c>
      <c r="V8" s="1">
        <f t="shared" si="0"/>
        <v>114.47489557133763</v>
      </c>
      <c r="W8" s="1">
        <f t="shared" si="0"/>
        <v>116.31698323814253</v>
      </c>
      <c r="X8" s="1">
        <f t="shared" si="0"/>
        <v>117.59874217720967</v>
      </c>
      <c r="Y8" s="1">
        <f t="shared" si="0"/>
        <v>119.48788896597688</v>
      </c>
      <c r="Z8" s="1">
        <f t="shared" si="0"/>
        <v>117.39522407575929</v>
      </c>
      <c r="AA8" s="1">
        <f t="shared" si="0"/>
        <v>115.75608889314005</v>
      </c>
      <c r="AB8" s="1">
        <f t="shared" si="0"/>
        <v>118.40095027625333</v>
      </c>
      <c r="AC8" s="1">
        <f t="shared" si="0"/>
        <v>120.00100320192963</v>
      </c>
      <c r="AD8" s="1">
        <f t="shared" si="0"/>
        <v>120.68067589624421</v>
      </c>
      <c r="AE8" s="1">
        <f t="shared" si="0"/>
        <v>119.65879886124817</v>
      </c>
      <c r="AF8" s="1">
        <f t="shared" si="0"/>
        <v>120.84949027014129</v>
      </c>
      <c r="AG8" s="1">
        <f t="shared" si="0"/>
        <v>120.32865330546009</v>
      </c>
      <c r="AH8" s="1">
        <f t="shared" si="0"/>
        <v>121.567914292045</v>
      </c>
      <c r="AI8" s="1">
        <f t="shared" si="0"/>
        <v>121.69532388313225</v>
      </c>
      <c r="AJ8" s="1">
        <f t="shared" si="0"/>
        <v>122.680697076661</v>
      </c>
      <c r="AK8" s="1">
        <f t="shared" si="0"/>
        <v>123.52591739761505</v>
      </c>
      <c r="AL8" s="1">
        <f t="shared" si="0"/>
        <v>121.42435304966803</v>
      </c>
      <c r="AM8" s="1">
        <f t="shared" si="0"/>
        <v>121.52449536788058</v>
      </c>
      <c r="AN8" s="1">
        <f t="shared" si="0"/>
        <v>122.29266037430115</v>
      </c>
      <c r="AO8" s="1">
        <f t="shared" si="0"/>
        <v>123.00186610305177</v>
      </c>
      <c r="AP8" s="1">
        <f t="shared" si="0"/>
        <v>122.8080494134079</v>
      </c>
      <c r="AQ8" s="1">
        <f t="shared" si="0"/>
        <v>106.20413542680424</v>
      </c>
      <c r="AR8" s="1">
        <f t="shared" si="0"/>
        <v>110.71328264235183</v>
      </c>
      <c r="AS8" s="1">
        <f t="shared" si="0"/>
        <v>113.23730085982162</v>
      </c>
      <c r="AT8" s="1">
        <f t="shared" si="0"/>
        <v>112.94455791773672</v>
      </c>
      <c r="AU8" s="1">
        <f t="shared" si="0"/>
        <v>113.18624207704605</v>
      </c>
      <c r="AV8" s="1"/>
      <c r="AW8" s="1"/>
      <c r="AX8" s="1">
        <f t="shared" si="0"/>
        <v>111.5787889943376</v>
      </c>
      <c r="AY8" s="1">
        <f t="shared" si="0"/>
        <v>117.60486347362583</v>
      </c>
      <c r="AZ8" s="1">
        <f t="shared" si="0"/>
        <v>118.27495225485465</v>
      </c>
      <c r="BA8" s="1">
        <f t="shared" si="0"/>
        <v>119.47532933507703</v>
      </c>
      <c r="BB8" s="1">
        <f t="shared" si="0"/>
        <v>121.6466699141647</v>
      </c>
      <c r="BC8" s="1">
        <f t="shared" si="0"/>
        <v>123.74003345696903</v>
      </c>
      <c r="BD8" s="1">
        <f t="shared" si="0"/>
        <v>127.49591273144492</v>
      </c>
      <c r="BE8" s="1">
        <f t="shared" si="0"/>
        <v>127.31973704089934</v>
      </c>
      <c r="BF8" s="1">
        <f t="shared" si="0"/>
        <v>126.67293705375673</v>
      </c>
      <c r="BG8" s="1">
        <f>BG11/$B11*100</f>
        <v>125.4924901901515</v>
      </c>
      <c r="BH8" s="1">
        <f>BH11/$B11*100</f>
        <v>128.12014942356609</v>
      </c>
    </row>
    <row r="9" spans="1:60" x14ac:dyDescent="0.35">
      <c r="A9" s="1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"/>
      <c r="AC9" s="1"/>
      <c r="AD9" s="1"/>
      <c r="AE9" s="1"/>
    </row>
    <row r="10" spans="1:60" x14ac:dyDescent="0.35">
      <c r="A10" s="19" t="s">
        <v>34</v>
      </c>
      <c r="B10" s="1">
        <v>1846.3144271279368</v>
      </c>
      <c r="C10" s="1">
        <v>1806.4614056391467</v>
      </c>
      <c r="D10" s="1">
        <v>1814.6546786754043</v>
      </c>
      <c r="E10" s="1">
        <v>1888.5846889160332</v>
      </c>
      <c r="F10" s="1">
        <v>1905.7981599096424</v>
      </c>
      <c r="G10" s="1">
        <v>1832.2550509347013</v>
      </c>
      <c r="H10" s="1">
        <v>1836.3842252727527</v>
      </c>
      <c r="I10" s="1">
        <v>1909.3748189180458</v>
      </c>
      <c r="J10" s="1">
        <v>1837.6347337142749</v>
      </c>
      <c r="K10" s="1">
        <v>1781.2932623994971</v>
      </c>
      <c r="L10" s="1">
        <v>1832.7640309383016</v>
      </c>
      <c r="M10" s="1">
        <v>1814.4799819814725</v>
      </c>
      <c r="N10" s="1">
        <v>1856.195368679922</v>
      </c>
      <c r="O10" s="1">
        <v>1837.8327421719932</v>
      </c>
      <c r="P10" s="1">
        <v>1778.2233269238577</v>
      </c>
      <c r="Q10" s="1">
        <v>1766.3449172739579</v>
      </c>
      <c r="R10" s="1">
        <v>1804.1720621900051</v>
      </c>
      <c r="S10" s="1">
        <v>1744.6321747471441</v>
      </c>
      <c r="T10" s="1">
        <v>1740.5051269251198</v>
      </c>
      <c r="U10" s="1">
        <v>1749.4085891183986</v>
      </c>
      <c r="V10" s="1">
        <v>1778.5954019479886</v>
      </c>
      <c r="W10" s="1">
        <v>1756.0316936901934</v>
      </c>
      <c r="X10" s="1">
        <v>1774.2859549430705</v>
      </c>
      <c r="Y10" s="1">
        <v>1738.144213221572</v>
      </c>
      <c r="Z10" s="1">
        <v>1644.6823720360915</v>
      </c>
      <c r="AA10" s="1">
        <v>1711.508415843439</v>
      </c>
      <c r="AB10" s="1">
        <v>1683.1703405429412</v>
      </c>
      <c r="AC10" s="1">
        <v>1727.3661098743169</v>
      </c>
      <c r="AD10" s="1">
        <v>1789.777150156895</v>
      </c>
      <c r="AE10" s="1">
        <v>1799.3583603560028</v>
      </c>
      <c r="AF10" s="1">
        <v>1749.0216842724385</v>
      </c>
      <c r="AG10" s="1">
        <v>1790.6225706028654</v>
      </c>
      <c r="AH10" s="1">
        <v>1849.0172085352781</v>
      </c>
      <c r="AI10" s="1">
        <v>1744.0702089878453</v>
      </c>
      <c r="AJ10" s="1">
        <v>1718.5791757949089</v>
      </c>
      <c r="AK10" s="1">
        <v>1766.1924353711122</v>
      </c>
      <c r="AL10" s="1">
        <v>1780.0865505618044</v>
      </c>
      <c r="AM10" s="1">
        <v>1789.3882545238948</v>
      </c>
      <c r="AN10" s="1">
        <v>1759.8880086767444</v>
      </c>
      <c r="AO10" s="1">
        <v>1720.3909783353508</v>
      </c>
      <c r="AP10" s="1">
        <v>1705.8407742046122</v>
      </c>
      <c r="AQ10" s="1">
        <v>1455.824590520469</v>
      </c>
      <c r="AR10" s="1">
        <v>1459.5931165319957</v>
      </c>
      <c r="AS10" s="1">
        <v>1490.6311042011901</v>
      </c>
      <c r="AT10" s="1">
        <v>1497.41</v>
      </c>
      <c r="AU10" s="14">
        <v>1414.7546294304507</v>
      </c>
      <c r="AV10" s="14">
        <v>1401.7158569076105</v>
      </c>
      <c r="AW10" s="14">
        <v>1316.4139965710885</v>
      </c>
      <c r="AX10" s="14">
        <v>1579.4950855609131</v>
      </c>
      <c r="AY10" s="14">
        <v>1506.9732723047703</v>
      </c>
      <c r="AZ10" s="14">
        <v>1630.43691525393</v>
      </c>
      <c r="BA10" s="14">
        <v>1656.07</v>
      </c>
      <c r="BB10" s="14">
        <v>1654.36</v>
      </c>
      <c r="BC10" s="14">
        <v>1558.0976265345821</v>
      </c>
      <c r="BD10" s="14">
        <v>1507.8231071163552</v>
      </c>
      <c r="BE10" s="14">
        <v>1507.2911496648892</v>
      </c>
      <c r="BF10" s="14">
        <v>1606.1446232459173</v>
      </c>
      <c r="BG10" s="14">
        <v>1654.80291951601</v>
      </c>
      <c r="BH10" s="14">
        <v>1634.6132362132189</v>
      </c>
    </row>
    <row r="11" spans="1:60" x14ac:dyDescent="0.35">
      <c r="A11" s="20" t="s">
        <v>142</v>
      </c>
      <c r="B11" s="1">
        <f t="shared" ref="B11:BF11" si="1">B12-B10</f>
        <v>11950.93845254044</v>
      </c>
      <c r="C11" s="1">
        <f t="shared" si="1"/>
        <v>12002.255354665478</v>
      </c>
      <c r="D11" s="1">
        <f t="shared" si="1"/>
        <v>11833.129025269804</v>
      </c>
      <c r="E11" s="1">
        <f t="shared" si="1"/>
        <v>12009.56658513531</v>
      </c>
      <c r="F11" s="1">
        <f t="shared" si="1"/>
        <v>11997.794994477357</v>
      </c>
      <c r="G11" s="1">
        <f t="shared" si="1"/>
        <v>12089.553156501681</v>
      </c>
      <c r="H11" s="1">
        <f t="shared" si="1"/>
        <v>12282.000847022591</v>
      </c>
      <c r="I11" s="1">
        <f t="shared" si="1"/>
        <v>12427.039308991889</v>
      </c>
      <c r="J11" s="1">
        <f t="shared" si="1"/>
        <v>12446.440962346993</v>
      </c>
      <c r="K11" s="1">
        <f t="shared" si="1"/>
        <v>12548.722339264856</v>
      </c>
      <c r="L11" s="1">
        <f t="shared" si="1"/>
        <v>12728.851028956407</v>
      </c>
      <c r="M11" s="1">
        <f t="shared" si="1"/>
        <v>12709.370517737769</v>
      </c>
      <c r="N11" s="1">
        <f t="shared" si="1"/>
        <v>12702.179638887888</v>
      </c>
      <c r="O11" s="1">
        <f t="shared" si="1"/>
        <v>12853.705604551298</v>
      </c>
      <c r="P11" s="1">
        <f t="shared" si="1"/>
        <v>13257.61985750297</v>
      </c>
      <c r="Q11" s="1">
        <f t="shared" si="1"/>
        <v>13410.409883206079</v>
      </c>
      <c r="R11" s="1">
        <f t="shared" si="1"/>
        <v>13250.619271825108</v>
      </c>
      <c r="S11" s="1">
        <f t="shared" si="1"/>
        <v>13349.610940274828</v>
      </c>
      <c r="T11" s="1">
        <f t="shared" si="1"/>
        <v>13376.063528923103</v>
      </c>
      <c r="U11" s="1">
        <f t="shared" si="1"/>
        <v>13570.202477223815</v>
      </c>
      <c r="V11" s="1">
        <f t="shared" si="1"/>
        <v>13680.824313340503</v>
      </c>
      <c r="W11" s="1">
        <f t="shared" si="1"/>
        <v>13900.971076642194</v>
      </c>
      <c r="X11" s="1">
        <f t="shared" si="1"/>
        <v>14054.153298560044</v>
      </c>
      <c r="Y11" s="1">
        <f t="shared" si="1"/>
        <v>14279.924068563758</v>
      </c>
      <c r="Z11" s="1">
        <f t="shared" si="1"/>
        <v>14029.83097551593</v>
      </c>
      <c r="AA11" s="1">
        <f t="shared" si="1"/>
        <v>13833.938938687168</v>
      </c>
      <c r="AB11" s="1">
        <f t="shared" si="1"/>
        <v>14150.024694738046</v>
      </c>
      <c r="AC11" s="1">
        <f t="shared" si="1"/>
        <v>14341.246035093693</v>
      </c>
      <c r="AD11" s="1">
        <f t="shared" si="1"/>
        <v>14422.47330046995</v>
      </c>
      <c r="AE11" s="1">
        <f t="shared" si="1"/>
        <v>14300.349404956931</v>
      </c>
      <c r="AF11" s="1">
        <f t="shared" si="1"/>
        <v>14442.648202393433</v>
      </c>
      <c r="AG11" s="1">
        <f t="shared" si="1"/>
        <v>14380.403297306304</v>
      </c>
      <c r="AH11" s="1">
        <f t="shared" si="1"/>
        <v>14528.506615079412</v>
      </c>
      <c r="AI11" s="1">
        <f t="shared" si="1"/>
        <v>14543.733256892881</v>
      </c>
      <c r="AJ11" s="1">
        <f t="shared" si="1"/>
        <v>14661.494600779337</v>
      </c>
      <c r="AK11" s="1">
        <f t="shared" si="1"/>
        <v>14762.506361124919</v>
      </c>
      <c r="AL11" s="1">
        <f t="shared" si="1"/>
        <v>14511.349699361239</v>
      </c>
      <c r="AM11" s="1">
        <f t="shared" si="1"/>
        <v>14523.317646175765</v>
      </c>
      <c r="AN11" s="1">
        <f t="shared" si="1"/>
        <v>14615.120573307044</v>
      </c>
      <c r="AO11" s="1">
        <f t="shared" si="1"/>
        <v>14699.87731345192</v>
      </c>
      <c r="AP11" s="1">
        <f t="shared" si="1"/>
        <v>14676.714400161829</v>
      </c>
      <c r="AQ11" s="1">
        <f t="shared" si="1"/>
        <v>12692.390858910074</v>
      </c>
      <c r="AR11" s="1">
        <f t="shared" si="1"/>
        <v>13231.276267374606</v>
      </c>
      <c r="AS11" s="1">
        <f t="shared" si="1"/>
        <v>13532.920131075329</v>
      </c>
      <c r="AT11" s="1">
        <f t="shared" si="1"/>
        <v>13497.934602242605</v>
      </c>
      <c r="AU11" s="1">
        <f t="shared" si="1"/>
        <v>13526.818127371202</v>
      </c>
      <c r="AV11" s="1">
        <f t="shared" si="1"/>
        <v>12880.291315154807</v>
      </c>
      <c r="AW11" s="1">
        <f t="shared" si="1"/>
        <v>13227.717229412074</v>
      </c>
      <c r="AX11" s="1">
        <f t="shared" si="1"/>
        <v>13334.712398803253</v>
      </c>
      <c r="AY11" s="1">
        <f t="shared" si="1"/>
        <v>14054.884850927236</v>
      </c>
      <c r="AZ11" s="1">
        <f t="shared" si="1"/>
        <v>14134.966748749272</v>
      </c>
      <c r="BA11" s="1">
        <f t="shared" si="1"/>
        <v>14278.42307480505</v>
      </c>
      <c r="BB11" s="1">
        <f t="shared" si="1"/>
        <v>14537.918651006854</v>
      </c>
      <c r="BC11" s="1">
        <f t="shared" si="1"/>
        <v>14788.095239595317</v>
      </c>
      <c r="BD11" s="1">
        <f t="shared" si="1"/>
        <v>15236.958060039653</v>
      </c>
      <c r="BE11" s="1">
        <f>BE12-BE10</f>
        <v>15215.903411694213</v>
      </c>
      <c r="BF11" s="1">
        <f t="shared" si="1"/>
        <v>15138.60474331976</v>
      </c>
      <c r="BG11" s="109">
        <f>BG12-BG10</f>
        <v>14997.530265185354</v>
      </c>
      <c r="BH11" s="109">
        <f>BH12-BH10</f>
        <v>15311.560202913228</v>
      </c>
    </row>
    <row r="12" spans="1:60" x14ac:dyDescent="0.35">
      <c r="A12" s="19" t="s">
        <v>35</v>
      </c>
      <c r="B12" s="1">
        <v>13797.252879668376</v>
      </c>
      <c r="C12" s="1">
        <v>13808.716760304625</v>
      </c>
      <c r="D12" s="1">
        <v>13647.783703945208</v>
      </c>
      <c r="E12" s="1">
        <v>13898.151274051343</v>
      </c>
      <c r="F12" s="1">
        <v>13903.593154386999</v>
      </c>
      <c r="G12" s="1">
        <v>13921.808207436383</v>
      </c>
      <c r="H12" s="1">
        <v>14118.385072295345</v>
      </c>
      <c r="I12" s="1">
        <v>14336.414127909935</v>
      </c>
      <c r="J12" s="1">
        <v>14284.075696061267</v>
      </c>
      <c r="K12" s="1">
        <v>14330.015601664352</v>
      </c>
      <c r="L12" s="1">
        <v>14561.61505989471</v>
      </c>
      <c r="M12" s="1">
        <v>14523.850499719241</v>
      </c>
      <c r="N12" s="1">
        <v>14558.375007567811</v>
      </c>
      <c r="O12" s="1">
        <v>14691.538346723291</v>
      </c>
      <c r="P12" s="1">
        <v>15035.843184426829</v>
      </c>
      <c r="Q12" s="1">
        <v>15176.754800480037</v>
      </c>
      <c r="R12" s="1">
        <v>15054.791334015114</v>
      </c>
      <c r="S12" s="1">
        <v>15094.243115021973</v>
      </c>
      <c r="T12" s="1">
        <v>15116.568655848223</v>
      </c>
      <c r="U12" s="1">
        <v>15319.611066342213</v>
      </c>
      <c r="V12" s="1">
        <v>15459.419715288492</v>
      </c>
      <c r="W12" s="1">
        <v>15657.002770332387</v>
      </c>
      <c r="X12" s="1">
        <v>15828.439253503115</v>
      </c>
      <c r="Y12" s="1">
        <v>16018.06828178533</v>
      </c>
      <c r="Z12" s="1">
        <v>15674.513347552022</v>
      </c>
      <c r="AA12" s="1">
        <v>15545.447354530606</v>
      </c>
      <c r="AB12" s="1">
        <v>15833.195035280987</v>
      </c>
      <c r="AC12" s="1">
        <v>16068.61214496801</v>
      </c>
      <c r="AD12" s="1">
        <v>16212.250450626845</v>
      </c>
      <c r="AE12" s="1">
        <v>16099.707765312933</v>
      </c>
      <c r="AF12" s="1">
        <v>16191.669886665872</v>
      </c>
      <c r="AG12" s="1">
        <v>16171.025867909169</v>
      </c>
      <c r="AH12" s="1">
        <v>16377.523823614691</v>
      </c>
      <c r="AI12" s="1">
        <v>16287.803465880726</v>
      </c>
      <c r="AJ12" s="1">
        <v>16380.073776574245</v>
      </c>
      <c r="AK12" s="1">
        <v>16528.698796496032</v>
      </c>
      <c r="AL12" s="1">
        <v>16291.436249923043</v>
      </c>
      <c r="AM12" s="1">
        <v>16312.705900699659</v>
      </c>
      <c r="AN12" s="1">
        <v>16375.008581983788</v>
      </c>
      <c r="AO12" s="1">
        <v>16420.26829178727</v>
      </c>
      <c r="AP12" s="1">
        <v>16382.555174366442</v>
      </c>
      <c r="AQ12" s="1">
        <v>14148.215449430543</v>
      </c>
      <c r="AR12" s="1">
        <v>14690.869383906602</v>
      </c>
      <c r="AS12" s="1">
        <v>15023.551235276518</v>
      </c>
      <c r="AT12" s="1">
        <v>14995.344602242605</v>
      </c>
      <c r="AU12" s="1">
        <v>14941.572756801652</v>
      </c>
      <c r="AV12" s="9">
        <v>14282.007172062418</v>
      </c>
      <c r="AW12" s="9">
        <v>14544.131225983163</v>
      </c>
      <c r="AX12" s="14">
        <v>14914.207484364166</v>
      </c>
      <c r="AY12" s="9">
        <v>15561.858123232007</v>
      </c>
      <c r="AZ12" s="9">
        <v>15765.403664003201</v>
      </c>
      <c r="BA12" s="14">
        <v>15934.49307480505</v>
      </c>
      <c r="BB12" s="14">
        <v>16192.278651006854</v>
      </c>
      <c r="BC12" s="14">
        <v>16346.192866129899</v>
      </c>
      <c r="BD12" s="14">
        <v>16744.781167156008</v>
      </c>
      <c r="BE12" s="14">
        <v>16723.194561359101</v>
      </c>
      <c r="BF12" s="14">
        <v>16744.749366565677</v>
      </c>
      <c r="BG12" s="14">
        <v>16652.333184701365</v>
      </c>
      <c r="BH12" s="14">
        <v>16946.173439126447</v>
      </c>
    </row>
    <row r="13" spans="1:60" x14ac:dyDescent="0.35">
      <c r="A13" s="1" t="s">
        <v>36</v>
      </c>
      <c r="B13" s="4">
        <f t="shared" ref="B13:AR13" si="2">B10/B12</f>
        <v>0.13381753913118927</v>
      </c>
      <c r="C13" s="4">
        <f t="shared" si="2"/>
        <v>0.13082036781521295</v>
      </c>
      <c r="D13" s="4">
        <f t="shared" si="2"/>
        <v>0.13296332342597403</v>
      </c>
      <c r="E13" s="4">
        <f t="shared" si="2"/>
        <v>0.13588747536819021</v>
      </c>
      <c r="F13" s="4">
        <f t="shared" si="2"/>
        <v>0.13707234804323271</v>
      </c>
      <c r="G13" s="4">
        <f t="shared" si="2"/>
        <v>0.13161042183845026</v>
      </c>
      <c r="H13" s="4">
        <f t="shared" si="2"/>
        <v>0.13007041640168243</v>
      </c>
      <c r="I13" s="4">
        <f t="shared" si="2"/>
        <v>0.13318357030443903</v>
      </c>
      <c r="J13" s="4">
        <f t="shared" si="2"/>
        <v>0.12864918758593458</v>
      </c>
      <c r="K13" s="4">
        <f t="shared" si="2"/>
        <v>0.12430504696677439</v>
      </c>
      <c r="L13" s="4">
        <f t="shared" si="2"/>
        <v>0.12586268922779462</v>
      </c>
      <c r="M13" s="4">
        <f t="shared" si="2"/>
        <v>0.1249310561284384</v>
      </c>
      <c r="N13" s="4">
        <f t="shared" si="2"/>
        <v>0.12750017551512616</v>
      </c>
      <c r="O13" s="4">
        <f t="shared" si="2"/>
        <v>0.12509464283445115</v>
      </c>
      <c r="P13" s="4">
        <f t="shared" si="2"/>
        <v>0.11826562069798842</v>
      </c>
      <c r="Q13" s="4">
        <f t="shared" si="2"/>
        <v>0.11638488863364181</v>
      </c>
      <c r="R13" s="4">
        <f t="shared" si="2"/>
        <v>0.11984038982417648</v>
      </c>
      <c r="S13" s="4">
        <f t="shared" si="2"/>
        <v>0.11558262056948487</v>
      </c>
      <c r="T13" s="4">
        <f t="shared" si="2"/>
        <v>0.11513890265379517</v>
      </c>
      <c r="U13" s="4">
        <f t="shared" si="2"/>
        <v>0.11419406025012724</v>
      </c>
      <c r="V13" s="4">
        <f t="shared" si="2"/>
        <v>0.11504929904898425</v>
      </c>
      <c r="W13" s="4">
        <f t="shared" si="2"/>
        <v>0.11215631238295515</v>
      </c>
      <c r="X13" s="4">
        <f t="shared" si="2"/>
        <v>0.11209481405757611</v>
      </c>
      <c r="Y13" s="4">
        <f t="shared" si="2"/>
        <v>0.10851147483233498</v>
      </c>
      <c r="Z13" s="4">
        <f t="shared" si="2"/>
        <v>0.10492717289324653</v>
      </c>
      <c r="AA13" s="4">
        <f t="shared" si="2"/>
        <v>0.11009708352617029</v>
      </c>
      <c r="AB13" s="4">
        <f t="shared" si="2"/>
        <v>0.10630642373774501</v>
      </c>
      <c r="AC13" s="4">
        <f t="shared" si="2"/>
        <v>0.10749939660565226</v>
      </c>
      <c r="AD13" s="4">
        <f t="shared" si="2"/>
        <v>0.11039658902430127</v>
      </c>
      <c r="AE13" s="4">
        <f t="shared" si="2"/>
        <v>0.11176341748467931</v>
      </c>
      <c r="AF13" s="4">
        <f t="shared" si="2"/>
        <v>0.10801984579198894</v>
      </c>
      <c r="AG13" s="4">
        <f t="shared" si="2"/>
        <v>0.11073030154235872</v>
      </c>
      <c r="AH13" s="4">
        <f t="shared" si="2"/>
        <v>0.11289968058963755</v>
      </c>
      <c r="AI13" s="4">
        <f t="shared" si="2"/>
        <v>0.10707829405243494</v>
      </c>
      <c r="AJ13" s="4">
        <f t="shared" si="2"/>
        <v>0.10491889104020478</v>
      </c>
      <c r="AK13" s="4">
        <f t="shared" si="2"/>
        <v>0.10685610870624206</v>
      </c>
      <c r="AL13" s="4">
        <f t="shared" si="2"/>
        <v>0.10926516994904076</v>
      </c>
      <c r="AM13" s="4">
        <f t="shared" si="2"/>
        <v>0.10969291455485305</v>
      </c>
      <c r="AN13" s="4">
        <f t="shared" si="2"/>
        <v>0.10747402053963008</v>
      </c>
      <c r="AO13" s="4">
        <f t="shared" si="2"/>
        <v>0.10477240370035966</v>
      </c>
      <c r="AP13" s="21">
        <f t="shared" si="2"/>
        <v>0.10412544050965369</v>
      </c>
      <c r="AQ13" s="21">
        <f t="shared" si="2"/>
        <v>0.10289810723649002</v>
      </c>
      <c r="AR13" s="21">
        <f t="shared" si="2"/>
        <v>9.9353760379282618E-2</v>
      </c>
      <c r="AS13" s="21">
        <f>AS10/AS12</f>
        <v>9.9219623966207621E-2</v>
      </c>
      <c r="AT13" s="22">
        <f>AT10/AT12</f>
        <v>9.9858325348258906E-2</v>
      </c>
      <c r="AU13" s="22">
        <f t="shared" ref="AU13:AZ13" si="3">AU10/AU12</f>
        <v>9.4685790609722181E-2</v>
      </c>
      <c r="AV13" s="22">
        <f t="shared" si="3"/>
        <v>9.8145578560523389E-2</v>
      </c>
      <c r="AW13" s="23">
        <f t="shared" si="3"/>
        <v>9.0511696856757473E-2</v>
      </c>
      <c r="AX13" s="23">
        <f t="shared" si="3"/>
        <v>0.10590539840731278</v>
      </c>
      <c r="AY13" s="23">
        <f t="shared" si="3"/>
        <v>9.6837617999809292E-2</v>
      </c>
      <c r="AZ13" s="23">
        <f t="shared" si="3"/>
        <v>0.1034186596171128</v>
      </c>
      <c r="BA13" s="23">
        <f>BA10/BA12</f>
        <v>0.1039298829417114</v>
      </c>
      <c r="BB13" s="23">
        <f t="shared" ref="BB13:BE13" si="4">BB10/BB12</f>
        <v>0.1021696844314824</v>
      </c>
      <c r="BC13" s="23">
        <f t="shared" si="4"/>
        <v>9.5318686087635468E-2</v>
      </c>
      <c r="BD13" s="23">
        <f t="shared" si="4"/>
        <v>9.0047346218765131E-2</v>
      </c>
      <c r="BE13" s="23">
        <f t="shared" si="4"/>
        <v>9.0131771422887211E-2</v>
      </c>
      <c r="BF13" s="23">
        <f>BF10/BF12</f>
        <v>9.5919299123874271E-2</v>
      </c>
      <c r="BG13" s="23">
        <f>BG10/BG12</f>
        <v>9.9373637385317931E-2</v>
      </c>
      <c r="BH13" s="23">
        <f>BH10/BH12</f>
        <v>9.6459135278240196E-2</v>
      </c>
    </row>
    <row r="14" spans="1:60" s="24" customFormat="1" x14ac:dyDescent="0.3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5"/>
      <c r="AO14" s="26"/>
      <c r="AP14" s="26"/>
    </row>
    <row r="15" spans="1:60" x14ac:dyDescent="0.35">
      <c r="A15" s="20" t="s">
        <v>37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B954-098E-456C-8DE8-57CF5BD7CC99}">
  <dimension ref="A1:O80"/>
  <sheetViews>
    <sheetView zoomScale="70" zoomScaleNormal="70" workbookViewId="0"/>
  </sheetViews>
  <sheetFormatPr defaultColWidth="9.08984375" defaultRowHeight="14.5" x14ac:dyDescent="0.35"/>
  <cols>
    <col min="2" max="2" width="11.1796875" style="1" bestFit="1" customWidth="1"/>
    <col min="3" max="3" width="10.81640625" style="1" customWidth="1"/>
    <col min="4" max="4" width="10.81640625" style="4" customWidth="1"/>
  </cols>
  <sheetData>
    <row r="1" spans="1:6" ht="26" x14ac:dyDescent="0.6">
      <c r="A1" s="11" t="s">
        <v>38</v>
      </c>
    </row>
    <row r="2" spans="1:6" x14ac:dyDescent="0.35">
      <c r="E2" s="18"/>
      <c r="F2" s="1"/>
    </row>
    <row r="3" spans="1:6" x14ac:dyDescent="0.35">
      <c r="B3" s="1" t="s">
        <v>39</v>
      </c>
      <c r="E3" s="18"/>
      <c r="F3" s="29"/>
    </row>
    <row r="4" spans="1:6" x14ac:dyDescent="0.35">
      <c r="A4">
        <v>2010</v>
      </c>
      <c r="B4" s="1">
        <v>491000</v>
      </c>
      <c r="E4" s="18"/>
      <c r="F4" s="1"/>
    </row>
    <row r="5" spans="1:6" x14ac:dyDescent="0.35">
      <c r="B5" s="1">
        <v>497000</v>
      </c>
      <c r="C5" s="1">
        <f t="shared" ref="C5:C58" si="0">B5-B4</f>
        <v>6000</v>
      </c>
      <c r="D5" s="4">
        <f>C5/B4</f>
        <v>1.2219959266802444E-2</v>
      </c>
      <c r="E5" s="18"/>
      <c r="F5" s="1"/>
    </row>
    <row r="6" spans="1:6" x14ac:dyDescent="0.35">
      <c r="B6" s="1">
        <v>505000</v>
      </c>
      <c r="C6" s="1">
        <f>B6-B5</f>
        <v>8000</v>
      </c>
      <c r="D6" s="4">
        <f>C6/B5</f>
        <v>1.6096579476861168E-2</v>
      </c>
      <c r="E6" s="18"/>
      <c r="F6" s="1"/>
    </row>
    <row r="7" spans="1:6" x14ac:dyDescent="0.35">
      <c r="B7" s="1">
        <v>504000</v>
      </c>
      <c r="C7" s="1">
        <f t="shared" si="0"/>
        <v>-1000</v>
      </c>
      <c r="D7" s="4">
        <f t="shared" ref="D7:D59" si="1">C7/B6</f>
        <v>-1.9801980198019802E-3</v>
      </c>
      <c r="E7" s="18"/>
      <c r="F7" s="1"/>
    </row>
    <row r="8" spans="1:6" x14ac:dyDescent="0.35">
      <c r="A8">
        <v>2011</v>
      </c>
      <c r="B8" s="1">
        <v>511000</v>
      </c>
      <c r="C8" s="1">
        <f t="shared" si="0"/>
        <v>7000</v>
      </c>
      <c r="D8" s="4">
        <f t="shared" si="1"/>
        <v>1.3888888888888888E-2</v>
      </c>
      <c r="E8" s="18"/>
      <c r="F8" s="1"/>
    </row>
    <row r="9" spans="1:6" x14ac:dyDescent="0.35">
      <c r="B9" s="1">
        <v>517000</v>
      </c>
      <c r="C9" s="1">
        <f t="shared" si="0"/>
        <v>6000</v>
      </c>
      <c r="D9" s="4">
        <f t="shared" si="1"/>
        <v>1.1741682974559686E-2</v>
      </c>
      <c r="E9" s="18"/>
      <c r="F9" s="1"/>
    </row>
    <row r="10" spans="1:6" x14ac:dyDescent="0.35">
      <c r="B10" s="1">
        <v>519000</v>
      </c>
      <c r="C10" s="1">
        <f t="shared" si="0"/>
        <v>2000</v>
      </c>
      <c r="D10" s="4">
        <f t="shared" si="1"/>
        <v>3.8684719535783366E-3</v>
      </c>
      <c r="E10" s="18"/>
      <c r="F10" s="1"/>
    </row>
    <row r="11" spans="1:6" x14ac:dyDescent="0.35">
      <c r="B11" s="1">
        <v>518000</v>
      </c>
      <c r="C11" s="1">
        <f t="shared" si="0"/>
        <v>-1000</v>
      </c>
      <c r="D11" s="4">
        <f t="shared" si="1"/>
        <v>-1.9267822736030828E-3</v>
      </c>
      <c r="E11" s="18"/>
      <c r="F11" s="1"/>
    </row>
    <row r="12" spans="1:6" x14ac:dyDescent="0.35">
      <c r="A12">
        <v>2012</v>
      </c>
      <c r="B12" s="1">
        <v>523000</v>
      </c>
      <c r="C12" s="1">
        <f t="shared" si="0"/>
        <v>5000</v>
      </c>
      <c r="D12" s="4">
        <f t="shared" si="1"/>
        <v>9.6525096525096523E-3</v>
      </c>
      <c r="E12" s="18"/>
      <c r="F12" s="1"/>
    </row>
    <row r="13" spans="1:6" x14ac:dyDescent="0.35">
      <c r="B13" s="1">
        <v>534000</v>
      </c>
      <c r="C13" s="1">
        <f t="shared" si="0"/>
        <v>11000</v>
      </c>
      <c r="D13" s="4">
        <f t="shared" si="1"/>
        <v>2.1032504780114723E-2</v>
      </c>
      <c r="E13" s="18"/>
      <c r="F13" s="1"/>
    </row>
    <row r="14" spans="1:6" x14ac:dyDescent="0.35">
      <c r="B14" s="1">
        <v>518000</v>
      </c>
      <c r="C14" s="1">
        <f t="shared" si="0"/>
        <v>-16000</v>
      </c>
      <c r="D14" s="4">
        <f t="shared" si="1"/>
        <v>-2.9962546816479401E-2</v>
      </c>
      <c r="E14" s="18"/>
      <c r="F14" s="1"/>
    </row>
    <row r="15" spans="1:6" x14ac:dyDescent="0.35">
      <c r="B15" s="1">
        <v>515000</v>
      </c>
      <c r="C15" s="1">
        <f t="shared" si="0"/>
        <v>-3000</v>
      </c>
      <c r="D15" s="4">
        <f t="shared" si="1"/>
        <v>-5.7915057915057912E-3</v>
      </c>
      <c r="E15" s="18"/>
      <c r="F15" s="1"/>
    </row>
    <row r="16" spans="1:6" x14ac:dyDescent="0.35">
      <c r="A16">
        <v>2013</v>
      </c>
      <c r="B16" s="1">
        <v>515000</v>
      </c>
      <c r="C16" s="1">
        <f t="shared" si="0"/>
        <v>0</v>
      </c>
      <c r="D16" s="4">
        <f t="shared" si="1"/>
        <v>0</v>
      </c>
      <c r="E16" s="18"/>
      <c r="F16" s="1"/>
    </row>
    <row r="17" spans="1:15" x14ac:dyDescent="0.35">
      <c r="B17" s="1">
        <v>511000</v>
      </c>
      <c r="C17" s="1">
        <f t="shared" si="0"/>
        <v>-4000</v>
      </c>
      <c r="D17" s="4">
        <f t="shared" si="1"/>
        <v>-7.7669902912621356E-3</v>
      </c>
      <c r="E17" s="18"/>
      <c r="F17" s="1"/>
    </row>
    <row r="18" spans="1:15" x14ac:dyDescent="0.35">
      <c r="B18" s="1">
        <v>507000</v>
      </c>
      <c r="C18" s="1">
        <f t="shared" si="0"/>
        <v>-4000</v>
      </c>
      <c r="D18" s="4">
        <f t="shared" si="1"/>
        <v>-7.8277886497064575E-3</v>
      </c>
      <c r="E18" s="30"/>
      <c r="F18" s="1"/>
    </row>
    <row r="19" spans="1:15" x14ac:dyDescent="0.35">
      <c r="B19" s="1">
        <v>499000</v>
      </c>
      <c r="C19" s="1">
        <f t="shared" si="0"/>
        <v>-8000</v>
      </c>
      <c r="D19" s="4">
        <f t="shared" si="1"/>
        <v>-1.5779092702169626E-2</v>
      </c>
      <c r="E19" s="30"/>
      <c r="F19" s="1"/>
    </row>
    <row r="20" spans="1:15" x14ac:dyDescent="0.35">
      <c r="A20">
        <v>2014</v>
      </c>
      <c r="B20" s="1">
        <v>491000</v>
      </c>
      <c r="C20" s="1">
        <f t="shared" si="0"/>
        <v>-8000</v>
      </c>
      <c r="D20" s="4">
        <f t="shared" si="1"/>
        <v>-1.6032064128256512E-2</v>
      </c>
      <c r="E20" s="18"/>
      <c r="F20" s="1"/>
    </row>
    <row r="21" spans="1:15" x14ac:dyDescent="0.35">
      <c r="B21" s="1">
        <v>491000</v>
      </c>
      <c r="C21" s="1">
        <f t="shared" si="0"/>
        <v>0</v>
      </c>
      <c r="D21" s="4">
        <f t="shared" si="1"/>
        <v>0</v>
      </c>
      <c r="E21" s="30"/>
      <c r="F21" s="1"/>
    </row>
    <row r="22" spans="1:15" x14ac:dyDescent="0.35">
      <c r="B22" s="1">
        <v>498000</v>
      </c>
      <c r="C22" s="1">
        <f t="shared" si="0"/>
        <v>7000</v>
      </c>
      <c r="D22" s="4">
        <f t="shared" si="1"/>
        <v>1.4256619144602852E-2</v>
      </c>
      <c r="E22" s="30"/>
      <c r="F22" s="1"/>
    </row>
    <row r="23" spans="1:15" x14ac:dyDescent="0.35">
      <c r="B23" s="1">
        <v>491000</v>
      </c>
      <c r="C23" s="1">
        <f t="shared" si="0"/>
        <v>-7000</v>
      </c>
      <c r="D23" s="4">
        <f t="shared" si="1"/>
        <v>-1.4056224899598393E-2</v>
      </c>
      <c r="E23" s="30"/>
      <c r="F23" s="1"/>
    </row>
    <row r="24" spans="1:15" x14ac:dyDescent="0.35">
      <c r="A24">
        <v>2015</v>
      </c>
      <c r="B24" s="1">
        <v>490000</v>
      </c>
      <c r="C24" s="1">
        <f t="shared" si="0"/>
        <v>-1000</v>
      </c>
      <c r="D24" s="4">
        <f t="shared" si="1"/>
        <v>-2.0366598778004071E-3</v>
      </c>
      <c r="E24" s="18"/>
      <c r="F24" s="1"/>
      <c r="G24" s="1"/>
    </row>
    <row r="25" spans="1:15" x14ac:dyDescent="0.35">
      <c r="B25" s="1">
        <v>489000</v>
      </c>
      <c r="C25" s="1">
        <f t="shared" si="0"/>
        <v>-1000</v>
      </c>
      <c r="D25" s="4">
        <f t="shared" si="1"/>
        <v>-2.0408163265306124E-3</v>
      </c>
      <c r="E25" s="30"/>
      <c r="F25" s="1"/>
      <c r="G25" s="1"/>
    </row>
    <row r="26" spans="1:15" x14ac:dyDescent="0.35">
      <c r="B26" s="1">
        <v>476000</v>
      </c>
      <c r="C26" s="1">
        <f t="shared" si="0"/>
        <v>-13000</v>
      </c>
      <c r="D26" s="4">
        <f t="shared" si="1"/>
        <v>-2.6584867075664622E-2</v>
      </c>
      <c r="E26" s="30"/>
      <c r="F26" s="1"/>
      <c r="G26" s="1"/>
    </row>
    <row r="27" spans="1:15" x14ac:dyDescent="0.35">
      <c r="B27" s="1">
        <v>459000</v>
      </c>
      <c r="C27" s="1">
        <f t="shared" si="0"/>
        <v>-17000</v>
      </c>
      <c r="D27" s="4">
        <f t="shared" si="1"/>
        <v>-3.5714285714285712E-2</v>
      </c>
      <c r="E27" s="30"/>
      <c r="F27" s="1"/>
      <c r="G27" s="1"/>
      <c r="O27" s="31"/>
    </row>
    <row r="28" spans="1:15" x14ac:dyDescent="0.35">
      <c r="A28">
        <v>2016</v>
      </c>
      <c r="B28" s="5">
        <v>458000</v>
      </c>
      <c r="C28" s="1">
        <f t="shared" si="0"/>
        <v>-1000</v>
      </c>
      <c r="D28" s="4">
        <f t="shared" si="1"/>
        <v>-2.1786492374727671E-3</v>
      </c>
      <c r="E28" s="18"/>
      <c r="F28" s="1"/>
      <c r="G28" s="1"/>
    </row>
    <row r="29" spans="1:15" x14ac:dyDescent="0.35">
      <c r="B29" s="5">
        <v>458000</v>
      </c>
      <c r="C29" s="1">
        <f t="shared" si="0"/>
        <v>0</v>
      </c>
      <c r="D29" s="4">
        <f t="shared" si="1"/>
        <v>0</v>
      </c>
      <c r="G29" s="1"/>
    </row>
    <row r="30" spans="1:15" x14ac:dyDescent="0.35">
      <c r="B30" s="5">
        <v>458000</v>
      </c>
      <c r="C30" s="1">
        <f t="shared" si="0"/>
        <v>0</v>
      </c>
      <c r="D30" s="4">
        <f t="shared" si="1"/>
        <v>0</v>
      </c>
      <c r="G30" s="1"/>
    </row>
    <row r="31" spans="1:15" x14ac:dyDescent="0.35">
      <c r="B31" s="5">
        <v>456000</v>
      </c>
      <c r="C31" s="1">
        <f t="shared" si="0"/>
        <v>-2000</v>
      </c>
      <c r="D31" s="4">
        <f t="shared" si="1"/>
        <v>-4.3668122270742356E-3</v>
      </c>
      <c r="G31" s="1"/>
    </row>
    <row r="32" spans="1:15" x14ac:dyDescent="0.35">
      <c r="A32">
        <v>2017</v>
      </c>
      <c r="B32" s="1">
        <v>464000</v>
      </c>
      <c r="C32" s="1">
        <f t="shared" si="0"/>
        <v>8000</v>
      </c>
      <c r="D32" s="4">
        <f t="shared" si="1"/>
        <v>1.7543859649122806E-2</v>
      </c>
    </row>
    <row r="33" spans="1:15" x14ac:dyDescent="0.35">
      <c r="B33" s="1">
        <v>471000</v>
      </c>
      <c r="C33" s="1">
        <f t="shared" si="0"/>
        <v>7000</v>
      </c>
      <c r="D33" s="4">
        <f t="shared" si="1"/>
        <v>1.5086206896551725E-2</v>
      </c>
      <c r="E33" s="31"/>
      <c r="F33" s="31"/>
      <c r="G33" s="31"/>
      <c r="H33" s="31"/>
      <c r="I33" s="31"/>
      <c r="J33" s="31"/>
      <c r="K33" s="31"/>
      <c r="L33" s="31"/>
    </row>
    <row r="34" spans="1:15" x14ac:dyDescent="0.35">
      <c r="B34" s="1">
        <v>460000</v>
      </c>
      <c r="C34" s="1">
        <f t="shared" si="0"/>
        <v>-11000</v>
      </c>
      <c r="D34" s="4">
        <f t="shared" si="1"/>
        <v>-2.3354564755838639E-2</v>
      </c>
    </row>
    <row r="35" spans="1:15" x14ac:dyDescent="0.35">
      <c r="B35" s="1">
        <v>457000</v>
      </c>
      <c r="C35" s="1">
        <f t="shared" si="0"/>
        <v>-3000</v>
      </c>
      <c r="D35" s="4">
        <f t="shared" si="1"/>
        <v>-6.5217391304347823E-3</v>
      </c>
    </row>
    <row r="36" spans="1:15" x14ac:dyDescent="0.35">
      <c r="A36">
        <v>2018</v>
      </c>
      <c r="B36" s="1">
        <v>454000</v>
      </c>
      <c r="C36" s="1">
        <f t="shared" si="0"/>
        <v>-3000</v>
      </c>
      <c r="D36" s="4">
        <f t="shared" si="1"/>
        <v>-6.5645514223194746E-3</v>
      </c>
    </row>
    <row r="37" spans="1:15" x14ac:dyDescent="0.35">
      <c r="B37" s="1">
        <v>459000</v>
      </c>
      <c r="C37" s="1">
        <f t="shared" si="0"/>
        <v>5000</v>
      </c>
      <c r="D37" s="4">
        <f t="shared" si="1"/>
        <v>1.1013215859030838E-2</v>
      </c>
    </row>
    <row r="38" spans="1:15" x14ac:dyDescent="0.35">
      <c r="B38" s="1">
        <v>456000</v>
      </c>
      <c r="C38" s="1">
        <f t="shared" si="0"/>
        <v>-3000</v>
      </c>
      <c r="D38" s="4">
        <f t="shared" si="1"/>
        <v>-6.5359477124183009E-3</v>
      </c>
    </row>
    <row r="39" spans="1:15" x14ac:dyDescent="0.35">
      <c r="B39" s="1">
        <v>453000</v>
      </c>
      <c r="C39" s="1">
        <f t="shared" si="0"/>
        <v>-3000</v>
      </c>
      <c r="D39" s="4">
        <f t="shared" si="1"/>
        <v>-6.5789473684210523E-3</v>
      </c>
    </row>
    <row r="40" spans="1:15" x14ac:dyDescent="0.35">
      <c r="A40">
        <v>2019</v>
      </c>
      <c r="B40" s="1">
        <v>455000</v>
      </c>
      <c r="C40" s="1">
        <f t="shared" si="0"/>
        <v>2000</v>
      </c>
      <c r="D40" s="4">
        <f t="shared" si="1"/>
        <v>4.4150110375275938E-3</v>
      </c>
    </row>
    <row r="41" spans="1:15" s="24" customFormat="1" x14ac:dyDescent="0.35">
      <c r="A41"/>
      <c r="B41" s="1">
        <v>462000</v>
      </c>
      <c r="C41" s="1">
        <f t="shared" si="0"/>
        <v>7000</v>
      </c>
      <c r="D41" s="4">
        <f t="shared" si="1"/>
        <v>1.5384615384615385E-2</v>
      </c>
      <c r="O41" s="32"/>
    </row>
    <row r="42" spans="1:15" x14ac:dyDescent="0.35">
      <c r="B42" s="1">
        <v>463000</v>
      </c>
      <c r="C42" s="1">
        <f t="shared" si="0"/>
        <v>1000</v>
      </c>
      <c r="D42" s="4">
        <f t="shared" si="1"/>
        <v>2.1645021645021645E-3</v>
      </c>
      <c r="O42" s="31"/>
    </row>
    <row r="43" spans="1:15" x14ac:dyDescent="0.35">
      <c r="B43" s="1">
        <v>452000</v>
      </c>
      <c r="C43" s="1">
        <f t="shared" si="0"/>
        <v>-11000</v>
      </c>
      <c r="D43" s="4">
        <f t="shared" si="1"/>
        <v>-2.3758099352051837E-2</v>
      </c>
    </row>
    <row r="44" spans="1:15" x14ac:dyDescent="0.35">
      <c r="A44">
        <v>2020</v>
      </c>
      <c r="B44" s="1">
        <v>456000</v>
      </c>
      <c r="C44" s="1">
        <f t="shared" si="0"/>
        <v>4000</v>
      </c>
      <c r="D44" s="4">
        <f t="shared" si="1"/>
        <v>8.8495575221238937E-3</v>
      </c>
    </row>
    <row r="45" spans="1:15" x14ac:dyDescent="0.35">
      <c r="B45" s="1">
        <v>452000</v>
      </c>
      <c r="C45" s="1">
        <f t="shared" si="0"/>
        <v>-4000</v>
      </c>
      <c r="D45" s="4">
        <f t="shared" si="1"/>
        <v>-8.771929824561403E-3</v>
      </c>
    </row>
    <row r="46" spans="1:15" x14ac:dyDescent="0.35">
      <c r="B46" s="1">
        <v>453000</v>
      </c>
      <c r="C46" s="1">
        <f t="shared" si="0"/>
        <v>1000</v>
      </c>
      <c r="D46" s="4">
        <f t="shared" si="1"/>
        <v>2.2123893805309734E-3</v>
      </c>
      <c r="E46" s="1" t="s">
        <v>40</v>
      </c>
    </row>
    <row r="47" spans="1:15" x14ac:dyDescent="0.35">
      <c r="B47" s="1">
        <v>452000</v>
      </c>
      <c r="C47" s="1">
        <f t="shared" si="0"/>
        <v>-1000</v>
      </c>
      <c r="D47" s="4">
        <f t="shared" si="1"/>
        <v>-2.2075055187637969E-3</v>
      </c>
      <c r="O47" s="31"/>
    </row>
    <row r="48" spans="1:15" x14ac:dyDescent="0.35">
      <c r="A48" s="24">
        <v>2021</v>
      </c>
      <c r="B48" s="1">
        <v>459000</v>
      </c>
      <c r="C48" s="1">
        <f t="shared" si="0"/>
        <v>7000</v>
      </c>
      <c r="D48" s="4">
        <f t="shared" si="1"/>
        <v>1.5486725663716814E-2</v>
      </c>
      <c r="O48" s="31"/>
    </row>
    <row r="49" spans="1:15" x14ac:dyDescent="0.35">
      <c r="B49" s="31">
        <v>457000</v>
      </c>
      <c r="C49" s="1">
        <f t="shared" si="0"/>
        <v>-2000</v>
      </c>
      <c r="D49" s="4">
        <f t="shared" si="1"/>
        <v>-4.3572984749455342E-3</v>
      </c>
    </row>
    <row r="50" spans="1:15" x14ac:dyDescent="0.35">
      <c r="B50" s="31">
        <v>465000</v>
      </c>
      <c r="C50" s="1">
        <f t="shared" si="0"/>
        <v>8000</v>
      </c>
      <c r="D50" s="4">
        <f t="shared" si="1"/>
        <v>1.7505470459518599E-2</v>
      </c>
    </row>
    <row r="51" spans="1:15" x14ac:dyDescent="0.35">
      <c r="B51" s="31">
        <v>458000</v>
      </c>
      <c r="C51" s="1">
        <f t="shared" si="0"/>
        <v>-7000</v>
      </c>
      <c r="D51" s="4">
        <f t="shared" si="1"/>
        <v>-1.5053763440860216E-2</v>
      </c>
      <c r="E51" s="1" t="s">
        <v>40</v>
      </c>
    </row>
    <row r="52" spans="1:15" x14ac:dyDescent="0.35">
      <c r="A52">
        <v>2022</v>
      </c>
      <c r="B52" s="1">
        <v>460000</v>
      </c>
      <c r="C52" s="1">
        <f t="shared" si="0"/>
        <v>2000</v>
      </c>
      <c r="D52" s="4">
        <f t="shared" si="1"/>
        <v>4.3668122270742356E-3</v>
      </c>
    </row>
    <row r="53" spans="1:15" x14ac:dyDescent="0.35">
      <c r="B53" s="1">
        <v>478000</v>
      </c>
      <c r="C53" s="5">
        <f t="shared" si="0"/>
        <v>18000</v>
      </c>
      <c r="D53" s="4">
        <f t="shared" si="1"/>
        <v>3.9130434782608699E-2</v>
      </c>
    </row>
    <row r="54" spans="1:15" x14ac:dyDescent="0.35">
      <c r="B54" s="1">
        <v>469000</v>
      </c>
      <c r="C54" s="5">
        <f t="shared" si="0"/>
        <v>-9000</v>
      </c>
      <c r="D54" s="4">
        <f t="shared" si="1"/>
        <v>-1.8828451882845189E-2</v>
      </c>
      <c r="E54" t="s">
        <v>41</v>
      </c>
      <c r="O54" s="31"/>
    </row>
    <row r="55" spans="1:15" x14ac:dyDescent="0.35">
      <c r="B55" s="1">
        <v>472000</v>
      </c>
      <c r="C55" s="1">
        <f t="shared" si="0"/>
        <v>3000</v>
      </c>
      <c r="D55" s="4">
        <f t="shared" si="1"/>
        <v>6.3965884861407248E-3</v>
      </c>
      <c r="E55" t="s">
        <v>41</v>
      </c>
      <c r="O55" s="31"/>
    </row>
    <row r="56" spans="1:15" x14ac:dyDescent="0.35">
      <c r="A56">
        <v>2023</v>
      </c>
      <c r="B56" s="19">
        <v>476000</v>
      </c>
      <c r="C56" s="1">
        <f t="shared" si="0"/>
        <v>4000</v>
      </c>
      <c r="D56" s="4">
        <f t="shared" si="1"/>
        <v>8.4745762711864406E-3</v>
      </c>
    </row>
    <row r="57" spans="1:15" x14ac:dyDescent="0.35">
      <c r="B57" s="1">
        <v>479000</v>
      </c>
      <c r="C57" s="1">
        <f t="shared" si="0"/>
        <v>3000</v>
      </c>
      <c r="D57" s="4">
        <f t="shared" si="1"/>
        <v>6.3025210084033615E-3</v>
      </c>
    </row>
    <row r="58" spans="1:15" x14ac:dyDescent="0.35">
      <c r="B58" s="1">
        <v>481000</v>
      </c>
      <c r="C58" s="1">
        <f t="shared" si="0"/>
        <v>2000</v>
      </c>
      <c r="D58" s="4">
        <f t="shared" si="1"/>
        <v>4.1753653444676405E-3</v>
      </c>
    </row>
    <row r="59" spans="1:15" x14ac:dyDescent="0.35">
      <c r="B59" s="1">
        <v>482000</v>
      </c>
      <c r="C59" s="1">
        <f>B59-B58</f>
        <v>1000</v>
      </c>
      <c r="D59" s="4">
        <f t="shared" si="1"/>
        <v>2.0790020790020791E-3</v>
      </c>
    </row>
    <row r="60" spans="1:15" x14ac:dyDescent="0.35">
      <c r="A60">
        <v>2024</v>
      </c>
      <c r="B60" s="1">
        <v>479000</v>
      </c>
      <c r="C60" s="1">
        <f>B60-B59</f>
        <v>-3000</v>
      </c>
      <c r="D60" s="4">
        <f>C60/B59</f>
        <v>-6.2240663900414933E-3</v>
      </c>
      <c r="O60" s="31"/>
    </row>
    <row r="61" spans="1:15" x14ac:dyDescent="0.35">
      <c r="B61" s="1">
        <v>472000</v>
      </c>
      <c r="C61" s="1">
        <f>B61-B60</f>
        <v>-7000</v>
      </c>
      <c r="D61" s="4">
        <f>C61/B60</f>
        <v>-1.4613778705636743E-2</v>
      </c>
      <c r="O61" s="31"/>
    </row>
    <row r="63" spans="1:15" x14ac:dyDescent="0.35">
      <c r="A63" t="s">
        <v>136</v>
      </c>
    </row>
    <row r="64" spans="1:15" x14ac:dyDescent="0.35">
      <c r="O64" s="31"/>
    </row>
    <row r="67" spans="15:15" x14ac:dyDescent="0.35">
      <c r="O67" s="31"/>
    </row>
    <row r="70" spans="15:15" x14ac:dyDescent="0.35">
      <c r="O70" s="31"/>
    </row>
    <row r="73" spans="15:15" x14ac:dyDescent="0.35">
      <c r="O73" s="31"/>
    </row>
    <row r="74" spans="15:15" x14ac:dyDescent="0.35">
      <c r="O74" s="31"/>
    </row>
    <row r="76" spans="15:15" x14ac:dyDescent="0.35">
      <c r="O76" s="31"/>
    </row>
    <row r="80" spans="15:15" x14ac:dyDescent="0.35">
      <c r="O80" s="3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47ED-A90E-4A13-9FE4-12A87F91BBCE}">
  <dimension ref="A1:X36"/>
  <sheetViews>
    <sheetView zoomScale="70" zoomScaleNormal="70" workbookViewId="0">
      <pane xSplit="2" ySplit="5" topLeftCell="C6" activePane="bottomRight" state="frozen"/>
      <selection pane="topRight"/>
      <selection pane="bottomLeft"/>
      <selection pane="bottomRight" activeCell="C33" sqref="C33"/>
    </sheetView>
  </sheetViews>
  <sheetFormatPr defaultRowHeight="14.5" x14ac:dyDescent="0.35"/>
  <sheetData>
    <row r="1" spans="1:24" ht="26" x14ac:dyDescent="0.6">
      <c r="A1" s="11" t="s">
        <v>104</v>
      </c>
    </row>
    <row r="2" spans="1:24" x14ac:dyDescent="0.35">
      <c r="A2" t="s">
        <v>196</v>
      </c>
    </row>
    <row r="4" spans="1:24" x14ac:dyDescent="0.35">
      <c r="C4" t="s">
        <v>197</v>
      </c>
      <c r="E4" t="s">
        <v>198</v>
      </c>
    </row>
    <row r="5" spans="1:24" x14ac:dyDescent="0.35">
      <c r="C5" t="s">
        <v>100</v>
      </c>
      <c r="D5" t="s">
        <v>99</v>
      </c>
      <c r="E5" t="s">
        <v>101</v>
      </c>
      <c r="F5" t="s">
        <v>102</v>
      </c>
      <c r="G5" t="s">
        <v>103</v>
      </c>
    </row>
    <row r="6" spans="1:24" x14ac:dyDescent="0.35">
      <c r="A6" t="s">
        <v>143</v>
      </c>
      <c r="B6">
        <v>2008</v>
      </c>
      <c r="C6" s="14">
        <v>44.683250000000001</v>
      </c>
      <c r="D6" s="14">
        <v>140.14824999999999</v>
      </c>
      <c r="E6" s="14"/>
      <c r="F6" s="14">
        <v>18.869416666666666</v>
      </c>
      <c r="G6" s="14">
        <v>0.79091666666666671</v>
      </c>
      <c r="H6" s="17"/>
      <c r="I6" s="14"/>
      <c r="J6" s="14"/>
      <c r="K6" s="27"/>
      <c r="L6" s="27"/>
      <c r="M6" s="14"/>
      <c r="P6" s="16"/>
      <c r="Q6" s="16"/>
      <c r="R6" s="16"/>
      <c r="S6" s="16"/>
      <c r="T6" s="16"/>
      <c r="V6" s="14"/>
      <c r="W6" s="14"/>
      <c r="X6" s="27"/>
    </row>
    <row r="7" spans="1:24" x14ac:dyDescent="0.35">
      <c r="B7">
        <v>2009</v>
      </c>
      <c r="C7" s="14">
        <v>44.767749999999999</v>
      </c>
      <c r="D7" s="14">
        <v>125.26524999999999</v>
      </c>
      <c r="E7" s="14"/>
      <c r="F7" s="14">
        <v>18.49625</v>
      </c>
      <c r="G7" s="14">
        <v>0.63700000000000001</v>
      </c>
      <c r="H7" s="17"/>
      <c r="I7" s="14"/>
      <c r="J7" s="14"/>
      <c r="K7" s="27"/>
      <c r="L7" s="27"/>
      <c r="M7" s="14"/>
      <c r="P7" s="16"/>
      <c r="Q7" s="16"/>
      <c r="R7" s="16"/>
      <c r="S7" s="16"/>
      <c r="T7" s="16"/>
      <c r="V7" s="14"/>
      <c r="W7" s="14"/>
      <c r="X7" s="27"/>
    </row>
    <row r="8" spans="1:24" x14ac:dyDescent="0.35">
      <c r="B8">
        <v>2010</v>
      </c>
      <c r="C8" s="14">
        <v>45.329000000000001</v>
      </c>
      <c r="D8" s="14">
        <v>132.69974999999999</v>
      </c>
      <c r="E8" s="14"/>
      <c r="F8" s="14">
        <v>19.225750000000001</v>
      </c>
      <c r="G8" s="14">
        <v>0.63024999999999998</v>
      </c>
      <c r="H8" s="17"/>
      <c r="I8" s="14"/>
      <c r="J8" s="14"/>
      <c r="K8" s="27"/>
      <c r="L8" s="27"/>
      <c r="M8" s="14"/>
      <c r="P8" s="16"/>
      <c r="Q8" s="16"/>
      <c r="R8" s="16"/>
      <c r="S8" s="16"/>
      <c r="T8" s="16"/>
      <c r="V8" s="14"/>
      <c r="W8" s="14"/>
      <c r="X8" s="27"/>
    </row>
    <row r="9" spans="1:24" x14ac:dyDescent="0.35">
      <c r="B9">
        <v>2011</v>
      </c>
      <c r="C9" s="14">
        <v>48.625999999999998</v>
      </c>
      <c r="D9" s="14">
        <v>143.63499999999999</v>
      </c>
      <c r="E9" s="14"/>
      <c r="F9" s="14">
        <v>19.211749999999999</v>
      </c>
      <c r="G9" s="14">
        <v>0.83225000000000016</v>
      </c>
      <c r="H9" s="17"/>
      <c r="I9" s="14"/>
      <c r="J9" s="14"/>
      <c r="K9" s="27"/>
      <c r="L9" s="27"/>
      <c r="M9" s="14"/>
      <c r="P9" s="16"/>
      <c r="Q9" s="16"/>
      <c r="R9" s="16"/>
      <c r="S9" s="16"/>
      <c r="T9" s="16"/>
      <c r="V9" s="14"/>
      <c r="W9" s="14"/>
      <c r="X9" s="27"/>
    </row>
    <row r="10" spans="1:24" x14ac:dyDescent="0.35">
      <c r="B10">
        <v>2012</v>
      </c>
      <c r="C10" s="14">
        <v>51.46875</v>
      </c>
      <c r="D10" s="14">
        <v>143.88575</v>
      </c>
      <c r="E10" s="14"/>
      <c r="F10" s="14">
        <v>18.718333333333334</v>
      </c>
      <c r="G10" s="14">
        <v>0.79616666666666669</v>
      </c>
      <c r="H10" s="17"/>
      <c r="I10" s="14"/>
      <c r="J10" s="14"/>
      <c r="K10" s="27"/>
      <c r="L10" s="27"/>
      <c r="M10" s="14"/>
      <c r="P10" s="16"/>
      <c r="Q10" s="16"/>
      <c r="R10" s="16"/>
      <c r="S10" s="16"/>
      <c r="T10" s="16"/>
      <c r="V10" s="14"/>
      <c r="W10" s="14"/>
      <c r="X10" s="27"/>
    </row>
    <row r="11" spans="1:24" x14ac:dyDescent="0.35">
      <c r="B11">
        <v>2013</v>
      </c>
      <c r="C11" s="14">
        <v>52.911749999999998</v>
      </c>
      <c r="D11" s="14">
        <v>146.08500000000001</v>
      </c>
      <c r="E11" s="14"/>
      <c r="F11" s="14">
        <v>18.555666666666667</v>
      </c>
      <c r="G11" s="14">
        <v>0.87508333333333332</v>
      </c>
      <c r="H11" s="17"/>
      <c r="I11" s="14"/>
      <c r="J11" s="14"/>
      <c r="K11" s="27"/>
      <c r="L11" s="27"/>
      <c r="M11" s="14"/>
      <c r="P11" s="16"/>
      <c r="Q11" s="16"/>
      <c r="R11" s="16"/>
      <c r="S11" s="16"/>
      <c r="T11" s="16"/>
      <c r="V11" s="14"/>
      <c r="W11" s="14"/>
      <c r="X11" s="27"/>
    </row>
    <row r="12" spans="1:24" x14ac:dyDescent="0.35">
      <c r="B12">
        <v>2014</v>
      </c>
      <c r="C12" s="14">
        <v>55.039250000000003</v>
      </c>
      <c r="D12" s="14">
        <v>156.44</v>
      </c>
      <c r="E12" s="14"/>
      <c r="F12" s="14">
        <v>18.345749999999999</v>
      </c>
      <c r="G12" s="14">
        <v>1.1234999999999999</v>
      </c>
      <c r="H12" s="17"/>
      <c r="I12" s="14"/>
      <c r="J12" s="14"/>
      <c r="K12" s="27"/>
      <c r="L12" s="27"/>
      <c r="M12" s="14"/>
      <c r="P12" s="16"/>
      <c r="Q12" s="16"/>
      <c r="R12" s="16"/>
      <c r="S12" s="16"/>
      <c r="T12" s="16"/>
      <c r="V12" s="14"/>
      <c r="W12" s="14"/>
      <c r="X12" s="27"/>
    </row>
    <row r="13" spans="1:24" x14ac:dyDescent="0.35">
      <c r="B13">
        <v>2015</v>
      </c>
      <c r="C13" s="14">
        <v>54.869500000000002</v>
      </c>
      <c r="D13" s="14">
        <v>150.37075000000002</v>
      </c>
      <c r="E13" s="14"/>
      <c r="F13" s="14">
        <v>17.915333333333333</v>
      </c>
      <c r="G13" s="14">
        <v>1.3227500000000001</v>
      </c>
      <c r="H13" s="17"/>
      <c r="I13" s="14"/>
      <c r="J13" s="14"/>
      <c r="K13" s="27"/>
      <c r="L13" s="27"/>
      <c r="M13" s="14"/>
      <c r="P13" s="16"/>
      <c r="Q13" s="16"/>
      <c r="R13" s="16"/>
      <c r="S13" s="16"/>
      <c r="T13" s="16"/>
      <c r="V13" s="14"/>
      <c r="W13" s="14"/>
      <c r="X13" s="27"/>
    </row>
    <row r="14" spans="1:24" x14ac:dyDescent="0.35">
      <c r="B14">
        <v>2016</v>
      </c>
      <c r="C14" s="14">
        <v>53.8095</v>
      </c>
      <c r="D14" s="14">
        <v>155.68374999999997</v>
      </c>
      <c r="E14" s="14"/>
      <c r="F14" s="14">
        <v>17.526666666666667</v>
      </c>
      <c r="G14" s="14">
        <v>1.5188333333333333</v>
      </c>
      <c r="H14" s="17"/>
      <c r="I14" s="14"/>
      <c r="J14" s="14"/>
      <c r="K14" s="27"/>
      <c r="L14" s="27"/>
      <c r="M14" s="14"/>
      <c r="P14" s="16"/>
      <c r="Q14" s="16"/>
      <c r="R14" s="16"/>
      <c r="S14" s="16"/>
      <c r="T14" s="16"/>
      <c r="V14" s="14"/>
      <c r="W14" s="14"/>
      <c r="X14" s="27"/>
    </row>
    <row r="15" spans="1:24" x14ac:dyDescent="0.35">
      <c r="B15">
        <v>2017</v>
      </c>
      <c r="C15" s="14">
        <v>56.462249999999997</v>
      </c>
      <c r="D15" s="14">
        <v>171.66625000000002</v>
      </c>
      <c r="E15" s="14"/>
      <c r="F15" s="14">
        <v>17.442500000000003</v>
      </c>
      <c r="G15" s="14">
        <v>1.6965833333333333</v>
      </c>
      <c r="H15" s="17"/>
      <c r="I15" s="14"/>
      <c r="J15" s="14"/>
      <c r="K15" s="27"/>
      <c r="L15" s="27"/>
      <c r="M15" s="14"/>
      <c r="P15" s="16"/>
      <c r="Q15" s="16"/>
      <c r="R15" s="16"/>
      <c r="S15" s="16"/>
      <c r="T15" s="16"/>
      <c r="V15" s="14"/>
      <c r="W15" s="14"/>
      <c r="X15" s="27"/>
    </row>
    <row r="16" spans="1:24" x14ac:dyDescent="0.35">
      <c r="B16">
        <v>2018</v>
      </c>
      <c r="C16" s="14">
        <v>54.256749999999997</v>
      </c>
      <c r="D16" s="14">
        <v>187.12325000000001</v>
      </c>
      <c r="E16" s="14">
        <v>54.447249999999997</v>
      </c>
      <c r="F16" s="14">
        <v>17.453833333333336</v>
      </c>
      <c r="G16" s="14">
        <v>1.8632500000000001</v>
      </c>
      <c r="H16" s="17"/>
      <c r="I16" s="14"/>
      <c r="J16" s="14"/>
      <c r="K16" s="27"/>
      <c r="L16" s="27"/>
      <c r="M16" s="14"/>
      <c r="P16" s="16"/>
      <c r="Q16" s="16"/>
      <c r="R16" s="16"/>
      <c r="S16" s="16"/>
      <c r="T16" s="16"/>
      <c r="V16" s="14"/>
      <c r="W16" s="14"/>
      <c r="X16" s="27"/>
    </row>
    <row r="17" spans="1:24" x14ac:dyDescent="0.35">
      <c r="B17">
        <v>2019</v>
      </c>
      <c r="C17" s="14">
        <v>53.623249999999999</v>
      </c>
      <c r="D17" s="14">
        <v>182.02699999999999</v>
      </c>
      <c r="E17" s="14">
        <v>58.163749999999993</v>
      </c>
      <c r="F17" s="14">
        <v>17.012749999999997</v>
      </c>
      <c r="G17" s="14">
        <v>1.9319166666666669</v>
      </c>
      <c r="H17" s="17"/>
      <c r="I17" s="14"/>
      <c r="J17" s="14"/>
      <c r="K17" s="27"/>
      <c r="L17" s="27"/>
      <c r="M17" s="14"/>
      <c r="P17" s="16"/>
      <c r="Q17" s="16"/>
      <c r="R17" s="16"/>
      <c r="S17" s="16"/>
      <c r="T17" s="16"/>
      <c r="V17" s="14"/>
      <c r="W17" s="14"/>
      <c r="X17" s="27"/>
    </row>
    <row r="18" spans="1:24" x14ac:dyDescent="0.35">
      <c r="B18">
        <v>2020</v>
      </c>
      <c r="C18" s="14">
        <v>47.811250000000001</v>
      </c>
      <c r="D18" s="14">
        <v>160.56200000000001</v>
      </c>
      <c r="E18" s="14">
        <v>55.60425</v>
      </c>
      <c r="F18" s="123">
        <v>16.049416666666666</v>
      </c>
      <c r="G18" s="14">
        <v>1.9514166666666666</v>
      </c>
      <c r="H18" s="17"/>
      <c r="I18" s="14"/>
      <c r="J18" s="14"/>
      <c r="K18" s="27"/>
      <c r="L18" s="27"/>
      <c r="M18" s="14"/>
      <c r="P18" s="16"/>
      <c r="Q18" s="16"/>
      <c r="R18" s="16"/>
      <c r="S18" s="16"/>
      <c r="T18" s="16"/>
      <c r="V18" s="14"/>
      <c r="W18" s="14"/>
      <c r="X18" s="27"/>
    </row>
    <row r="19" spans="1:24" x14ac:dyDescent="0.35">
      <c r="B19">
        <v>2021</v>
      </c>
      <c r="C19" s="14">
        <v>44.328000000000003</v>
      </c>
      <c r="D19" s="14">
        <v>174.89</v>
      </c>
      <c r="E19" s="14">
        <v>54.427</v>
      </c>
      <c r="F19" s="123">
        <v>16.281583333333334</v>
      </c>
      <c r="G19" s="14">
        <v>2.1375833333333336</v>
      </c>
      <c r="H19" s="17"/>
      <c r="I19" s="14"/>
      <c r="J19" s="14"/>
      <c r="K19" s="27"/>
      <c r="L19" s="27"/>
      <c r="M19" s="14"/>
      <c r="P19" s="16"/>
      <c r="Q19" s="16"/>
      <c r="R19" s="16"/>
      <c r="S19" s="16"/>
      <c r="T19" s="16"/>
      <c r="V19" s="14"/>
      <c r="W19" s="14"/>
      <c r="X19" s="27"/>
    </row>
    <row r="20" spans="1:24" x14ac:dyDescent="0.35">
      <c r="B20">
        <v>2022</v>
      </c>
      <c r="C20" s="14">
        <v>39.047249999999998</v>
      </c>
      <c r="D20" s="14">
        <v>212.76024999999998</v>
      </c>
      <c r="E20" s="14">
        <v>52.68</v>
      </c>
      <c r="F20" s="123">
        <v>15.802583333333333</v>
      </c>
      <c r="G20" s="14">
        <v>2.0949166666666663</v>
      </c>
      <c r="H20" s="17"/>
      <c r="I20" s="14"/>
      <c r="J20" s="14"/>
      <c r="K20" s="27"/>
      <c r="L20" s="27"/>
      <c r="M20" s="14"/>
      <c r="P20" s="16"/>
      <c r="Q20" s="16"/>
      <c r="R20" s="16"/>
      <c r="S20" s="16"/>
      <c r="T20" s="16"/>
      <c r="V20" s="14"/>
      <c r="W20" s="14"/>
      <c r="X20" s="27"/>
    </row>
    <row r="21" spans="1:24" x14ac:dyDescent="0.35">
      <c r="A21">
        <v>2023</v>
      </c>
      <c r="B21" t="s">
        <v>6</v>
      </c>
      <c r="C21" s="14">
        <v>38.561999999999998</v>
      </c>
      <c r="D21" s="14">
        <v>220.905</v>
      </c>
      <c r="E21" s="14">
        <v>51.530999999999999</v>
      </c>
      <c r="F21" s="123">
        <v>14.159333333333334</v>
      </c>
      <c r="G21" s="14">
        <v>2.38</v>
      </c>
      <c r="H21" s="17"/>
      <c r="I21" s="14"/>
      <c r="J21" s="14"/>
      <c r="K21" s="27"/>
      <c r="L21" s="27"/>
      <c r="M21" s="14"/>
      <c r="P21" s="16"/>
      <c r="Q21" s="16"/>
      <c r="R21" s="16"/>
      <c r="S21" s="16"/>
      <c r="T21" s="16"/>
      <c r="V21" s="14"/>
      <c r="W21" s="14"/>
      <c r="X21" s="27"/>
    </row>
    <row r="22" spans="1:24" x14ac:dyDescent="0.35">
      <c r="B22" t="s">
        <v>5</v>
      </c>
      <c r="C22" s="14">
        <v>38.332000000000001</v>
      </c>
      <c r="D22" s="14">
        <v>218.184</v>
      </c>
      <c r="E22" s="14">
        <v>48.981999999999999</v>
      </c>
      <c r="F22" s="123">
        <v>15.050666666666666</v>
      </c>
      <c r="G22" s="14">
        <v>2.2613333333333334</v>
      </c>
      <c r="H22" s="17"/>
      <c r="I22" s="14"/>
      <c r="J22" s="14"/>
      <c r="K22" s="27"/>
      <c r="L22" s="27"/>
      <c r="M22" s="14"/>
      <c r="P22" s="16"/>
      <c r="Q22" s="16"/>
      <c r="R22" s="16"/>
      <c r="S22" s="16"/>
      <c r="T22" s="16"/>
      <c r="V22" s="14"/>
      <c r="W22" s="14"/>
      <c r="X22" s="27"/>
    </row>
    <row r="23" spans="1:24" x14ac:dyDescent="0.35">
      <c r="B23" t="s">
        <v>50</v>
      </c>
      <c r="C23" s="14">
        <v>43.14</v>
      </c>
      <c r="D23" s="14">
        <v>209.60900000000001</v>
      </c>
      <c r="E23" s="14">
        <v>53.968000000000004</v>
      </c>
      <c r="F23" s="123">
        <v>15.141999999999999</v>
      </c>
      <c r="G23" s="14">
        <v>2.4806666666666666</v>
      </c>
      <c r="H23" s="17"/>
      <c r="I23" s="14"/>
      <c r="J23" s="14"/>
      <c r="K23" s="27"/>
      <c r="L23" s="27"/>
      <c r="M23" s="14"/>
      <c r="P23" s="16"/>
      <c r="Q23" s="16"/>
      <c r="R23" s="16"/>
      <c r="S23" s="16"/>
      <c r="T23" s="16"/>
      <c r="V23" s="14"/>
      <c r="W23" s="14"/>
      <c r="X23" s="27"/>
    </row>
    <row r="24" spans="1:24" x14ac:dyDescent="0.35">
      <c r="B24" t="s">
        <v>51</v>
      </c>
      <c r="C24" s="14">
        <v>39.914000000000001</v>
      </c>
      <c r="D24" s="14">
        <v>215.11699999999999</v>
      </c>
      <c r="E24" s="14">
        <v>52.744</v>
      </c>
      <c r="F24" s="123">
        <v>14.857333333333333</v>
      </c>
      <c r="G24" s="14">
        <v>2.4023333333333334</v>
      </c>
      <c r="H24" s="17"/>
      <c r="I24" s="14"/>
      <c r="J24" s="14"/>
      <c r="K24" s="27"/>
      <c r="L24" s="27"/>
      <c r="M24" s="14"/>
      <c r="P24" s="16"/>
      <c r="Q24" s="16"/>
      <c r="R24" s="16"/>
      <c r="S24" s="16"/>
      <c r="T24" s="16"/>
      <c r="V24" s="14"/>
      <c r="W24" s="14"/>
      <c r="X24" s="27"/>
    </row>
    <row r="25" spans="1:24" x14ac:dyDescent="0.35">
      <c r="A25">
        <v>2024</v>
      </c>
      <c r="B25" t="s">
        <v>6</v>
      </c>
      <c r="C25" s="14">
        <v>40.308999999999997</v>
      </c>
      <c r="D25" s="14">
        <v>211.56800000000001</v>
      </c>
      <c r="E25" s="14">
        <v>52.710999999999999</v>
      </c>
      <c r="F25" s="123">
        <v>14.381666666666666</v>
      </c>
      <c r="G25" s="14">
        <v>2.4563333333333337</v>
      </c>
      <c r="H25" s="17"/>
      <c r="I25" s="14"/>
      <c r="J25" s="14"/>
      <c r="K25" s="27"/>
      <c r="L25" s="27"/>
      <c r="M25" s="14"/>
      <c r="P25" s="16"/>
      <c r="Q25" s="16"/>
      <c r="R25" s="16"/>
      <c r="S25" s="16"/>
      <c r="T25" s="16"/>
      <c r="V25" s="14"/>
      <c r="W25" s="14"/>
      <c r="X25" s="27"/>
    </row>
    <row r="26" spans="1:24" x14ac:dyDescent="0.35">
      <c r="B26" t="s">
        <v>5</v>
      </c>
      <c r="C26" s="14">
        <v>39.795000000000002</v>
      </c>
      <c r="D26" s="14">
        <v>199.37100000000001</v>
      </c>
      <c r="E26" s="14">
        <v>51.618000000000002</v>
      </c>
      <c r="F26" s="123">
        <v>15.756333333333334</v>
      </c>
      <c r="G26" s="14">
        <v>2.3679999999999999</v>
      </c>
      <c r="H26" s="17"/>
      <c r="I26" s="14"/>
      <c r="J26" s="14"/>
      <c r="K26" s="27"/>
      <c r="L26" s="27"/>
      <c r="M26" s="14"/>
      <c r="P26" s="16"/>
      <c r="Q26" s="16"/>
      <c r="R26" s="16"/>
      <c r="S26" s="16"/>
      <c r="T26" s="16"/>
      <c r="V26" s="14"/>
      <c r="W26" s="14"/>
      <c r="X26" s="27"/>
    </row>
    <row r="27" spans="1:24" x14ac:dyDescent="0.35">
      <c r="B27" t="s">
        <v>50</v>
      </c>
      <c r="C27" s="14">
        <v>40.481999999999999</v>
      </c>
      <c r="D27" s="14">
        <v>192.55799999999999</v>
      </c>
      <c r="E27" s="14">
        <v>52.609000000000002</v>
      </c>
      <c r="F27" s="123">
        <v>16.101333333333333</v>
      </c>
      <c r="G27" s="14">
        <v>2.53066666666667</v>
      </c>
      <c r="H27" s="17"/>
      <c r="I27" s="14"/>
      <c r="J27" s="14"/>
      <c r="K27" s="27"/>
      <c r="L27" s="27"/>
      <c r="M27" s="14"/>
      <c r="P27" s="16"/>
      <c r="Q27" s="16"/>
      <c r="R27" s="16"/>
      <c r="S27" s="16"/>
      <c r="T27" s="16"/>
      <c r="V27" s="14"/>
      <c r="W27" s="14"/>
      <c r="X27" s="27"/>
    </row>
    <row r="28" spans="1:24" x14ac:dyDescent="0.35">
      <c r="C28" s="14"/>
      <c r="D28" s="14"/>
      <c r="E28" s="14"/>
      <c r="F28" s="123"/>
      <c r="G28" s="14"/>
      <c r="H28" s="17"/>
      <c r="I28" s="14"/>
      <c r="J28" s="14"/>
      <c r="K28" s="27"/>
      <c r="L28" s="27"/>
      <c r="M28" s="14"/>
      <c r="P28" s="16"/>
      <c r="Q28" s="16"/>
      <c r="R28" s="16"/>
      <c r="S28" s="16"/>
      <c r="T28" s="16"/>
      <c r="V28" s="14"/>
      <c r="W28" s="14"/>
      <c r="X28" s="27"/>
    </row>
    <row r="29" spans="1:24" x14ac:dyDescent="0.35">
      <c r="B29" t="s">
        <v>199</v>
      </c>
      <c r="C29" s="4">
        <f>C27/C26-1</f>
        <v>1.7263475310968612E-2</v>
      </c>
      <c r="D29" s="4">
        <f t="shared" ref="D29:G29" si="0">D27/D26-1</f>
        <v>-3.4172472425779143E-2</v>
      </c>
      <c r="E29" s="4">
        <f t="shared" si="0"/>
        <v>1.9198729125498915E-2</v>
      </c>
      <c r="F29" s="4">
        <f t="shared" si="0"/>
        <v>2.1895957181239156E-2</v>
      </c>
      <c r="G29" s="4">
        <f t="shared" si="0"/>
        <v>6.8693693693695046E-2</v>
      </c>
      <c r="H29" s="17"/>
      <c r="I29" s="14"/>
      <c r="J29" s="14"/>
      <c r="K29" s="27"/>
      <c r="L29" s="27"/>
      <c r="M29" s="14"/>
      <c r="P29" s="16"/>
      <c r="Q29" s="16"/>
      <c r="R29" s="16"/>
      <c r="S29" s="16"/>
      <c r="T29" s="16"/>
      <c r="V29" s="14"/>
      <c r="W29" s="14"/>
      <c r="X29" s="27"/>
    </row>
    <row r="30" spans="1:24" x14ac:dyDescent="0.35">
      <c r="H30" s="17"/>
      <c r="I30" s="14"/>
      <c r="J30" s="14"/>
      <c r="K30" s="27"/>
      <c r="L30" s="27"/>
      <c r="M30" s="14"/>
      <c r="P30" s="16"/>
      <c r="Q30" s="16"/>
      <c r="R30" s="16"/>
      <c r="S30" s="16"/>
      <c r="T30" s="16"/>
      <c r="V30" s="14"/>
      <c r="W30" s="14"/>
      <c r="X30" s="27"/>
    </row>
    <row r="31" spans="1:24" x14ac:dyDescent="0.35">
      <c r="B31" t="s">
        <v>105</v>
      </c>
      <c r="H31" s="17"/>
      <c r="I31" s="14"/>
      <c r="J31" s="14"/>
      <c r="K31" s="27"/>
      <c r="L31" s="27"/>
      <c r="M31" s="14"/>
      <c r="P31" s="16"/>
      <c r="Q31" s="16"/>
      <c r="R31" s="16"/>
      <c r="S31" s="16"/>
      <c r="T31" s="16"/>
      <c r="V31" s="14"/>
      <c r="W31" s="14"/>
      <c r="X31" s="27"/>
    </row>
    <row r="33" spans="8:20" x14ac:dyDescent="0.35">
      <c r="H33" s="4"/>
      <c r="P33" s="4"/>
      <c r="Q33" s="4"/>
      <c r="R33" s="4"/>
      <c r="S33" s="4"/>
      <c r="T33" s="4"/>
    </row>
    <row r="34" spans="8:20" x14ac:dyDescent="0.35">
      <c r="H34" s="4"/>
      <c r="P34" s="4"/>
      <c r="Q34" s="4"/>
      <c r="R34" s="4"/>
      <c r="S34" s="4"/>
      <c r="T34" s="4"/>
    </row>
    <row r="35" spans="8:20" x14ac:dyDescent="0.35">
      <c r="H35" s="4"/>
      <c r="P35" s="4"/>
      <c r="Q35" s="4"/>
      <c r="R35" s="4"/>
      <c r="S35" s="4"/>
      <c r="T35" s="4"/>
    </row>
    <row r="36" spans="8:20" x14ac:dyDescent="0.35">
      <c r="H36" s="4"/>
      <c r="P36" s="4"/>
      <c r="Q36" s="4"/>
      <c r="R36" s="4"/>
      <c r="S36" s="4"/>
      <c r="T36" s="4"/>
    </row>
  </sheetData>
  <sortState xmlns:xlrd2="http://schemas.microsoft.com/office/spreadsheetml/2017/richdata2" ref="A6:Z20">
    <sortCondition ref="B6:B20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F4CB-A68B-4E9C-9F92-C8CE55C6CA26}">
  <dimension ref="A1:V200"/>
  <sheetViews>
    <sheetView zoomScale="70" zoomScaleNormal="70" zoomScalePageLayoutView="3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8.90625" defaultRowHeight="14.5" x14ac:dyDescent="0.35"/>
  <cols>
    <col min="4" max="5" width="11" bestFit="1" customWidth="1"/>
    <col min="6" max="6" width="9.90625" bestFit="1" customWidth="1"/>
  </cols>
  <sheetData>
    <row r="1" spans="1:22" ht="26" x14ac:dyDescent="0.6">
      <c r="A1" s="11" t="s">
        <v>113</v>
      </c>
      <c r="B1" s="33"/>
      <c r="C1" s="34"/>
      <c r="D1" s="34"/>
      <c r="E1" s="34"/>
      <c r="F1" s="34"/>
      <c r="G1" s="34"/>
      <c r="H1" s="34"/>
      <c r="I1" s="35"/>
      <c r="J1" s="33"/>
      <c r="K1" s="34"/>
      <c r="L1" s="34"/>
      <c r="M1" s="34"/>
      <c r="N1" s="34"/>
      <c r="O1" s="35"/>
      <c r="P1" s="33"/>
      <c r="Q1" s="34"/>
      <c r="R1" s="34"/>
      <c r="S1" s="34"/>
      <c r="T1" s="34"/>
      <c r="U1" s="34"/>
      <c r="V1" s="34"/>
    </row>
    <row r="2" spans="1:22" x14ac:dyDescent="0.35">
      <c r="A2" s="35"/>
      <c r="B2" s="33"/>
      <c r="C2" s="34" t="s">
        <v>42</v>
      </c>
      <c r="D2" s="34"/>
      <c r="E2" s="34"/>
      <c r="F2" s="34"/>
      <c r="G2" s="34"/>
      <c r="H2" s="34"/>
      <c r="I2" s="35"/>
      <c r="J2" s="33"/>
      <c r="K2" s="34" t="s">
        <v>43</v>
      </c>
      <c r="L2" s="34"/>
      <c r="M2" s="34"/>
      <c r="N2" s="34"/>
      <c r="O2" s="35"/>
      <c r="P2" s="33"/>
      <c r="Q2" s="34" t="s">
        <v>44</v>
      </c>
      <c r="R2" s="34"/>
      <c r="S2" s="34"/>
      <c r="T2" s="34"/>
      <c r="U2" s="34"/>
      <c r="V2" s="34"/>
    </row>
    <row r="3" spans="1:22" x14ac:dyDescent="0.35">
      <c r="A3" s="34"/>
      <c r="B3" s="33"/>
      <c r="C3" s="33" t="s">
        <v>45</v>
      </c>
      <c r="D3" s="33" t="s">
        <v>46</v>
      </c>
      <c r="E3" s="33" t="s">
        <v>47</v>
      </c>
      <c r="F3" s="33" t="s">
        <v>48</v>
      </c>
      <c r="G3" s="33"/>
      <c r="H3" s="34"/>
      <c r="I3" s="34"/>
      <c r="J3" s="33"/>
      <c r="K3" s="34" t="s">
        <v>45</v>
      </c>
      <c r="L3" s="34" t="s">
        <v>46</v>
      </c>
      <c r="M3" s="34" t="s">
        <v>49</v>
      </c>
      <c r="N3" s="34"/>
      <c r="O3" s="34"/>
      <c r="P3" s="33"/>
      <c r="Q3" s="34" t="s">
        <v>45</v>
      </c>
      <c r="R3" s="34" t="s">
        <v>46</v>
      </c>
      <c r="S3" s="34" t="s">
        <v>49</v>
      </c>
      <c r="T3" s="34"/>
      <c r="U3" s="34"/>
      <c r="V3" s="34"/>
    </row>
    <row r="4" spans="1:22" x14ac:dyDescent="0.35">
      <c r="A4" s="34">
        <v>2012</v>
      </c>
      <c r="B4" s="33" t="s">
        <v>6</v>
      </c>
      <c r="C4" s="36">
        <v>171.57160000000002</v>
      </c>
      <c r="D4" s="36">
        <v>198.06680000000003</v>
      </c>
      <c r="E4" s="27">
        <v>0.53390804597701158</v>
      </c>
      <c r="F4" s="40">
        <v>7.6</v>
      </c>
      <c r="G4" s="33"/>
      <c r="H4" s="34"/>
      <c r="I4" s="34">
        <v>2012</v>
      </c>
      <c r="J4" s="33" t="s">
        <v>6</v>
      </c>
      <c r="K4" s="37">
        <f t="shared" ref="K4:K28" si="0">C4/E4</f>
        <v>321.35046716899893</v>
      </c>
      <c r="L4" s="37">
        <f t="shared" ref="L4:L28" si="1">D4/E4</f>
        <v>370.97549192680299</v>
      </c>
      <c r="M4" s="38">
        <f t="shared" ref="M4:M54" si="2">K4-L4</f>
        <v>-49.625024757804056</v>
      </c>
      <c r="N4" s="34"/>
      <c r="O4" s="34">
        <v>2012</v>
      </c>
      <c r="P4" s="33" t="s">
        <v>6</v>
      </c>
      <c r="Q4" s="33">
        <f t="shared" ref="Q4:Q54" si="3">C4/F4</f>
        <v>22.575210526315793</v>
      </c>
      <c r="R4" s="33">
        <f t="shared" ref="R4:R54" si="4">D4/F4</f>
        <v>26.061421052631584</v>
      </c>
      <c r="S4" s="39">
        <f t="shared" ref="S4:S54" si="5">Q4-R4</f>
        <v>-3.4862105263157908</v>
      </c>
      <c r="T4" s="34"/>
      <c r="U4" s="34"/>
      <c r="V4" s="34"/>
    </row>
    <row r="5" spans="1:22" x14ac:dyDescent="0.35">
      <c r="A5" s="34"/>
      <c r="B5" s="33" t="s">
        <v>5</v>
      </c>
      <c r="C5" s="36">
        <v>176.64229999999998</v>
      </c>
      <c r="D5" s="36">
        <v>201.17069999999998</v>
      </c>
      <c r="E5" s="27">
        <v>0.5419540229885057</v>
      </c>
      <c r="F5" s="40">
        <v>8.4</v>
      </c>
      <c r="G5" s="33"/>
      <c r="H5" s="34"/>
      <c r="I5" s="34"/>
      <c r="J5" s="33" t="s">
        <v>5</v>
      </c>
      <c r="K5" s="37">
        <f t="shared" si="0"/>
        <v>325.93595121951216</v>
      </c>
      <c r="L5" s="37">
        <f t="shared" si="1"/>
        <v>371.19514103923649</v>
      </c>
      <c r="M5" s="38">
        <f t="shared" si="2"/>
        <v>-45.259189819724327</v>
      </c>
      <c r="N5" s="34"/>
      <c r="O5" s="34"/>
      <c r="P5" s="33" t="s">
        <v>5</v>
      </c>
      <c r="Q5" s="33">
        <f t="shared" si="3"/>
        <v>21.028845238095233</v>
      </c>
      <c r="R5" s="33">
        <f t="shared" si="4"/>
        <v>23.948892857142855</v>
      </c>
      <c r="S5" s="39">
        <f t="shared" si="5"/>
        <v>-2.9200476190476223</v>
      </c>
      <c r="T5" s="34"/>
      <c r="U5" s="34"/>
      <c r="V5" s="34"/>
    </row>
    <row r="6" spans="1:22" x14ac:dyDescent="0.35">
      <c r="A6" s="34"/>
      <c r="B6" s="33" t="s">
        <v>50</v>
      </c>
      <c r="C6" s="36">
        <v>181.62620000000001</v>
      </c>
      <c r="D6" s="36">
        <v>214.29840000000002</v>
      </c>
      <c r="E6" s="27">
        <v>0.54683908045977014</v>
      </c>
      <c r="F6" s="40">
        <v>8.3000000000000007</v>
      </c>
      <c r="G6" s="33"/>
      <c r="H6" s="34"/>
      <c r="I6" s="34"/>
      <c r="J6" s="33" t="s">
        <v>50</v>
      </c>
      <c r="K6" s="37">
        <f t="shared" si="0"/>
        <v>332.13829532317396</v>
      </c>
      <c r="L6" s="37">
        <f t="shared" si="1"/>
        <v>391.88567104571729</v>
      </c>
      <c r="M6" s="38">
        <f t="shared" si="2"/>
        <v>-59.747375722543325</v>
      </c>
      <c r="N6" s="34"/>
      <c r="O6" s="34"/>
      <c r="P6" s="33" t="s">
        <v>50</v>
      </c>
      <c r="Q6" s="33">
        <f t="shared" si="3"/>
        <v>21.882674698795181</v>
      </c>
      <c r="R6" s="33">
        <f t="shared" si="4"/>
        <v>25.819084337349398</v>
      </c>
      <c r="S6" s="39">
        <f t="shared" si="5"/>
        <v>-3.9364096385542169</v>
      </c>
      <c r="T6" s="34"/>
      <c r="U6" s="34"/>
      <c r="V6" s="34"/>
    </row>
    <row r="7" spans="1:22" x14ac:dyDescent="0.35">
      <c r="A7" s="34"/>
      <c r="B7" s="33" t="s">
        <v>51</v>
      </c>
      <c r="C7" s="36">
        <v>186.66560000000001</v>
      </c>
      <c r="D7" s="36">
        <v>219.001</v>
      </c>
      <c r="E7" s="27">
        <v>0.55517241379310345</v>
      </c>
      <c r="F7" s="40">
        <v>8.6</v>
      </c>
      <c r="G7" s="33"/>
      <c r="H7" s="34"/>
      <c r="I7" s="34"/>
      <c r="J7" s="33" t="s">
        <v>51</v>
      </c>
      <c r="K7" s="37">
        <f t="shared" si="0"/>
        <v>336.22996273291926</v>
      </c>
      <c r="L7" s="37">
        <f t="shared" si="1"/>
        <v>394.47385093167702</v>
      </c>
      <c r="M7" s="38">
        <f t="shared" si="2"/>
        <v>-58.243888198757759</v>
      </c>
      <c r="N7" s="34"/>
      <c r="O7" s="34"/>
      <c r="P7" s="33" t="s">
        <v>51</v>
      </c>
      <c r="Q7" s="33">
        <f t="shared" si="3"/>
        <v>21.705302325581396</v>
      </c>
      <c r="R7" s="33">
        <f t="shared" si="4"/>
        <v>25.465232558139537</v>
      </c>
      <c r="S7" s="39">
        <f t="shared" si="5"/>
        <v>-3.7599302325581405</v>
      </c>
      <c r="T7" s="34"/>
      <c r="U7" s="34"/>
      <c r="V7" s="34"/>
    </row>
    <row r="8" spans="1:22" x14ac:dyDescent="0.35">
      <c r="A8" s="34">
        <v>2013</v>
      </c>
      <c r="B8" s="33" t="s">
        <v>6</v>
      </c>
      <c r="C8" s="36">
        <v>178.93490000000003</v>
      </c>
      <c r="D8" s="36">
        <v>221.49449999999999</v>
      </c>
      <c r="E8" s="27">
        <v>0.56436781609195397</v>
      </c>
      <c r="F8" s="40">
        <v>9.1999999999999993</v>
      </c>
      <c r="G8" s="33"/>
      <c r="H8" s="34"/>
      <c r="I8" s="34">
        <v>2013</v>
      </c>
      <c r="J8" s="33" t="s">
        <v>6</v>
      </c>
      <c r="K8" s="37">
        <f t="shared" si="0"/>
        <v>317.05369246435851</v>
      </c>
      <c r="L8" s="37">
        <f t="shared" si="1"/>
        <v>392.46479633401225</v>
      </c>
      <c r="M8" s="38">
        <f t="shared" si="2"/>
        <v>-75.411103869653743</v>
      </c>
      <c r="N8" s="34"/>
      <c r="O8" s="34">
        <v>2013</v>
      </c>
      <c r="P8" s="33" t="s">
        <v>6</v>
      </c>
      <c r="Q8" s="33">
        <f t="shared" si="3"/>
        <v>19.449445652173917</v>
      </c>
      <c r="R8" s="33">
        <f t="shared" si="4"/>
        <v>24.075489130434782</v>
      </c>
      <c r="S8" s="39">
        <f t="shared" si="5"/>
        <v>-4.6260434782608648</v>
      </c>
      <c r="T8" s="34"/>
      <c r="U8" s="34"/>
      <c r="V8" s="34"/>
    </row>
    <row r="9" spans="1:22" x14ac:dyDescent="0.35">
      <c r="A9" s="34"/>
      <c r="B9" s="33" t="s">
        <v>5</v>
      </c>
      <c r="C9" s="36">
        <v>200.6173</v>
      </c>
      <c r="D9" s="36">
        <v>235.74379999999999</v>
      </c>
      <c r="E9" s="27">
        <v>0.57183908045977017</v>
      </c>
      <c r="F9" s="40">
        <v>10</v>
      </c>
      <c r="G9" s="33"/>
      <c r="H9" s="34"/>
      <c r="I9" s="34"/>
      <c r="J9" s="33" t="s">
        <v>5</v>
      </c>
      <c r="K9" s="37">
        <f t="shared" si="0"/>
        <v>350.82824321608035</v>
      </c>
      <c r="L9" s="37">
        <f t="shared" si="1"/>
        <v>412.25548944723613</v>
      </c>
      <c r="M9" s="38">
        <f t="shared" si="2"/>
        <v>-61.427246231155777</v>
      </c>
      <c r="N9" s="34"/>
      <c r="O9" s="34"/>
      <c r="P9" s="33" t="s">
        <v>5</v>
      </c>
      <c r="Q9" s="33">
        <f t="shared" si="3"/>
        <v>20.061730000000001</v>
      </c>
      <c r="R9" s="33">
        <f t="shared" si="4"/>
        <v>23.574379999999998</v>
      </c>
      <c r="S9" s="39">
        <f t="shared" si="5"/>
        <v>-3.5126499999999972</v>
      </c>
      <c r="T9" s="34"/>
      <c r="U9" s="34"/>
      <c r="V9" s="34"/>
    </row>
    <row r="10" spans="1:22" x14ac:dyDescent="0.35">
      <c r="A10" s="34"/>
      <c r="B10" s="33" t="s">
        <v>50</v>
      </c>
      <c r="C10" s="36">
        <v>223.13239999999996</v>
      </c>
      <c r="D10" s="36">
        <v>267.51590000000004</v>
      </c>
      <c r="E10" s="27">
        <v>0.5807471264367815</v>
      </c>
      <c r="F10" s="40">
        <v>10</v>
      </c>
      <c r="G10" s="33"/>
      <c r="H10" s="34"/>
      <c r="I10" s="34"/>
      <c r="J10" s="33" t="s">
        <v>50</v>
      </c>
      <c r="K10" s="37">
        <f t="shared" si="0"/>
        <v>384.21610687778326</v>
      </c>
      <c r="L10" s="37">
        <f t="shared" si="1"/>
        <v>460.64093617021291</v>
      </c>
      <c r="M10" s="38">
        <f t="shared" si="2"/>
        <v>-76.424829292429649</v>
      </c>
      <c r="N10" s="34"/>
      <c r="O10" s="34"/>
      <c r="P10" s="33" t="s">
        <v>50</v>
      </c>
      <c r="Q10" s="33">
        <f t="shared" si="3"/>
        <v>22.313239999999997</v>
      </c>
      <c r="R10" s="33">
        <f t="shared" si="4"/>
        <v>26.751590000000004</v>
      </c>
      <c r="S10" s="39">
        <f t="shared" si="5"/>
        <v>-4.4383500000000069</v>
      </c>
      <c r="T10" s="34"/>
      <c r="U10" s="34"/>
      <c r="V10" s="34"/>
    </row>
    <row r="11" spans="1:22" x14ac:dyDescent="0.35">
      <c r="A11" s="34"/>
      <c r="B11" s="33" t="s">
        <v>51</v>
      </c>
      <c r="C11" s="36">
        <v>246.34179999999998</v>
      </c>
      <c r="D11" s="36">
        <v>254.8818</v>
      </c>
      <c r="E11" s="27">
        <v>0.58563218390804583</v>
      </c>
      <c r="F11" s="40">
        <v>10.4</v>
      </c>
      <c r="G11" s="33"/>
      <c r="H11" s="34"/>
      <c r="I11" s="34"/>
      <c r="J11" s="33" t="s">
        <v>51</v>
      </c>
      <c r="K11" s="37">
        <f t="shared" si="0"/>
        <v>420.64252404317966</v>
      </c>
      <c r="L11" s="37">
        <f t="shared" si="1"/>
        <v>435.22505593719342</v>
      </c>
      <c r="M11" s="38">
        <f t="shared" si="2"/>
        <v>-14.582531894013755</v>
      </c>
      <c r="N11" s="34"/>
      <c r="O11" s="34"/>
      <c r="P11" s="33" t="s">
        <v>51</v>
      </c>
      <c r="Q11" s="33">
        <f t="shared" si="3"/>
        <v>23.686711538461534</v>
      </c>
      <c r="R11" s="33">
        <f t="shared" si="4"/>
        <v>24.507865384615382</v>
      </c>
      <c r="S11" s="39">
        <f t="shared" si="5"/>
        <v>-0.82115384615384812</v>
      </c>
      <c r="T11" s="34"/>
      <c r="U11" s="34"/>
      <c r="V11" s="34"/>
    </row>
    <row r="12" spans="1:22" x14ac:dyDescent="0.35">
      <c r="A12" s="34">
        <v>2014</v>
      </c>
      <c r="B12" s="33" t="s">
        <v>6</v>
      </c>
      <c r="C12" s="36">
        <v>240.03999999999996</v>
      </c>
      <c r="D12" s="36">
        <v>268.20590000000004</v>
      </c>
      <c r="E12" s="27">
        <v>0.59770114942528729</v>
      </c>
      <c r="F12" s="40">
        <v>10.7</v>
      </c>
      <c r="G12" s="33"/>
      <c r="H12" s="34"/>
      <c r="I12" s="34">
        <v>2014</v>
      </c>
      <c r="J12" s="33" t="s">
        <v>6</v>
      </c>
      <c r="K12" s="37">
        <f t="shared" si="0"/>
        <v>401.60538461538459</v>
      </c>
      <c r="L12" s="37">
        <f t="shared" si="1"/>
        <v>448.72910192307705</v>
      </c>
      <c r="M12" s="38">
        <f t="shared" si="2"/>
        <v>-47.123717307692459</v>
      </c>
      <c r="N12" s="34"/>
      <c r="O12" s="34">
        <v>2014</v>
      </c>
      <c r="P12" s="33" t="s">
        <v>6</v>
      </c>
      <c r="Q12" s="33">
        <f t="shared" si="3"/>
        <v>22.433644859813082</v>
      </c>
      <c r="R12" s="33">
        <f t="shared" si="4"/>
        <v>25.065971962616828</v>
      </c>
      <c r="S12" s="39">
        <f t="shared" si="5"/>
        <v>-2.632327102803746</v>
      </c>
      <c r="T12" s="34"/>
      <c r="U12" s="34"/>
      <c r="V12" s="34"/>
    </row>
    <row r="13" spans="1:22" x14ac:dyDescent="0.35">
      <c r="A13" s="34"/>
      <c r="B13" s="33" t="s">
        <v>5</v>
      </c>
      <c r="C13" s="36">
        <v>235.26420000000002</v>
      </c>
      <c r="D13" s="36">
        <v>255.5685</v>
      </c>
      <c r="E13" s="27">
        <v>0.60890804597701143</v>
      </c>
      <c r="F13" s="40">
        <v>10.7</v>
      </c>
      <c r="G13" s="33"/>
      <c r="H13" s="34"/>
      <c r="I13" s="34"/>
      <c r="J13" s="33" t="s">
        <v>5</v>
      </c>
      <c r="K13" s="37">
        <f t="shared" si="0"/>
        <v>386.3706540821143</v>
      </c>
      <c r="L13" s="37">
        <f t="shared" si="1"/>
        <v>419.71608305804631</v>
      </c>
      <c r="M13" s="38">
        <f t="shared" si="2"/>
        <v>-33.345428975932009</v>
      </c>
      <c r="N13" s="34"/>
      <c r="O13" s="34"/>
      <c r="P13" s="33" t="s">
        <v>5</v>
      </c>
      <c r="Q13" s="33">
        <f t="shared" si="3"/>
        <v>21.987308411214958</v>
      </c>
      <c r="R13" s="33">
        <f t="shared" si="4"/>
        <v>23.884906542056076</v>
      </c>
      <c r="S13" s="39">
        <f t="shared" si="5"/>
        <v>-1.8975981308411178</v>
      </c>
      <c r="T13" s="34"/>
      <c r="U13" s="34"/>
      <c r="V13" s="34"/>
    </row>
    <row r="14" spans="1:22" x14ac:dyDescent="0.35">
      <c r="A14" s="34"/>
      <c r="B14" s="33" t="s">
        <v>50</v>
      </c>
      <c r="C14" s="36">
        <v>244.65470000000005</v>
      </c>
      <c r="D14" s="36">
        <v>279.45949999999999</v>
      </c>
      <c r="E14" s="27">
        <v>0.61724137931034495</v>
      </c>
      <c r="F14" s="40">
        <v>11</v>
      </c>
      <c r="G14" s="33"/>
      <c r="H14" s="34"/>
      <c r="I14" s="34"/>
      <c r="J14" s="33" t="s">
        <v>50</v>
      </c>
      <c r="K14" s="37">
        <f t="shared" si="0"/>
        <v>396.36794972067037</v>
      </c>
      <c r="L14" s="37">
        <f t="shared" si="1"/>
        <v>452.75561452513955</v>
      </c>
      <c r="M14" s="38">
        <f t="shared" si="2"/>
        <v>-56.387664804469182</v>
      </c>
      <c r="N14" s="34"/>
      <c r="O14" s="34"/>
      <c r="P14" s="33" t="s">
        <v>50</v>
      </c>
      <c r="Q14" s="33">
        <f t="shared" si="3"/>
        <v>22.241336363636368</v>
      </c>
      <c r="R14" s="33">
        <f t="shared" si="4"/>
        <v>25.405409090909089</v>
      </c>
      <c r="S14" s="39">
        <f t="shared" si="5"/>
        <v>-3.1640727272727212</v>
      </c>
      <c r="T14" s="34"/>
      <c r="U14" s="34"/>
      <c r="V14" s="34"/>
    </row>
    <row r="15" spans="1:22" x14ac:dyDescent="0.35">
      <c r="A15" s="34"/>
      <c r="B15" s="33" t="s">
        <v>51</v>
      </c>
      <c r="C15" s="36">
        <v>260.21949999999998</v>
      </c>
      <c r="D15" s="36">
        <v>280.45539999999994</v>
      </c>
      <c r="E15" s="27">
        <v>0.6186781609195402</v>
      </c>
      <c r="F15" s="40">
        <v>11.5</v>
      </c>
      <c r="G15" s="33"/>
      <c r="H15" s="34"/>
      <c r="I15" s="34"/>
      <c r="J15" s="33" t="s">
        <v>51</v>
      </c>
      <c r="K15" s="37">
        <f t="shared" si="0"/>
        <v>420.60560148629816</v>
      </c>
      <c r="L15" s="37">
        <f t="shared" si="1"/>
        <v>453.31388388295392</v>
      </c>
      <c r="M15" s="38">
        <f t="shared" si="2"/>
        <v>-32.708282396655761</v>
      </c>
      <c r="N15" s="34"/>
      <c r="O15" s="34"/>
      <c r="P15" s="33" t="s">
        <v>51</v>
      </c>
      <c r="Q15" s="33">
        <f t="shared" si="3"/>
        <v>22.62778260869565</v>
      </c>
      <c r="R15" s="33">
        <f t="shared" si="4"/>
        <v>24.387426086956516</v>
      </c>
      <c r="S15" s="39">
        <f t="shared" si="5"/>
        <v>-1.7596434782608661</v>
      </c>
      <c r="T15" s="34"/>
      <c r="U15" s="34"/>
      <c r="V15" s="34"/>
    </row>
    <row r="16" spans="1:22" x14ac:dyDescent="0.35">
      <c r="A16" s="34">
        <v>2015</v>
      </c>
      <c r="B16" s="33" t="s">
        <v>6</v>
      </c>
      <c r="C16" s="36">
        <v>234.50819999999999</v>
      </c>
      <c r="D16" s="36">
        <v>267.46060000000006</v>
      </c>
      <c r="E16" s="27">
        <v>0.62212643678160928</v>
      </c>
      <c r="F16" s="40">
        <v>12.1</v>
      </c>
      <c r="G16" s="33"/>
      <c r="H16" s="34"/>
      <c r="I16" s="34">
        <v>2015</v>
      </c>
      <c r="J16" s="33" t="s">
        <v>6</v>
      </c>
      <c r="K16" s="37">
        <f t="shared" si="0"/>
        <v>376.94620600461889</v>
      </c>
      <c r="L16" s="37">
        <f t="shared" si="1"/>
        <v>429.91357413394923</v>
      </c>
      <c r="M16" s="38">
        <f t="shared" si="2"/>
        <v>-52.967368129330339</v>
      </c>
      <c r="N16" s="34"/>
      <c r="O16" s="34">
        <v>2015</v>
      </c>
      <c r="P16" s="33" t="s">
        <v>6</v>
      </c>
      <c r="Q16" s="33">
        <f t="shared" si="3"/>
        <v>19.380842975206612</v>
      </c>
      <c r="R16" s="33">
        <f t="shared" si="4"/>
        <v>22.104181818181825</v>
      </c>
      <c r="S16" s="39">
        <f t="shared" si="5"/>
        <v>-2.7233388429752132</v>
      </c>
      <c r="T16" s="34"/>
      <c r="U16" s="34"/>
      <c r="V16" s="34"/>
    </row>
    <row r="17" spans="1:22" x14ac:dyDescent="0.35">
      <c r="A17" s="34"/>
      <c r="B17" s="33" t="s">
        <v>5</v>
      </c>
      <c r="C17" s="36">
        <v>263.77029999999996</v>
      </c>
      <c r="D17" s="36">
        <v>254.7902</v>
      </c>
      <c r="E17" s="27">
        <v>0.63735632183908053</v>
      </c>
      <c r="F17" s="40">
        <v>12.3</v>
      </c>
      <c r="G17" s="33"/>
      <c r="H17" s="34"/>
      <c r="I17" s="34"/>
      <c r="J17" s="33" t="s">
        <v>5</v>
      </c>
      <c r="K17" s="37">
        <f t="shared" si="0"/>
        <v>413.85060595130739</v>
      </c>
      <c r="L17" s="37">
        <f t="shared" si="1"/>
        <v>399.76099909828667</v>
      </c>
      <c r="M17" s="38">
        <f t="shared" si="2"/>
        <v>14.089606853020712</v>
      </c>
      <c r="N17" s="34"/>
      <c r="O17" s="34"/>
      <c r="P17" s="33" t="s">
        <v>5</v>
      </c>
      <c r="Q17" s="33">
        <f t="shared" si="3"/>
        <v>21.44473983739837</v>
      </c>
      <c r="R17" s="33">
        <f t="shared" si="4"/>
        <v>20.714650406504063</v>
      </c>
      <c r="S17" s="39">
        <f t="shared" si="5"/>
        <v>0.73008943089430645</v>
      </c>
      <c r="T17" s="34"/>
      <c r="U17" s="34"/>
      <c r="V17" s="34"/>
    </row>
    <row r="18" spans="1:22" x14ac:dyDescent="0.35">
      <c r="A18" s="34"/>
      <c r="B18" s="33" t="s">
        <v>50</v>
      </c>
      <c r="C18" s="36">
        <v>272.79109999999997</v>
      </c>
      <c r="D18" s="36">
        <v>284.92629999999997</v>
      </c>
      <c r="E18" s="27">
        <v>0.64655172413793105</v>
      </c>
      <c r="F18" s="40">
        <v>13.6</v>
      </c>
      <c r="G18" s="33"/>
      <c r="H18" s="34"/>
      <c r="I18" s="34"/>
      <c r="J18" s="33" t="s">
        <v>50</v>
      </c>
      <c r="K18" s="37">
        <f t="shared" si="0"/>
        <v>421.91690133333327</v>
      </c>
      <c r="L18" s="37">
        <f t="shared" si="1"/>
        <v>440.68601066666662</v>
      </c>
      <c r="M18" s="38">
        <f t="shared" si="2"/>
        <v>-18.769109333333347</v>
      </c>
      <c r="N18" s="34"/>
      <c r="O18" s="34"/>
      <c r="P18" s="33" t="s">
        <v>50</v>
      </c>
      <c r="Q18" s="33">
        <f t="shared" si="3"/>
        <v>20.058169117647058</v>
      </c>
      <c r="R18" s="33">
        <f t="shared" si="4"/>
        <v>20.950463235294116</v>
      </c>
      <c r="S18" s="39">
        <f t="shared" si="5"/>
        <v>-0.89229411764705802</v>
      </c>
      <c r="T18" s="34"/>
      <c r="U18" s="34"/>
      <c r="V18" s="34"/>
    </row>
    <row r="19" spans="1:22" x14ac:dyDescent="0.35">
      <c r="A19" s="34"/>
      <c r="B19" s="33" t="s">
        <v>51</v>
      </c>
      <c r="C19" s="36">
        <v>268.1377</v>
      </c>
      <c r="D19" s="36">
        <v>280.83350000000002</v>
      </c>
      <c r="E19" s="27">
        <v>0.64885057471264362</v>
      </c>
      <c r="F19" s="41">
        <v>15.1</v>
      </c>
      <c r="G19" s="33"/>
      <c r="H19" s="34"/>
      <c r="I19" s="34"/>
      <c r="J19" s="33" t="s">
        <v>51</v>
      </c>
      <c r="K19" s="37">
        <f t="shared" si="0"/>
        <v>413.25030823737825</v>
      </c>
      <c r="L19" s="37">
        <f t="shared" si="1"/>
        <v>432.81690876882203</v>
      </c>
      <c r="M19" s="38">
        <f t="shared" si="2"/>
        <v>-19.566600531443783</v>
      </c>
      <c r="N19" s="34"/>
      <c r="O19" s="34"/>
      <c r="P19" s="33" t="s">
        <v>51</v>
      </c>
      <c r="Q19" s="33">
        <f t="shared" si="3"/>
        <v>17.757463576158941</v>
      </c>
      <c r="R19" s="33">
        <f t="shared" si="4"/>
        <v>18.598245033112583</v>
      </c>
      <c r="S19" s="39">
        <f t="shared" si="5"/>
        <v>-0.8407814569536427</v>
      </c>
      <c r="T19" s="34"/>
      <c r="U19" s="34"/>
      <c r="V19" s="34"/>
    </row>
    <row r="20" spans="1:22" x14ac:dyDescent="0.35">
      <c r="A20" s="34">
        <v>2016</v>
      </c>
      <c r="B20" s="33" t="s">
        <v>6</v>
      </c>
      <c r="C20" s="36">
        <v>257.99959999999999</v>
      </c>
      <c r="D20" s="36">
        <v>274.31479999999999</v>
      </c>
      <c r="E20" s="27">
        <v>0.66264367816091951</v>
      </c>
      <c r="F20" s="40">
        <v>15.4</v>
      </c>
      <c r="G20" s="33"/>
      <c r="H20" s="34"/>
      <c r="I20" s="34">
        <v>2016</v>
      </c>
      <c r="J20" s="33" t="s">
        <v>6</v>
      </c>
      <c r="K20" s="37">
        <f t="shared" si="0"/>
        <v>389.34891934084993</v>
      </c>
      <c r="L20" s="37">
        <f t="shared" si="1"/>
        <v>413.97029661751952</v>
      </c>
      <c r="M20" s="38">
        <f t="shared" si="2"/>
        <v>-24.621377276669591</v>
      </c>
      <c r="N20" s="34"/>
      <c r="O20" s="34">
        <v>2016</v>
      </c>
      <c r="P20" s="33" t="s">
        <v>6</v>
      </c>
      <c r="Q20" s="33">
        <f t="shared" si="3"/>
        <v>16.753220779220779</v>
      </c>
      <c r="R20" s="33">
        <f t="shared" si="4"/>
        <v>17.812649350649348</v>
      </c>
      <c r="S20" s="39">
        <f t="shared" si="5"/>
        <v>-1.0594285714285689</v>
      </c>
      <c r="T20" s="34"/>
      <c r="U20" s="34"/>
      <c r="V20" s="34"/>
    </row>
    <row r="21" spans="1:22" x14ac:dyDescent="0.35">
      <c r="A21" s="34"/>
      <c r="B21" s="33" t="s">
        <v>5</v>
      </c>
      <c r="C21" s="36">
        <v>301.59190000000001</v>
      </c>
      <c r="D21" s="36">
        <v>270.82360000000006</v>
      </c>
      <c r="E21" s="27">
        <v>0.67672413793103448</v>
      </c>
      <c r="F21" s="40">
        <v>15.1</v>
      </c>
      <c r="G21" s="33"/>
      <c r="H21" s="34"/>
      <c r="I21" s="34"/>
      <c r="J21" s="33" t="s">
        <v>5</v>
      </c>
      <c r="K21" s="37">
        <f t="shared" si="0"/>
        <v>445.66446369426751</v>
      </c>
      <c r="L21" s="37">
        <f t="shared" si="1"/>
        <v>400.19793121019114</v>
      </c>
      <c r="M21" s="38">
        <f t="shared" si="2"/>
        <v>45.466532484076367</v>
      </c>
      <c r="N21" s="34"/>
      <c r="O21" s="34"/>
      <c r="P21" s="33" t="s">
        <v>5</v>
      </c>
      <c r="Q21" s="33">
        <f t="shared" si="3"/>
        <v>19.972973509933777</v>
      </c>
      <c r="R21" s="33">
        <f t="shared" si="4"/>
        <v>17.935337748344374</v>
      </c>
      <c r="S21" s="39">
        <f t="shared" si="5"/>
        <v>2.037635761589403</v>
      </c>
      <c r="T21" s="34"/>
      <c r="U21" s="34"/>
      <c r="V21" s="34"/>
    </row>
    <row r="22" spans="1:22" x14ac:dyDescent="0.35">
      <c r="A22" s="34"/>
      <c r="B22" s="33" t="s">
        <v>50</v>
      </c>
      <c r="C22" s="36">
        <v>284.87779999999998</v>
      </c>
      <c r="D22" s="36">
        <v>281.46580000000006</v>
      </c>
      <c r="E22" s="27">
        <v>0.68505747126436778</v>
      </c>
      <c r="F22" s="42">
        <v>14</v>
      </c>
      <c r="G22" s="33"/>
      <c r="H22" s="34"/>
      <c r="I22" s="34"/>
      <c r="J22" s="33" t="s">
        <v>50</v>
      </c>
      <c r="K22" s="37">
        <f t="shared" si="0"/>
        <v>415.84511073825502</v>
      </c>
      <c r="L22" s="37">
        <f t="shared" si="1"/>
        <v>410.86450671140949</v>
      </c>
      <c r="M22" s="38">
        <f t="shared" si="2"/>
        <v>4.9806040268455263</v>
      </c>
      <c r="N22" s="34"/>
      <c r="O22" s="34"/>
      <c r="P22" s="33" t="s">
        <v>50</v>
      </c>
      <c r="Q22" s="33">
        <f t="shared" si="3"/>
        <v>20.348414285714284</v>
      </c>
      <c r="R22" s="33">
        <f t="shared" si="4"/>
        <v>20.104700000000005</v>
      </c>
      <c r="S22" s="39">
        <f t="shared" si="5"/>
        <v>0.24371428571427955</v>
      </c>
      <c r="T22" s="34"/>
      <c r="U22" s="34"/>
      <c r="V22" s="34"/>
    </row>
    <row r="23" spans="1:22" x14ac:dyDescent="0.35">
      <c r="A23" s="34"/>
      <c r="B23" s="33" t="s">
        <v>51</v>
      </c>
      <c r="C23" s="36">
        <v>280.40889999999996</v>
      </c>
      <c r="D23" s="36">
        <v>273.96949999999998</v>
      </c>
      <c r="E23" s="27">
        <v>0.69137931034482758</v>
      </c>
      <c r="F23" s="41">
        <v>13.9</v>
      </c>
      <c r="G23" s="33"/>
      <c r="H23" s="34"/>
      <c r="I23" s="34"/>
      <c r="J23" s="33" t="s">
        <v>51</v>
      </c>
      <c r="K23" s="37">
        <f t="shared" si="0"/>
        <v>405.57895760598501</v>
      </c>
      <c r="L23" s="37">
        <f t="shared" si="1"/>
        <v>396.26511221945134</v>
      </c>
      <c r="M23" s="38">
        <f t="shared" si="2"/>
        <v>9.3138453865336714</v>
      </c>
      <c r="N23" s="34"/>
      <c r="O23" s="34"/>
      <c r="P23" s="33" t="s">
        <v>51</v>
      </c>
      <c r="Q23" s="33">
        <f t="shared" si="3"/>
        <v>20.173302158273376</v>
      </c>
      <c r="R23" s="33">
        <f t="shared" si="4"/>
        <v>19.710035971223022</v>
      </c>
      <c r="S23" s="39">
        <f t="shared" si="5"/>
        <v>0.46326618705035472</v>
      </c>
      <c r="T23" s="34"/>
      <c r="U23" s="34"/>
      <c r="V23" s="34"/>
    </row>
    <row r="24" spans="1:22" x14ac:dyDescent="0.35">
      <c r="A24" s="36">
        <v>2017</v>
      </c>
      <c r="B24" s="36" t="s">
        <v>6</v>
      </c>
      <c r="C24" s="36">
        <v>268.72060000000005</v>
      </c>
      <c r="D24" s="36">
        <v>263.7127999999999</v>
      </c>
      <c r="E24" s="27">
        <v>0.7048850574712644</v>
      </c>
      <c r="F24" s="43">
        <v>13.232200000000001</v>
      </c>
      <c r="G24" s="36"/>
      <c r="H24" s="36"/>
      <c r="I24" s="36">
        <v>2017</v>
      </c>
      <c r="J24" s="36" t="s">
        <v>6</v>
      </c>
      <c r="K24" s="37">
        <f t="shared" si="0"/>
        <v>381.22612637586633</v>
      </c>
      <c r="L24" s="37">
        <f t="shared" si="1"/>
        <v>374.1217056665306</v>
      </c>
      <c r="M24" s="38">
        <f t="shared" si="2"/>
        <v>7.1044207093357272</v>
      </c>
      <c r="N24" s="36"/>
      <c r="O24" s="36">
        <v>2017</v>
      </c>
      <c r="P24" s="36" t="s">
        <v>6</v>
      </c>
      <c r="Q24" s="33">
        <f t="shared" si="3"/>
        <v>20.308081800456463</v>
      </c>
      <c r="R24" s="33">
        <f t="shared" si="4"/>
        <v>19.929626214839551</v>
      </c>
      <c r="S24" s="39">
        <f t="shared" si="5"/>
        <v>0.37845558561691206</v>
      </c>
      <c r="T24" s="34"/>
      <c r="U24" s="34"/>
      <c r="V24" s="34"/>
    </row>
    <row r="25" spans="1:22" x14ac:dyDescent="0.35">
      <c r="A25" s="34"/>
      <c r="B25" s="34" t="s">
        <v>5</v>
      </c>
      <c r="C25" s="36">
        <v>298.06640000000004</v>
      </c>
      <c r="D25" s="36">
        <v>273.04000000000002</v>
      </c>
      <c r="E25" s="27">
        <v>0.71264367816091956</v>
      </c>
      <c r="F25" s="43">
        <v>13.210266669999999</v>
      </c>
      <c r="G25" s="34"/>
      <c r="H25" s="34"/>
      <c r="I25" s="34"/>
      <c r="J25" s="34" t="s">
        <v>5</v>
      </c>
      <c r="K25" s="37">
        <f t="shared" si="0"/>
        <v>418.25446451612908</v>
      </c>
      <c r="L25" s="37">
        <f t="shared" si="1"/>
        <v>383.13677419354843</v>
      </c>
      <c r="M25" s="38">
        <f t="shared" si="2"/>
        <v>35.117690322580643</v>
      </c>
      <c r="N25" s="34"/>
      <c r="O25" s="34"/>
      <c r="P25" s="34" t="s">
        <v>5</v>
      </c>
      <c r="Q25" s="33">
        <f t="shared" si="3"/>
        <v>22.563238687444304</v>
      </c>
      <c r="R25" s="33">
        <f t="shared" si="4"/>
        <v>20.668772767476618</v>
      </c>
      <c r="S25" s="39">
        <f t="shared" si="5"/>
        <v>1.8944659199676863</v>
      </c>
      <c r="T25" s="34"/>
      <c r="U25" s="34"/>
      <c r="V25" s="34"/>
    </row>
    <row r="26" spans="1:22" x14ac:dyDescent="0.35">
      <c r="B26" s="34" t="s">
        <v>50</v>
      </c>
      <c r="C26" s="36">
        <v>298.68549999999999</v>
      </c>
      <c r="D26" s="36">
        <v>278.89699999999999</v>
      </c>
      <c r="E26" s="27">
        <v>0.71810344827586203</v>
      </c>
      <c r="F26" s="43">
        <v>13.167766666666665</v>
      </c>
      <c r="G26" s="34"/>
      <c r="H26" s="34"/>
      <c r="I26" s="34"/>
      <c r="J26" s="34" t="s">
        <v>50</v>
      </c>
      <c r="K26" s="37">
        <f t="shared" si="0"/>
        <v>415.93659063625449</v>
      </c>
      <c r="L26" s="37">
        <f t="shared" si="1"/>
        <v>388.37997599039619</v>
      </c>
      <c r="M26" s="38">
        <f t="shared" si="2"/>
        <v>27.556614645858303</v>
      </c>
      <c r="N26" s="34"/>
      <c r="O26" s="34"/>
      <c r="P26" s="34" t="s">
        <v>50</v>
      </c>
      <c r="Q26" s="33">
        <f t="shared" si="3"/>
        <v>22.683079641447677</v>
      </c>
      <c r="R26" s="33">
        <f t="shared" si="4"/>
        <v>21.18028114106923</v>
      </c>
      <c r="S26" s="39">
        <f t="shared" si="5"/>
        <v>1.5027985003784465</v>
      </c>
      <c r="T26" s="34"/>
      <c r="U26" s="34"/>
      <c r="V26" s="34"/>
    </row>
    <row r="27" spans="1:22" x14ac:dyDescent="0.35">
      <c r="B27" s="34" t="s">
        <v>51</v>
      </c>
      <c r="C27" s="36">
        <v>324.68040000000002</v>
      </c>
      <c r="D27" s="36">
        <v>291.56420000000003</v>
      </c>
      <c r="E27" s="27">
        <v>0.72413793103448276</v>
      </c>
      <c r="F27" s="43">
        <v>13.641366666666665</v>
      </c>
      <c r="G27" s="34"/>
      <c r="H27" s="34"/>
      <c r="I27" s="34"/>
      <c r="J27" s="34" t="s">
        <v>51</v>
      </c>
      <c r="K27" s="37">
        <f t="shared" si="0"/>
        <v>448.36817142857143</v>
      </c>
      <c r="L27" s="37">
        <f t="shared" si="1"/>
        <v>402.63627619047622</v>
      </c>
      <c r="M27" s="38">
        <f t="shared" si="2"/>
        <v>45.731895238095206</v>
      </c>
      <c r="N27" s="34"/>
      <c r="O27" s="34"/>
      <c r="P27" s="34" t="s">
        <v>51</v>
      </c>
      <c r="Q27" s="33">
        <f t="shared" si="3"/>
        <v>23.801163617526107</v>
      </c>
      <c r="R27" s="33">
        <f t="shared" si="4"/>
        <v>21.373532954909216</v>
      </c>
      <c r="S27" s="39">
        <f t="shared" si="5"/>
        <v>2.4276306626168918</v>
      </c>
      <c r="T27" s="34"/>
      <c r="U27" s="34"/>
      <c r="V27" s="34"/>
    </row>
    <row r="28" spans="1:22" x14ac:dyDescent="0.35">
      <c r="A28">
        <v>2018</v>
      </c>
      <c r="B28" s="34" t="s">
        <v>6</v>
      </c>
      <c r="C28" s="36">
        <v>269.1558</v>
      </c>
      <c r="D28" s="36">
        <v>287.40730000000002</v>
      </c>
      <c r="E28" s="27">
        <v>0.73333333333333328</v>
      </c>
      <c r="F28" s="43">
        <v>11.953899999999999</v>
      </c>
      <c r="G28" s="34"/>
      <c r="H28" s="34"/>
      <c r="I28" s="34">
        <v>2018</v>
      </c>
      <c r="J28" s="34" t="s">
        <v>6</v>
      </c>
      <c r="K28" s="37">
        <f t="shared" si="0"/>
        <v>367.0306363636364</v>
      </c>
      <c r="L28" s="37">
        <f t="shared" si="1"/>
        <v>391.91904545454548</v>
      </c>
      <c r="M28" s="38">
        <f t="shared" si="2"/>
        <v>-24.888409090909079</v>
      </c>
      <c r="N28" s="34"/>
      <c r="O28" s="34">
        <v>2018</v>
      </c>
      <c r="P28" s="34" t="s">
        <v>6</v>
      </c>
      <c r="Q28" s="33">
        <f t="shared" si="3"/>
        <v>22.516149541153936</v>
      </c>
      <c r="R28" s="33">
        <f t="shared" si="4"/>
        <v>24.042973422899642</v>
      </c>
      <c r="S28" s="39">
        <f t="shared" si="5"/>
        <v>-1.526823881745706</v>
      </c>
      <c r="T28" s="34"/>
      <c r="U28" s="34"/>
      <c r="V28" s="34"/>
    </row>
    <row r="29" spans="1:22" x14ac:dyDescent="0.35">
      <c r="B29" s="34" t="s">
        <v>5</v>
      </c>
      <c r="C29" s="36">
        <v>301.4821</v>
      </c>
      <c r="D29" s="36">
        <v>284.47190000000001</v>
      </c>
      <c r="E29" s="27">
        <v>0.74454022988505753</v>
      </c>
      <c r="F29" s="43">
        <v>12.63</v>
      </c>
      <c r="G29" s="34"/>
      <c r="H29" s="34"/>
      <c r="I29" s="34"/>
      <c r="J29" s="34" t="s">
        <v>5</v>
      </c>
      <c r="K29" s="37">
        <f>C29/E29</f>
        <v>404.92385488228479</v>
      </c>
      <c r="L29" s="37">
        <f>D29/E29</f>
        <v>382.0772720957159</v>
      </c>
      <c r="M29" s="38">
        <f t="shared" si="2"/>
        <v>22.846582786568888</v>
      </c>
      <c r="N29" s="34"/>
      <c r="O29" s="34"/>
      <c r="P29" s="34" t="s">
        <v>5</v>
      </c>
      <c r="Q29" s="33">
        <f t="shared" si="3"/>
        <v>23.870316706254947</v>
      </c>
      <c r="R29" s="33">
        <f t="shared" si="4"/>
        <v>22.523507521773553</v>
      </c>
      <c r="S29" s="39">
        <f t="shared" si="5"/>
        <v>1.3468091844813941</v>
      </c>
      <c r="T29" s="34"/>
      <c r="U29" s="34"/>
      <c r="V29" s="34"/>
    </row>
    <row r="30" spans="1:22" x14ac:dyDescent="0.35">
      <c r="B30" s="34" t="s">
        <v>50</v>
      </c>
      <c r="C30" s="36">
        <v>337.30500000000001</v>
      </c>
      <c r="D30" s="36">
        <v>336.78199999999998</v>
      </c>
      <c r="E30" s="27">
        <v>0.754022988505747</v>
      </c>
      <c r="F30" s="43">
        <v>14.0944</v>
      </c>
      <c r="G30" s="34"/>
      <c r="H30" s="34"/>
      <c r="I30" s="34"/>
      <c r="J30" s="34" t="s">
        <v>50</v>
      </c>
      <c r="K30" s="37">
        <f>C30/E30</f>
        <v>447.34047256097568</v>
      </c>
      <c r="L30" s="37">
        <f>D30/E30</f>
        <v>446.64685975609763</v>
      </c>
      <c r="M30" s="38">
        <f t="shared" si="2"/>
        <v>0.69361280487805743</v>
      </c>
      <c r="N30" s="34"/>
      <c r="O30" s="34"/>
      <c r="P30" s="34" t="s">
        <v>50</v>
      </c>
      <c r="Q30" s="33">
        <f t="shared" si="3"/>
        <v>23.931845271881031</v>
      </c>
      <c r="R30" s="33">
        <f t="shared" si="4"/>
        <v>23.894738335792937</v>
      </c>
      <c r="S30" s="39">
        <f t="shared" si="5"/>
        <v>3.7106936088093789E-2</v>
      </c>
      <c r="T30" s="34"/>
      <c r="U30" s="34"/>
      <c r="V30" s="34"/>
    </row>
    <row r="31" spans="1:22" x14ac:dyDescent="0.35">
      <c r="B31" s="34" t="s">
        <v>51</v>
      </c>
      <c r="C31" s="36">
        <v>343.05200000000002</v>
      </c>
      <c r="D31" s="36">
        <v>326.88400000000001</v>
      </c>
      <c r="E31" s="27">
        <v>0.75977011494252866</v>
      </c>
      <c r="F31" s="43">
        <v>14.26</v>
      </c>
      <c r="G31" s="34"/>
      <c r="H31" s="34"/>
      <c r="I31" s="34"/>
      <c r="J31" s="34" t="s">
        <v>51</v>
      </c>
      <c r="K31" s="37">
        <f>C31/E31</f>
        <v>451.52078668683822</v>
      </c>
      <c r="L31" s="37">
        <f>D31/E31</f>
        <v>430.24066565809386</v>
      </c>
      <c r="M31" s="38">
        <f t="shared" si="2"/>
        <v>21.280121028744361</v>
      </c>
      <c r="N31" s="34"/>
      <c r="O31" s="34"/>
      <c r="P31" s="34" t="s">
        <v>51</v>
      </c>
      <c r="Q31" s="33">
        <f t="shared" si="3"/>
        <v>24.05694249649369</v>
      </c>
      <c r="R31" s="33">
        <f t="shared" si="4"/>
        <v>22.923141654978963</v>
      </c>
      <c r="S31" s="39">
        <f t="shared" si="5"/>
        <v>1.1338008415147272</v>
      </c>
      <c r="T31" s="34"/>
      <c r="U31" s="34"/>
      <c r="V31" s="34"/>
    </row>
    <row r="32" spans="1:22" x14ac:dyDescent="0.35">
      <c r="A32" s="34">
        <v>2019</v>
      </c>
      <c r="B32" s="34" t="s">
        <v>6</v>
      </c>
      <c r="C32" s="36">
        <v>292.12299999999999</v>
      </c>
      <c r="D32" s="36">
        <v>296.31799999999998</v>
      </c>
      <c r="E32" s="27">
        <v>0.76408045977011485</v>
      </c>
      <c r="F32" s="43">
        <v>14.01</v>
      </c>
      <c r="G32" s="34"/>
      <c r="H32" s="34"/>
      <c r="I32" s="34">
        <v>2019</v>
      </c>
      <c r="J32" s="34" t="s">
        <v>6</v>
      </c>
      <c r="K32" s="37">
        <f t="shared" ref="K32:K54" si="6">+C32/E32</f>
        <v>382.31968409176386</v>
      </c>
      <c r="L32" s="37">
        <f t="shared" ref="L32:L54" si="7">+D32/E32</f>
        <v>387.80994358781498</v>
      </c>
      <c r="M32" s="38">
        <f t="shared" si="2"/>
        <v>-5.4902594960511237</v>
      </c>
      <c r="N32" s="34"/>
      <c r="O32" s="34">
        <v>2019</v>
      </c>
      <c r="P32" s="34" t="s">
        <v>6</v>
      </c>
      <c r="Q32" s="33">
        <f t="shared" si="3"/>
        <v>20.851034975017843</v>
      </c>
      <c r="R32" s="33">
        <f t="shared" si="4"/>
        <v>21.150463954318344</v>
      </c>
      <c r="S32" s="39">
        <f t="shared" si="5"/>
        <v>-0.29942897930050094</v>
      </c>
      <c r="T32" s="34"/>
      <c r="U32" s="34"/>
      <c r="V32" s="34"/>
    </row>
    <row r="33" spans="1:22" x14ac:dyDescent="0.35">
      <c r="A33" s="34"/>
      <c r="B33" s="34" t="s">
        <v>5</v>
      </c>
      <c r="C33" s="36">
        <f>+(103640+111785+109196)/1000</f>
        <v>324.62099999999998</v>
      </c>
      <c r="D33" s="36">
        <f>+(107165+110089+103655)/1000</f>
        <v>320.90899999999999</v>
      </c>
      <c r="E33" s="27">
        <v>0.77758620689655178</v>
      </c>
      <c r="F33" s="43">
        <v>14.386666666666665</v>
      </c>
      <c r="G33" s="14"/>
      <c r="H33" s="34"/>
      <c r="I33" s="34"/>
      <c r="J33" s="34" t="s">
        <v>5</v>
      </c>
      <c r="K33" s="37">
        <f t="shared" si="6"/>
        <v>417.47268292682924</v>
      </c>
      <c r="L33" s="37">
        <f t="shared" si="7"/>
        <v>412.69893569844783</v>
      </c>
      <c r="M33" s="38">
        <f t="shared" si="2"/>
        <v>4.77374722838141</v>
      </c>
      <c r="N33" s="34"/>
      <c r="O33" s="34"/>
      <c r="P33" s="34" t="s">
        <v>5</v>
      </c>
      <c r="Q33" s="33">
        <f t="shared" si="3"/>
        <v>22.564017608897128</v>
      </c>
      <c r="R33" s="33">
        <f t="shared" si="4"/>
        <v>22.306000926784062</v>
      </c>
      <c r="S33" s="39">
        <f t="shared" si="5"/>
        <v>0.25801668211306605</v>
      </c>
      <c r="T33" s="34"/>
      <c r="U33" s="34"/>
      <c r="V33" s="34"/>
    </row>
    <row r="34" spans="1:22" x14ac:dyDescent="0.35">
      <c r="B34" s="34" t="s">
        <v>50</v>
      </c>
      <c r="C34" s="36">
        <f>+(112561+119746+110439)/1000</f>
        <v>342.74599999999998</v>
      </c>
      <c r="D34" s="36">
        <f>+(116286+115204+105275)/1000</f>
        <v>336.76499999999999</v>
      </c>
      <c r="E34" s="27">
        <v>0.78505747126436776</v>
      </c>
      <c r="F34" s="43">
        <v>14.68</v>
      </c>
      <c r="G34" s="14"/>
      <c r="I34" s="24"/>
      <c r="J34" s="34" t="s">
        <v>50</v>
      </c>
      <c r="K34" s="37">
        <f t="shared" si="6"/>
        <v>436.58714494875551</v>
      </c>
      <c r="L34" s="37">
        <f t="shared" si="7"/>
        <v>428.96859443631041</v>
      </c>
      <c r="M34" s="38">
        <f t="shared" si="2"/>
        <v>7.618550512445097</v>
      </c>
      <c r="P34" s="34" t="s">
        <v>50</v>
      </c>
      <c r="Q34" s="33">
        <f t="shared" si="3"/>
        <v>23.347820163487736</v>
      </c>
      <c r="R34" s="33">
        <f t="shared" si="4"/>
        <v>22.940395095367847</v>
      </c>
      <c r="S34" s="39">
        <f t="shared" si="5"/>
        <v>0.40742506811988832</v>
      </c>
    </row>
    <row r="35" spans="1:22" x14ac:dyDescent="0.35">
      <c r="B35" s="34" t="s">
        <v>51</v>
      </c>
      <c r="C35" s="36">
        <f>+(122843+116330+103313)/1000</f>
        <v>342.48599999999999</v>
      </c>
      <c r="D35" s="36">
        <f>+(120091+110686+88467)/1000</f>
        <v>319.24400000000003</v>
      </c>
      <c r="E35" s="27">
        <v>0.78821839080459766</v>
      </c>
      <c r="F35" s="43">
        <v>14.72</v>
      </c>
      <c r="G35" s="14"/>
      <c r="I35" s="24"/>
      <c r="J35" s="34" t="s">
        <v>51</v>
      </c>
      <c r="K35" s="37">
        <f t="shared" si="6"/>
        <v>434.5064819540649</v>
      </c>
      <c r="L35" s="37">
        <f t="shared" si="7"/>
        <v>405.01973022238428</v>
      </c>
      <c r="M35" s="38">
        <f t="shared" si="2"/>
        <v>29.486751731680613</v>
      </c>
      <c r="P35" s="34" t="s">
        <v>51</v>
      </c>
      <c r="Q35" s="33">
        <f t="shared" si="3"/>
        <v>23.266711956521739</v>
      </c>
      <c r="R35" s="33">
        <f t="shared" si="4"/>
        <v>21.687771739130437</v>
      </c>
      <c r="S35" s="39">
        <f t="shared" si="5"/>
        <v>1.5789402173913025</v>
      </c>
    </row>
    <row r="36" spans="1:22" x14ac:dyDescent="0.35">
      <c r="A36">
        <v>2020</v>
      </c>
      <c r="B36" s="34" t="s">
        <v>6</v>
      </c>
      <c r="C36" s="36">
        <v>328.13400000000001</v>
      </c>
      <c r="D36" s="36">
        <v>293.20499999999998</v>
      </c>
      <c r="E36" s="27">
        <v>0.79827586206896539</v>
      </c>
      <c r="F36" s="43">
        <v>15.34</v>
      </c>
      <c r="G36" s="14"/>
      <c r="I36">
        <v>2020</v>
      </c>
      <c r="J36" s="34" t="s">
        <v>6</v>
      </c>
      <c r="K36" s="37">
        <f t="shared" si="6"/>
        <v>411.05339092872578</v>
      </c>
      <c r="L36" s="37">
        <f t="shared" si="7"/>
        <v>367.29784017278621</v>
      </c>
      <c r="M36" s="38">
        <f t="shared" si="2"/>
        <v>43.755550755939566</v>
      </c>
      <c r="O36">
        <v>2020</v>
      </c>
      <c r="P36" s="34" t="s">
        <v>6</v>
      </c>
      <c r="Q36" s="33">
        <f t="shared" si="3"/>
        <v>21.390743155149934</v>
      </c>
      <c r="R36" s="33">
        <f t="shared" si="4"/>
        <v>19.113754889178619</v>
      </c>
      <c r="S36" s="39">
        <f t="shared" si="5"/>
        <v>2.2769882659713154</v>
      </c>
    </row>
    <row r="37" spans="1:22" x14ac:dyDescent="0.35">
      <c r="B37" s="34" t="s">
        <v>5</v>
      </c>
      <c r="C37" s="36">
        <v>272.976</v>
      </c>
      <c r="D37" s="36">
        <v>243.499</v>
      </c>
      <c r="E37" s="27">
        <v>0.796264367816092</v>
      </c>
      <c r="F37" s="43">
        <v>17.95</v>
      </c>
      <c r="G37" s="14"/>
      <c r="J37" s="34" t="s">
        <v>5</v>
      </c>
      <c r="K37" s="37">
        <f t="shared" si="6"/>
        <v>342.82081559003967</v>
      </c>
      <c r="L37" s="37">
        <f t="shared" si="7"/>
        <v>305.80170335618908</v>
      </c>
      <c r="M37" s="38">
        <f t="shared" si="2"/>
        <v>37.019112233850592</v>
      </c>
      <c r="P37" s="34" t="s">
        <v>5</v>
      </c>
      <c r="Q37" s="33">
        <f t="shared" si="3"/>
        <v>15.20757660167131</v>
      </c>
      <c r="R37" s="33">
        <f t="shared" si="4"/>
        <v>13.565403899721449</v>
      </c>
      <c r="S37" s="39">
        <f t="shared" si="5"/>
        <v>1.6421727019498604</v>
      </c>
    </row>
    <row r="38" spans="1:22" x14ac:dyDescent="0.35">
      <c r="B38" s="34" t="s">
        <v>50</v>
      </c>
      <c r="C38" s="36">
        <v>387.74200000000002</v>
      </c>
      <c r="D38" s="36">
        <v>278.5</v>
      </c>
      <c r="E38" s="27">
        <v>0.80919540229885067</v>
      </c>
      <c r="F38" s="43">
        <v>16.91</v>
      </c>
      <c r="J38" s="34" t="s">
        <v>50</v>
      </c>
      <c r="K38" s="37">
        <f t="shared" si="6"/>
        <v>479.16980113636362</v>
      </c>
      <c r="L38" s="37">
        <f t="shared" si="7"/>
        <v>344.16903409090907</v>
      </c>
      <c r="M38" s="38">
        <f t="shared" si="2"/>
        <v>135.00076704545455</v>
      </c>
      <c r="P38" s="34" t="s">
        <v>50</v>
      </c>
      <c r="Q38" s="33">
        <f t="shared" si="3"/>
        <v>22.929745712596098</v>
      </c>
      <c r="R38" s="33">
        <f t="shared" si="4"/>
        <v>16.469544648137198</v>
      </c>
      <c r="S38" s="39">
        <f t="shared" si="5"/>
        <v>6.4602010644589001</v>
      </c>
    </row>
    <row r="39" spans="1:22" x14ac:dyDescent="0.35">
      <c r="B39" s="34" t="s">
        <v>51</v>
      </c>
      <c r="C39" s="36">
        <v>412.05200000000002</v>
      </c>
      <c r="D39" s="36">
        <v>308.78199999999998</v>
      </c>
      <c r="E39" s="27">
        <v>0.81321839080459768</v>
      </c>
      <c r="F39" s="43">
        <v>15.66</v>
      </c>
      <c r="J39" s="34" t="s">
        <v>51</v>
      </c>
      <c r="K39" s="37">
        <f t="shared" si="6"/>
        <v>506.69291872791524</v>
      </c>
      <c r="L39" s="37">
        <f t="shared" si="7"/>
        <v>379.70366077738515</v>
      </c>
      <c r="M39" s="38">
        <f t="shared" si="2"/>
        <v>126.98925795053009</v>
      </c>
      <c r="P39" s="34" t="s">
        <v>51</v>
      </c>
      <c r="Q39" s="33">
        <f t="shared" si="3"/>
        <v>26.312388250319287</v>
      </c>
      <c r="R39" s="33">
        <f t="shared" si="4"/>
        <v>19.71787994891443</v>
      </c>
      <c r="S39" s="39">
        <f t="shared" si="5"/>
        <v>6.5945083014048578</v>
      </c>
    </row>
    <row r="40" spans="1:22" x14ac:dyDescent="0.35">
      <c r="A40">
        <v>2021</v>
      </c>
      <c r="B40" s="34" t="s">
        <v>6</v>
      </c>
      <c r="C40" s="36">
        <v>408.71699999999998</v>
      </c>
      <c r="D40" s="36">
        <v>312.49900000000002</v>
      </c>
      <c r="E40" s="27">
        <v>0.82270114942528727</v>
      </c>
      <c r="F40" s="43">
        <v>14.96</v>
      </c>
      <c r="I40">
        <v>2021</v>
      </c>
      <c r="J40" s="34" t="s">
        <v>6</v>
      </c>
      <c r="K40" s="37">
        <f t="shared" si="6"/>
        <v>496.79886831994412</v>
      </c>
      <c r="L40" s="37">
        <f t="shared" si="7"/>
        <v>379.84509954593091</v>
      </c>
      <c r="M40" s="38">
        <f t="shared" si="2"/>
        <v>116.95376877401321</v>
      </c>
      <c r="O40">
        <v>2021</v>
      </c>
      <c r="P40" s="34" t="s">
        <v>6</v>
      </c>
      <c r="Q40" s="33">
        <f t="shared" si="3"/>
        <v>27.3206550802139</v>
      </c>
      <c r="R40" s="33">
        <f t="shared" si="4"/>
        <v>20.888970588235296</v>
      </c>
      <c r="S40" s="39">
        <f t="shared" si="5"/>
        <v>6.4316844919786043</v>
      </c>
    </row>
    <row r="41" spans="1:22" x14ac:dyDescent="0.35">
      <c r="B41" s="34" t="s">
        <v>5</v>
      </c>
      <c r="C41" s="36">
        <v>487.71699999999998</v>
      </c>
      <c r="D41" s="36">
        <v>327.60599999999999</v>
      </c>
      <c r="E41" s="27">
        <v>0.83477011494252873</v>
      </c>
      <c r="F41" s="43">
        <v>14.14</v>
      </c>
      <c r="J41" s="34" t="s">
        <v>5</v>
      </c>
      <c r="K41" s="1">
        <f t="shared" si="6"/>
        <v>584.25306712564543</v>
      </c>
      <c r="L41" s="1">
        <f t="shared" si="7"/>
        <v>392.45056110154906</v>
      </c>
      <c r="M41" s="44">
        <f t="shared" si="2"/>
        <v>191.80250602409637</v>
      </c>
      <c r="P41" s="34" t="s">
        <v>5</v>
      </c>
      <c r="Q41" s="33">
        <f t="shared" si="3"/>
        <v>34.492008486562938</v>
      </c>
      <c r="R41" s="33">
        <f t="shared" si="4"/>
        <v>23.168741159830269</v>
      </c>
      <c r="S41" s="39">
        <f t="shared" si="5"/>
        <v>11.323267326732669</v>
      </c>
    </row>
    <row r="42" spans="1:22" x14ac:dyDescent="0.35">
      <c r="B42" s="34" t="s">
        <v>50</v>
      </c>
      <c r="C42" s="36">
        <v>460.47699999999998</v>
      </c>
      <c r="D42" s="36">
        <v>358.96</v>
      </c>
      <c r="E42" s="27">
        <v>0.84856321839080462</v>
      </c>
      <c r="F42" s="43">
        <v>14.632199999999999</v>
      </c>
      <c r="J42" s="34" t="s">
        <v>50</v>
      </c>
      <c r="K42" s="1">
        <f t="shared" si="6"/>
        <v>542.65491364713841</v>
      </c>
      <c r="L42" s="1">
        <f t="shared" si="7"/>
        <v>423.02092786996269</v>
      </c>
      <c r="M42" s="38">
        <f t="shared" si="2"/>
        <v>119.63398577717572</v>
      </c>
      <c r="P42" s="34" t="s">
        <v>50</v>
      </c>
      <c r="Q42" s="33">
        <f t="shared" si="3"/>
        <v>31.470113858476509</v>
      </c>
      <c r="R42" s="33">
        <f t="shared" si="4"/>
        <v>24.532196115416685</v>
      </c>
      <c r="S42" s="39">
        <f t="shared" si="5"/>
        <v>6.937917743059824</v>
      </c>
    </row>
    <row r="43" spans="1:22" x14ac:dyDescent="0.35">
      <c r="B43" s="34" t="s">
        <v>51</v>
      </c>
      <c r="C43" s="36">
        <v>474.92204128499998</v>
      </c>
      <c r="D43" s="36">
        <v>381.26128601200003</v>
      </c>
      <c r="E43" s="27">
        <v>0.85747126436781596</v>
      </c>
      <c r="F43" s="43">
        <v>15.41</v>
      </c>
      <c r="J43" s="34" t="s">
        <v>51</v>
      </c>
      <c r="K43" s="1">
        <f t="shared" si="6"/>
        <v>553.86350659242635</v>
      </c>
      <c r="L43" s="1">
        <f t="shared" si="7"/>
        <v>444.63447564402156</v>
      </c>
      <c r="M43" s="38">
        <f t="shared" si="2"/>
        <v>109.22903094840478</v>
      </c>
      <c r="P43" s="34" t="s">
        <v>51</v>
      </c>
      <c r="Q43" s="33">
        <f t="shared" si="3"/>
        <v>30.819081199545749</v>
      </c>
      <c r="R43" s="33">
        <f t="shared" si="4"/>
        <v>24.741160675665153</v>
      </c>
      <c r="S43" s="39">
        <f t="shared" si="5"/>
        <v>6.0779205238805964</v>
      </c>
    </row>
    <row r="44" spans="1:22" x14ac:dyDescent="0.35">
      <c r="A44">
        <v>2022</v>
      </c>
      <c r="B44" s="34" t="s">
        <v>6</v>
      </c>
      <c r="C44" s="36">
        <v>458.402445962</v>
      </c>
      <c r="D44" s="36">
        <v>396.97819123400001</v>
      </c>
      <c r="E44" s="27">
        <v>0.87011494252873567</v>
      </c>
      <c r="F44" s="43">
        <v>15.2317</v>
      </c>
      <c r="I44">
        <v>2022</v>
      </c>
      <c r="J44" s="34" t="s">
        <v>6</v>
      </c>
      <c r="K44" s="1">
        <f t="shared" si="6"/>
        <v>526.82975956002645</v>
      </c>
      <c r="L44" s="1">
        <f t="shared" si="7"/>
        <v>456.23649454898282</v>
      </c>
      <c r="M44" s="38">
        <f t="shared" si="2"/>
        <v>70.593265011043627</v>
      </c>
      <c r="O44">
        <v>2022</v>
      </c>
      <c r="P44" s="34" t="s">
        <v>6</v>
      </c>
      <c r="Q44" s="33">
        <f t="shared" si="3"/>
        <v>30.095291133753946</v>
      </c>
      <c r="R44" s="33">
        <f t="shared" si="4"/>
        <v>26.062631960582209</v>
      </c>
      <c r="S44" s="39">
        <f t="shared" si="5"/>
        <v>4.0326591731717372</v>
      </c>
    </row>
    <row r="45" spans="1:22" x14ac:dyDescent="0.35">
      <c r="B45" s="34" t="s">
        <v>5</v>
      </c>
      <c r="C45" s="36">
        <v>518.66164887100001</v>
      </c>
      <c r="D45" s="36">
        <v>447.57358449600002</v>
      </c>
      <c r="E45" s="27">
        <v>0.88994252873563218</v>
      </c>
      <c r="F45" s="43">
        <v>15.554905291005291</v>
      </c>
      <c r="J45" s="34" t="s">
        <v>5</v>
      </c>
      <c r="K45" s="1">
        <f t="shared" si="6"/>
        <v>582.80353182792385</v>
      </c>
      <c r="L45" s="1">
        <f t="shared" si="7"/>
        <v>502.92414402521155</v>
      </c>
      <c r="M45" s="38">
        <f t="shared" si="2"/>
        <v>79.879387802712301</v>
      </c>
      <c r="P45" s="34" t="s">
        <v>5</v>
      </c>
      <c r="Q45" s="33">
        <f t="shared" si="3"/>
        <v>33.343928437219027</v>
      </c>
      <c r="R45" s="33">
        <f t="shared" si="4"/>
        <v>28.773790397477502</v>
      </c>
      <c r="S45" s="39">
        <f t="shared" si="5"/>
        <v>4.5701380397415257</v>
      </c>
    </row>
    <row r="46" spans="1:22" x14ac:dyDescent="0.35">
      <c r="B46" s="34" t="s">
        <v>50</v>
      </c>
      <c r="C46" s="36">
        <v>542.95641304699996</v>
      </c>
      <c r="D46" s="36">
        <v>492.24173810399998</v>
      </c>
      <c r="E46" s="27">
        <v>0.91350574712643673</v>
      </c>
      <c r="F46" s="43">
        <v>17.030725829725831</v>
      </c>
      <c r="J46" s="34" t="s">
        <v>50</v>
      </c>
      <c r="K46" s="1">
        <f t="shared" si="6"/>
        <v>594.36562359344441</v>
      </c>
      <c r="L46" s="1">
        <f t="shared" si="7"/>
        <v>538.84908732366159</v>
      </c>
      <c r="M46" s="38">
        <f t="shared" si="2"/>
        <v>55.516536269782819</v>
      </c>
      <c r="P46" s="34" t="s">
        <v>50</v>
      </c>
      <c r="Q46" s="33">
        <f t="shared" si="3"/>
        <v>31.880990773705662</v>
      </c>
      <c r="R46" s="33">
        <f t="shared" si="4"/>
        <v>28.903156743022052</v>
      </c>
      <c r="S46" s="39">
        <f t="shared" si="5"/>
        <v>2.97783403068361</v>
      </c>
    </row>
    <row r="47" spans="1:22" x14ac:dyDescent="0.35">
      <c r="B47" s="34" t="s">
        <v>51</v>
      </c>
      <c r="C47" s="36">
        <v>494.80158773400001</v>
      </c>
      <c r="D47" s="36">
        <v>487.38166213099998</v>
      </c>
      <c r="E47" s="27">
        <v>0.92097701149425282</v>
      </c>
      <c r="F47" s="43">
        <v>17.63</v>
      </c>
      <c r="J47" s="34" t="s">
        <v>51</v>
      </c>
      <c r="K47" s="1">
        <f t="shared" si="6"/>
        <v>537.25726218855539</v>
      </c>
      <c r="L47" s="1">
        <f t="shared" si="7"/>
        <v>529.20068150261466</v>
      </c>
      <c r="M47" s="38">
        <f t="shared" si="2"/>
        <v>8.0565806859407303</v>
      </c>
      <c r="P47" s="34" t="s">
        <v>51</v>
      </c>
      <c r="Q47" s="33">
        <f t="shared" si="3"/>
        <v>28.065886995689169</v>
      </c>
      <c r="R47" s="33">
        <f t="shared" si="4"/>
        <v>27.645017704537722</v>
      </c>
      <c r="S47" s="39">
        <f t="shared" si="5"/>
        <v>0.42086929115144756</v>
      </c>
    </row>
    <row r="48" spans="1:22" x14ac:dyDescent="0.35">
      <c r="A48">
        <v>2023</v>
      </c>
      <c r="B48" s="34" t="s">
        <v>6</v>
      </c>
      <c r="C48" s="36">
        <v>483.00147962900002</v>
      </c>
      <c r="D48" s="36">
        <v>488.11064542999998</v>
      </c>
      <c r="E48" s="27">
        <v>0.93103448275862066</v>
      </c>
      <c r="F48" s="43">
        <v>17.751849083694083</v>
      </c>
      <c r="I48">
        <v>2023</v>
      </c>
      <c r="J48" s="34" t="s">
        <v>6</v>
      </c>
      <c r="K48" s="1">
        <f t="shared" si="6"/>
        <v>518.77936700892599</v>
      </c>
      <c r="L48" s="1">
        <f t="shared" si="7"/>
        <v>524.26698953592597</v>
      </c>
      <c r="M48" s="38">
        <f t="shared" si="2"/>
        <v>-5.487622526999985</v>
      </c>
      <c r="O48">
        <v>2023</v>
      </c>
      <c r="P48" s="34" t="s">
        <v>6</v>
      </c>
      <c r="Q48" s="33">
        <f t="shared" si="3"/>
        <v>27.208516552377624</v>
      </c>
      <c r="R48" s="33">
        <f t="shared" si="4"/>
        <v>27.496326896917619</v>
      </c>
      <c r="S48" s="39">
        <f t="shared" si="5"/>
        <v>-0.2878103445399951</v>
      </c>
    </row>
    <row r="49" spans="1:19" x14ac:dyDescent="0.35">
      <c r="B49" s="34" t="s">
        <v>5</v>
      </c>
      <c r="C49" s="36">
        <v>513.74900000000002</v>
      </c>
      <c r="D49" s="36">
        <v>504.95400000000001</v>
      </c>
      <c r="E49" s="27">
        <v>0.94482758620689666</v>
      </c>
      <c r="F49" s="43">
        <v>18.670020359052714</v>
      </c>
      <c r="J49" s="34" t="s">
        <v>5</v>
      </c>
      <c r="K49" s="1">
        <f t="shared" si="6"/>
        <v>543.74894160583938</v>
      </c>
      <c r="L49" s="1">
        <f t="shared" si="7"/>
        <v>534.44036496350361</v>
      </c>
      <c r="M49" s="38">
        <f t="shared" si="2"/>
        <v>9.3085766423357654</v>
      </c>
      <c r="P49" s="34" t="s">
        <v>5</v>
      </c>
      <c r="Q49" s="33">
        <f t="shared" si="3"/>
        <v>27.517324037137087</v>
      </c>
      <c r="R49" s="33">
        <f t="shared" si="4"/>
        <v>27.046247957365406</v>
      </c>
      <c r="S49" s="39">
        <f t="shared" si="5"/>
        <v>0.47107607977168087</v>
      </c>
    </row>
    <row r="50" spans="1:19" x14ac:dyDescent="0.35">
      <c r="B50" s="34" t="s">
        <v>50</v>
      </c>
      <c r="C50" s="36">
        <v>528.60599999999999</v>
      </c>
      <c r="D50" s="36">
        <v>487.44200000000001</v>
      </c>
      <c r="E50" s="27">
        <v>0.95890804597701151</v>
      </c>
      <c r="F50" s="43">
        <v>18.643814797979797</v>
      </c>
      <c r="J50" s="34" t="s">
        <v>50</v>
      </c>
      <c r="K50" s="1">
        <f t="shared" si="6"/>
        <v>551.25827989211871</v>
      </c>
      <c r="L50" s="1">
        <f t="shared" si="7"/>
        <v>508.33028468684449</v>
      </c>
      <c r="M50" s="38">
        <f t="shared" si="2"/>
        <v>42.927995205274215</v>
      </c>
      <c r="P50" s="34" t="s">
        <v>50</v>
      </c>
      <c r="Q50" s="33">
        <f t="shared" si="3"/>
        <v>28.35288838297614</v>
      </c>
      <c r="R50" s="33">
        <f t="shared" si="4"/>
        <v>26.144971148974196</v>
      </c>
      <c r="S50" s="39">
        <f t="shared" si="5"/>
        <v>2.2079172340019433</v>
      </c>
    </row>
    <row r="51" spans="1:19" x14ac:dyDescent="0.35">
      <c r="B51" s="34" t="s">
        <v>51</v>
      </c>
      <c r="C51" s="36">
        <v>519.45100000000002</v>
      </c>
      <c r="D51" s="36">
        <v>497.70499999999998</v>
      </c>
      <c r="E51" s="27">
        <v>0.97183908045977008</v>
      </c>
      <c r="F51" s="43">
        <v>18.755894949494948</v>
      </c>
      <c r="J51" s="34" t="s">
        <v>51</v>
      </c>
      <c r="K51" s="1">
        <f t="shared" si="6"/>
        <v>534.50309875813127</v>
      </c>
      <c r="L51" s="1">
        <f t="shared" si="7"/>
        <v>512.12696629213485</v>
      </c>
      <c r="M51" s="38">
        <f t="shared" si="2"/>
        <v>22.37613246599642</v>
      </c>
      <c r="P51" s="34" t="s">
        <v>51</v>
      </c>
      <c r="Q51" s="33">
        <f t="shared" si="3"/>
        <v>27.695345991153978</v>
      </c>
      <c r="R51" s="33">
        <f t="shared" si="4"/>
        <v>26.535923843687449</v>
      </c>
      <c r="S51" s="39">
        <f t="shared" si="5"/>
        <v>1.1594221474665289</v>
      </c>
    </row>
    <row r="52" spans="1:19" x14ac:dyDescent="0.35">
      <c r="A52">
        <v>2024</v>
      </c>
      <c r="B52" s="34" t="s">
        <v>6</v>
      </c>
      <c r="C52" s="36">
        <v>469.29595259299998</v>
      </c>
      <c r="D52" s="36">
        <v>458.37652736299998</v>
      </c>
      <c r="E52" s="27">
        <v>0.98132183908045978</v>
      </c>
      <c r="F52" s="43">
        <v>18.886521113389534</v>
      </c>
      <c r="I52">
        <v>2024</v>
      </c>
      <c r="J52" s="34" t="s">
        <v>6</v>
      </c>
      <c r="K52" s="1">
        <f t="shared" si="6"/>
        <v>478.22837921629281</v>
      </c>
      <c r="L52" s="1">
        <f t="shared" si="7"/>
        <v>467.10111719567789</v>
      </c>
      <c r="M52" s="38">
        <f t="shared" si="2"/>
        <v>11.127262020614921</v>
      </c>
      <c r="O52">
        <v>2024</v>
      </c>
      <c r="P52" s="34" t="s">
        <v>6</v>
      </c>
      <c r="Q52" s="33">
        <f t="shared" si="3"/>
        <v>24.848194634441928</v>
      </c>
      <c r="R52" s="33">
        <f t="shared" si="4"/>
        <v>24.270034942434979</v>
      </c>
      <c r="S52" s="39">
        <f t="shared" si="5"/>
        <v>0.57815969200694894</v>
      </c>
    </row>
    <row r="53" spans="1:19" x14ac:dyDescent="0.35">
      <c r="B53" s="34" t="s">
        <v>5</v>
      </c>
      <c r="C53" s="36">
        <v>518.739023546</v>
      </c>
      <c r="D53" s="36">
        <v>464.86020924000002</v>
      </c>
      <c r="E53" s="27">
        <v>0.99367816091954009</v>
      </c>
      <c r="F53" s="43">
        <v>18.573814118629912</v>
      </c>
      <c r="J53" s="34" t="s">
        <v>5</v>
      </c>
      <c r="K53" s="1">
        <f t="shared" si="6"/>
        <v>522.03927181610186</v>
      </c>
      <c r="L53" s="1">
        <f t="shared" si="7"/>
        <v>467.81767731497985</v>
      </c>
      <c r="M53" s="38">
        <f t="shared" si="2"/>
        <v>54.221594501122013</v>
      </c>
      <c r="N53" s="27">
        <f>(M54-M53)/M53</f>
        <v>-0.35412663426422702</v>
      </c>
      <c r="P53" s="34" t="s">
        <v>5</v>
      </c>
      <c r="Q53" s="33">
        <f t="shared" si="3"/>
        <v>27.928513779283183</v>
      </c>
      <c r="R53" s="33">
        <f t="shared" si="4"/>
        <v>25.027719469515731</v>
      </c>
      <c r="S53" s="39">
        <f t="shared" si="5"/>
        <v>2.900794309767452</v>
      </c>
    </row>
    <row r="54" spans="1:19" x14ac:dyDescent="0.35">
      <c r="B54" s="34" t="s">
        <v>50</v>
      </c>
      <c r="C54" s="36">
        <v>509.98336423299997</v>
      </c>
      <c r="D54" s="36">
        <v>474.96308049700002</v>
      </c>
      <c r="E54" s="27">
        <v>1</v>
      </c>
      <c r="F54" s="43">
        <v>17.972591273291926</v>
      </c>
      <c r="J54" s="34" t="s">
        <v>50</v>
      </c>
      <c r="K54" s="1">
        <f t="shared" si="6"/>
        <v>509.98336423299997</v>
      </c>
      <c r="L54" s="1">
        <f t="shared" si="7"/>
        <v>474.96308049700002</v>
      </c>
      <c r="M54" s="38">
        <f t="shared" si="2"/>
        <v>35.020283735999953</v>
      </c>
      <c r="P54" s="34" t="s">
        <v>50</v>
      </c>
      <c r="Q54" s="33">
        <f t="shared" si="3"/>
        <v>28.375616875617599</v>
      </c>
      <c r="R54" s="33">
        <f t="shared" si="4"/>
        <v>26.427078503855835</v>
      </c>
      <c r="S54" s="39">
        <f t="shared" si="5"/>
        <v>1.9485383717617637</v>
      </c>
    </row>
    <row r="55" spans="1:19" x14ac:dyDescent="0.35">
      <c r="B55" s="34" t="s">
        <v>51</v>
      </c>
      <c r="C55" s="36"/>
      <c r="D55" s="36"/>
      <c r="E55" s="27"/>
      <c r="F55" s="43"/>
      <c r="J55" s="34" t="s">
        <v>51</v>
      </c>
      <c r="K55" s="1"/>
      <c r="L55" s="1"/>
      <c r="M55" s="38"/>
      <c r="N55" s="27">
        <f>(L54-L53)/L53</f>
        <v>1.5273905900758005E-2</v>
      </c>
      <c r="P55" s="34" t="s">
        <v>51</v>
      </c>
      <c r="Q55" s="33"/>
      <c r="R55" s="33"/>
      <c r="S55" s="39"/>
    </row>
    <row r="56" spans="1:19" x14ac:dyDescent="0.35">
      <c r="B56" s="34"/>
      <c r="C56" s="36"/>
      <c r="D56" s="36"/>
      <c r="E56" s="27"/>
      <c r="F56" s="43"/>
      <c r="J56" s="34"/>
      <c r="K56" s="1"/>
      <c r="L56" s="1"/>
      <c r="M56" s="38"/>
      <c r="N56" s="27">
        <f>(K54-K53)/K53</f>
        <v>-2.3093870967142112E-2</v>
      </c>
      <c r="P56" s="34"/>
      <c r="Q56" s="33"/>
      <c r="R56" s="33"/>
      <c r="S56" s="39"/>
    </row>
    <row r="57" spans="1:19" x14ac:dyDescent="0.35">
      <c r="B57" s="34"/>
      <c r="C57" s="36"/>
      <c r="D57" s="36"/>
      <c r="E57" s="27"/>
      <c r="F57" s="43"/>
      <c r="J57" s="34"/>
      <c r="K57" s="27"/>
      <c r="L57" s="1"/>
      <c r="M57" s="38"/>
      <c r="P57" s="34"/>
      <c r="Q57" s="33"/>
      <c r="R57" s="33"/>
      <c r="S57" s="39"/>
    </row>
    <row r="58" spans="1:19" x14ac:dyDescent="0.35">
      <c r="B58" s="34"/>
      <c r="E58" s="27"/>
    </row>
    <row r="59" spans="1:19" x14ac:dyDescent="0.35">
      <c r="B59" s="34"/>
      <c r="E59" s="27"/>
    </row>
    <row r="61" spans="1:19" x14ac:dyDescent="0.35">
      <c r="A61" s="34" t="s">
        <v>52</v>
      </c>
    </row>
    <row r="87" spans="3:3" x14ac:dyDescent="0.35">
      <c r="C87" s="27"/>
    </row>
    <row r="88" spans="3:3" x14ac:dyDescent="0.35">
      <c r="C88" s="27"/>
    </row>
    <row r="89" spans="3:3" x14ac:dyDescent="0.35">
      <c r="C89" s="27"/>
    </row>
    <row r="90" spans="3:3" x14ac:dyDescent="0.35">
      <c r="C90" s="27"/>
    </row>
    <row r="91" spans="3:3" x14ac:dyDescent="0.35">
      <c r="C91" s="27"/>
    </row>
    <row r="92" spans="3:3" x14ac:dyDescent="0.35">
      <c r="C92" s="27"/>
    </row>
    <row r="93" spans="3:3" x14ac:dyDescent="0.35">
      <c r="C93" s="27"/>
    </row>
    <row r="94" spans="3:3" x14ac:dyDescent="0.35">
      <c r="C94" s="27"/>
    </row>
    <row r="95" spans="3:3" x14ac:dyDescent="0.35">
      <c r="C95" s="27"/>
    </row>
    <row r="96" spans="3:3" x14ac:dyDescent="0.35">
      <c r="C96" s="27"/>
    </row>
    <row r="97" spans="3:5" x14ac:dyDescent="0.35">
      <c r="C97" s="27"/>
    </row>
    <row r="98" spans="3:5" x14ac:dyDescent="0.35">
      <c r="C98" s="27"/>
    </row>
    <row r="99" spans="3:5" x14ac:dyDescent="0.35">
      <c r="C99" s="27"/>
    </row>
    <row r="100" spans="3:5" x14ac:dyDescent="0.35">
      <c r="C100" s="27"/>
    </row>
    <row r="101" spans="3:5" x14ac:dyDescent="0.35">
      <c r="C101" s="27"/>
    </row>
    <row r="102" spans="3:5" x14ac:dyDescent="0.35">
      <c r="C102" s="27"/>
    </row>
    <row r="103" spans="3:5" x14ac:dyDescent="0.35">
      <c r="C103" s="45"/>
      <c r="D103" s="45"/>
      <c r="E103" s="45"/>
    </row>
    <row r="104" spans="3:5" x14ac:dyDescent="0.35">
      <c r="C104" s="45"/>
      <c r="D104" s="45"/>
      <c r="E104" s="45"/>
    </row>
    <row r="105" spans="3:5" x14ac:dyDescent="0.35">
      <c r="C105" s="45"/>
      <c r="D105" s="45"/>
      <c r="E105" s="45"/>
    </row>
    <row r="106" spans="3:5" x14ac:dyDescent="0.35">
      <c r="C106" s="45"/>
      <c r="D106" s="45"/>
      <c r="E106" s="45"/>
    </row>
    <row r="107" spans="3:5" x14ac:dyDescent="0.35">
      <c r="C107" s="45"/>
      <c r="D107" s="45"/>
      <c r="E107" s="45"/>
    </row>
    <row r="108" spans="3:5" x14ac:dyDescent="0.35">
      <c r="C108" s="45"/>
      <c r="D108" s="45"/>
      <c r="E108" s="45"/>
    </row>
    <row r="109" spans="3:5" x14ac:dyDescent="0.35">
      <c r="C109" s="45"/>
      <c r="D109" s="45"/>
      <c r="E109" s="45"/>
    </row>
    <row r="110" spans="3:5" x14ac:dyDescent="0.35">
      <c r="C110" s="45"/>
      <c r="D110" s="45"/>
      <c r="E110" s="45"/>
    </row>
    <row r="111" spans="3:5" x14ac:dyDescent="0.35">
      <c r="C111" s="45"/>
      <c r="D111" s="45"/>
      <c r="E111" s="45"/>
    </row>
    <row r="112" spans="3:5" x14ac:dyDescent="0.35">
      <c r="C112" s="45"/>
      <c r="D112" s="45"/>
      <c r="E112" s="45"/>
    </row>
    <row r="113" spans="3:5" x14ac:dyDescent="0.35">
      <c r="C113" s="45"/>
      <c r="D113" s="45"/>
      <c r="E113" s="45"/>
    </row>
    <row r="114" spans="3:5" x14ac:dyDescent="0.35">
      <c r="C114" s="45"/>
      <c r="D114" s="45"/>
      <c r="E114" s="45"/>
    </row>
    <row r="115" spans="3:5" x14ac:dyDescent="0.35">
      <c r="C115" s="45"/>
      <c r="D115" s="45"/>
      <c r="E115" s="45"/>
    </row>
    <row r="116" spans="3:5" x14ac:dyDescent="0.35">
      <c r="C116" s="45"/>
      <c r="D116" s="45"/>
      <c r="E116" s="45"/>
    </row>
    <row r="117" spans="3:5" x14ac:dyDescent="0.35">
      <c r="C117" s="45"/>
      <c r="D117" s="45"/>
      <c r="E117" s="45"/>
    </row>
    <row r="118" spans="3:5" x14ac:dyDescent="0.35">
      <c r="C118" s="45"/>
      <c r="D118" s="45"/>
      <c r="E118" s="45"/>
    </row>
    <row r="119" spans="3:5" x14ac:dyDescent="0.35">
      <c r="C119" s="45"/>
      <c r="D119" s="45"/>
      <c r="E119" s="45"/>
    </row>
    <row r="120" spans="3:5" x14ac:dyDescent="0.35">
      <c r="C120" s="45"/>
      <c r="D120" s="45"/>
      <c r="E120" s="45"/>
    </row>
    <row r="121" spans="3:5" x14ac:dyDescent="0.35">
      <c r="C121" s="45"/>
      <c r="D121" s="45"/>
      <c r="E121" s="45"/>
    </row>
    <row r="122" spans="3:5" x14ac:dyDescent="0.35">
      <c r="C122" s="45"/>
      <c r="D122" s="45"/>
      <c r="E122" s="45"/>
    </row>
    <row r="123" spans="3:5" x14ac:dyDescent="0.35">
      <c r="C123" s="45"/>
      <c r="D123" s="45"/>
      <c r="E123" s="45"/>
    </row>
    <row r="124" spans="3:5" x14ac:dyDescent="0.35">
      <c r="C124" s="45"/>
      <c r="D124" s="45"/>
      <c r="E124" s="45"/>
    </row>
    <row r="125" spans="3:5" x14ac:dyDescent="0.35">
      <c r="C125" s="45"/>
      <c r="D125" s="45"/>
      <c r="E125" s="45"/>
    </row>
    <row r="126" spans="3:5" x14ac:dyDescent="0.35">
      <c r="C126" s="45"/>
      <c r="D126" s="45"/>
      <c r="E126" s="45"/>
    </row>
    <row r="127" spans="3:5" x14ac:dyDescent="0.35">
      <c r="C127" s="45"/>
      <c r="D127" s="45"/>
      <c r="E127" s="45"/>
    </row>
    <row r="128" spans="3:5" x14ac:dyDescent="0.35">
      <c r="C128" s="45"/>
      <c r="D128" s="45"/>
      <c r="E128" s="45"/>
    </row>
    <row r="129" spans="3:5" x14ac:dyDescent="0.35">
      <c r="C129" s="45"/>
      <c r="D129" s="45"/>
      <c r="E129" s="45"/>
    </row>
    <row r="130" spans="3:5" x14ac:dyDescent="0.35">
      <c r="C130" s="45"/>
      <c r="D130" s="45"/>
      <c r="E130" s="45"/>
    </row>
    <row r="131" spans="3:5" x14ac:dyDescent="0.35">
      <c r="C131" s="45"/>
      <c r="D131" s="45"/>
      <c r="E131" s="45"/>
    </row>
    <row r="132" spans="3:5" x14ac:dyDescent="0.35">
      <c r="C132" s="45"/>
      <c r="D132" s="45"/>
      <c r="E132" s="45"/>
    </row>
    <row r="133" spans="3:5" x14ac:dyDescent="0.35">
      <c r="C133" s="45"/>
      <c r="D133" s="45"/>
      <c r="E133" s="45"/>
    </row>
    <row r="134" spans="3:5" x14ac:dyDescent="0.35">
      <c r="C134" s="45"/>
      <c r="D134" s="45"/>
      <c r="E134" s="45"/>
    </row>
    <row r="135" spans="3:5" x14ac:dyDescent="0.35">
      <c r="C135" s="45"/>
      <c r="D135" s="45"/>
      <c r="E135" s="45"/>
    </row>
    <row r="136" spans="3:5" x14ac:dyDescent="0.35">
      <c r="C136" s="45"/>
      <c r="D136" s="45"/>
      <c r="E136" s="45"/>
    </row>
    <row r="137" spans="3:5" x14ac:dyDescent="0.35">
      <c r="C137" s="45"/>
      <c r="D137" s="45"/>
      <c r="E137" s="45"/>
    </row>
    <row r="138" spans="3:5" x14ac:dyDescent="0.35">
      <c r="C138" s="45"/>
      <c r="D138" s="45"/>
      <c r="E138" s="45"/>
    </row>
    <row r="139" spans="3:5" x14ac:dyDescent="0.35">
      <c r="C139" s="45"/>
      <c r="D139" s="45"/>
      <c r="E139" s="45"/>
    </row>
    <row r="140" spans="3:5" x14ac:dyDescent="0.35">
      <c r="C140" s="45"/>
      <c r="D140" s="45"/>
      <c r="E140" s="45"/>
    </row>
    <row r="141" spans="3:5" x14ac:dyDescent="0.35">
      <c r="C141" s="45"/>
      <c r="D141" s="45"/>
      <c r="E141" s="45"/>
    </row>
    <row r="142" spans="3:5" x14ac:dyDescent="0.35">
      <c r="C142" s="45"/>
      <c r="D142" s="45"/>
      <c r="E142" s="45"/>
    </row>
    <row r="143" spans="3:5" x14ac:dyDescent="0.35">
      <c r="C143" s="45"/>
      <c r="D143" s="45"/>
      <c r="E143" s="45"/>
    </row>
    <row r="144" spans="3:5" x14ac:dyDescent="0.35">
      <c r="C144" s="45"/>
      <c r="D144" s="45"/>
      <c r="E144" s="45"/>
    </row>
    <row r="145" spans="3:5" x14ac:dyDescent="0.35">
      <c r="C145" s="45"/>
      <c r="D145" s="45"/>
      <c r="E145" s="45"/>
    </row>
    <row r="146" spans="3:5" x14ac:dyDescent="0.35">
      <c r="C146" s="45"/>
      <c r="D146" s="45"/>
      <c r="E146" s="45"/>
    </row>
    <row r="147" spans="3:5" x14ac:dyDescent="0.35">
      <c r="C147" s="45"/>
      <c r="D147" s="45"/>
      <c r="E147" s="45"/>
    </row>
    <row r="148" spans="3:5" x14ac:dyDescent="0.35">
      <c r="C148" s="45"/>
      <c r="D148" s="45"/>
      <c r="E148" s="45"/>
    </row>
    <row r="149" spans="3:5" x14ac:dyDescent="0.35">
      <c r="C149" s="45"/>
      <c r="D149" s="45"/>
      <c r="E149" s="45"/>
    </row>
    <row r="150" spans="3:5" x14ac:dyDescent="0.35">
      <c r="C150" s="45"/>
      <c r="D150" s="45"/>
      <c r="E150" s="45"/>
    </row>
    <row r="151" spans="3:5" x14ac:dyDescent="0.35">
      <c r="C151" s="45"/>
      <c r="D151" s="45"/>
      <c r="E151" s="45"/>
    </row>
    <row r="152" spans="3:5" x14ac:dyDescent="0.35">
      <c r="C152" s="45"/>
      <c r="D152" s="45"/>
      <c r="E152" s="45"/>
    </row>
    <row r="153" spans="3:5" x14ac:dyDescent="0.35">
      <c r="C153" s="45"/>
      <c r="D153" s="45"/>
      <c r="E153" s="45"/>
    </row>
    <row r="154" spans="3:5" x14ac:dyDescent="0.35">
      <c r="C154" s="45"/>
      <c r="D154" s="45"/>
      <c r="E154" s="45"/>
    </row>
    <row r="155" spans="3:5" x14ac:dyDescent="0.35">
      <c r="C155" s="45"/>
      <c r="D155" s="45"/>
      <c r="E155" s="45"/>
    </row>
    <row r="156" spans="3:5" x14ac:dyDescent="0.35">
      <c r="C156" s="45"/>
      <c r="D156" s="45"/>
      <c r="E156" s="45"/>
    </row>
    <row r="157" spans="3:5" x14ac:dyDescent="0.35">
      <c r="C157" s="45"/>
      <c r="D157" s="45"/>
      <c r="E157" s="45"/>
    </row>
    <row r="158" spans="3:5" x14ac:dyDescent="0.35">
      <c r="C158" s="45"/>
      <c r="D158" s="45"/>
      <c r="E158" s="45"/>
    </row>
    <row r="159" spans="3:5" x14ac:dyDescent="0.35">
      <c r="C159" s="45"/>
      <c r="D159" s="45"/>
      <c r="E159" s="45"/>
    </row>
    <row r="160" spans="3:5" x14ac:dyDescent="0.35">
      <c r="C160" s="45"/>
      <c r="D160" s="45"/>
      <c r="E160" s="45"/>
    </row>
    <row r="161" spans="3:5" x14ac:dyDescent="0.35">
      <c r="C161" s="45"/>
      <c r="D161" s="45"/>
      <c r="E161" s="45"/>
    </row>
    <row r="162" spans="3:5" x14ac:dyDescent="0.35">
      <c r="C162" s="45"/>
      <c r="D162" s="45"/>
      <c r="E162" s="45"/>
    </row>
    <row r="163" spans="3:5" x14ac:dyDescent="0.35">
      <c r="C163" s="45"/>
      <c r="D163" s="45"/>
      <c r="E163" s="45"/>
    </row>
    <row r="164" spans="3:5" x14ac:dyDescent="0.35">
      <c r="C164" s="45"/>
      <c r="D164" s="45"/>
      <c r="E164" s="45"/>
    </row>
    <row r="165" spans="3:5" x14ac:dyDescent="0.35">
      <c r="C165" s="45"/>
      <c r="D165" s="45"/>
      <c r="E165" s="45"/>
    </row>
    <row r="166" spans="3:5" x14ac:dyDescent="0.35">
      <c r="C166" s="45"/>
      <c r="D166" s="45"/>
      <c r="E166" s="45"/>
    </row>
    <row r="167" spans="3:5" x14ac:dyDescent="0.35">
      <c r="C167" s="45"/>
      <c r="D167" s="45"/>
      <c r="E167" s="45"/>
    </row>
    <row r="168" spans="3:5" x14ac:dyDescent="0.35">
      <c r="C168" s="45"/>
      <c r="D168" s="45"/>
      <c r="E168" s="45"/>
    </row>
    <row r="169" spans="3:5" x14ac:dyDescent="0.35">
      <c r="C169" s="45"/>
      <c r="D169" s="45"/>
      <c r="E169" s="45"/>
    </row>
    <row r="170" spans="3:5" x14ac:dyDescent="0.35">
      <c r="C170" s="45"/>
      <c r="D170" s="45"/>
      <c r="E170" s="45"/>
    </row>
    <row r="171" spans="3:5" x14ac:dyDescent="0.35">
      <c r="C171" s="45"/>
      <c r="D171" s="45"/>
      <c r="E171" s="45"/>
    </row>
    <row r="172" spans="3:5" x14ac:dyDescent="0.35">
      <c r="C172" s="45"/>
      <c r="D172" s="45"/>
      <c r="E172" s="45"/>
    </row>
    <row r="173" spans="3:5" x14ac:dyDescent="0.35">
      <c r="C173" s="45"/>
      <c r="D173" s="45"/>
      <c r="E173" s="45"/>
    </row>
    <row r="174" spans="3:5" x14ac:dyDescent="0.35">
      <c r="C174" s="45"/>
      <c r="D174" s="45"/>
      <c r="E174" s="45"/>
    </row>
    <row r="175" spans="3:5" x14ac:dyDescent="0.35">
      <c r="C175" s="45"/>
      <c r="D175" s="45"/>
      <c r="E175" s="45"/>
    </row>
    <row r="176" spans="3:5" x14ac:dyDescent="0.35">
      <c r="C176" s="45"/>
      <c r="D176" s="45"/>
      <c r="E176" s="45"/>
    </row>
    <row r="177" spans="3:5" x14ac:dyDescent="0.35">
      <c r="C177" s="45"/>
      <c r="D177" s="45"/>
      <c r="E177" s="45"/>
    </row>
    <row r="178" spans="3:5" x14ac:dyDescent="0.35">
      <c r="C178" s="45"/>
      <c r="D178" s="45"/>
      <c r="E178" s="45"/>
    </row>
    <row r="179" spans="3:5" x14ac:dyDescent="0.35">
      <c r="C179" s="45"/>
      <c r="D179" s="45"/>
      <c r="E179" s="45"/>
    </row>
    <row r="180" spans="3:5" x14ac:dyDescent="0.35">
      <c r="C180" s="45"/>
      <c r="D180" s="45"/>
      <c r="E180" s="45"/>
    </row>
    <row r="181" spans="3:5" x14ac:dyDescent="0.35">
      <c r="C181" s="45"/>
      <c r="D181" s="45"/>
      <c r="E181" s="45"/>
    </row>
    <row r="182" spans="3:5" x14ac:dyDescent="0.35">
      <c r="C182" s="45"/>
      <c r="D182" s="45"/>
      <c r="E182" s="45"/>
    </row>
    <row r="183" spans="3:5" x14ac:dyDescent="0.35">
      <c r="C183" s="45"/>
      <c r="D183" s="45"/>
      <c r="E183" s="45"/>
    </row>
    <row r="184" spans="3:5" x14ac:dyDescent="0.35">
      <c r="C184" s="45"/>
      <c r="D184" s="45"/>
      <c r="E184" s="45"/>
    </row>
    <row r="185" spans="3:5" x14ac:dyDescent="0.35">
      <c r="C185" s="45"/>
      <c r="D185" s="45"/>
      <c r="E185" s="45"/>
    </row>
    <row r="186" spans="3:5" x14ac:dyDescent="0.35">
      <c r="C186" s="45"/>
      <c r="D186" s="45"/>
      <c r="E186" s="45"/>
    </row>
    <row r="187" spans="3:5" x14ac:dyDescent="0.35">
      <c r="C187" s="45"/>
      <c r="D187" s="45"/>
      <c r="E187" s="45"/>
    </row>
    <row r="188" spans="3:5" x14ac:dyDescent="0.35">
      <c r="C188" s="45"/>
      <c r="D188" s="45"/>
      <c r="E188" s="45"/>
    </row>
    <row r="189" spans="3:5" x14ac:dyDescent="0.35">
      <c r="C189" s="45"/>
      <c r="D189" s="45"/>
      <c r="E189" s="45"/>
    </row>
    <row r="190" spans="3:5" x14ac:dyDescent="0.35">
      <c r="C190" s="45"/>
      <c r="D190" s="45"/>
      <c r="E190" s="45"/>
    </row>
    <row r="191" spans="3:5" x14ac:dyDescent="0.35">
      <c r="C191" s="45"/>
      <c r="D191" s="45"/>
      <c r="E191" s="45"/>
    </row>
    <row r="192" spans="3:5" x14ac:dyDescent="0.35">
      <c r="C192" s="45"/>
      <c r="D192" s="45"/>
      <c r="E192" s="45"/>
    </row>
    <row r="193" spans="3:5" x14ac:dyDescent="0.35">
      <c r="C193" s="45"/>
      <c r="D193" s="45"/>
      <c r="E193" s="45"/>
    </row>
    <row r="194" spans="3:5" x14ac:dyDescent="0.35">
      <c r="C194" s="45"/>
      <c r="D194" s="45"/>
      <c r="E194" s="45"/>
    </row>
    <row r="195" spans="3:5" x14ac:dyDescent="0.35">
      <c r="C195" s="45"/>
      <c r="D195" s="45"/>
      <c r="E195" s="45"/>
    </row>
    <row r="196" spans="3:5" x14ac:dyDescent="0.35">
      <c r="C196" s="45"/>
      <c r="D196" s="45"/>
      <c r="E196" s="45"/>
    </row>
    <row r="197" spans="3:5" x14ac:dyDescent="0.35">
      <c r="C197" s="45"/>
      <c r="D197" s="45"/>
      <c r="E197" s="45"/>
    </row>
    <row r="198" spans="3:5" x14ac:dyDescent="0.35">
      <c r="C198" s="45"/>
      <c r="D198" s="45"/>
      <c r="E198" s="45"/>
    </row>
    <row r="199" spans="3:5" x14ac:dyDescent="0.35">
      <c r="C199" s="45"/>
      <c r="D199" s="45"/>
      <c r="E199" s="45"/>
    </row>
    <row r="200" spans="3:5" x14ac:dyDescent="0.35">
      <c r="C200" s="45"/>
      <c r="D200" s="45"/>
      <c r="E200" s="45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65C0-9E47-4E26-ACC3-205B8CFB2738}">
  <dimension ref="A1:AZ38"/>
  <sheetViews>
    <sheetView topLeftCell="K1" zoomScale="70" zoomScaleNormal="70" workbookViewId="0">
      <selection activeCell="Q33" sqref="Q33"/>
    </sheetView>
  </sheetViews>
  <sheetFormatPr defaultColWidth="8.90625" defaultRowHeight="14.5" x14ac:dyDescent="0.35"/>
  <cols>
    <col min="2" max="2" width="19.54296875" bestFit="1" customWidth="1"/>
  </cols>
  <sheetData>
    <row r="1" spans="1:52" ht="14.4" customHeight="1" x14ac:dyDescent="0.5">
      <c r="A1" s="46" t="s">
        <v>114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</row>
    <row r="2" spans="1:52" x14ac:dyDescent="0.35">
      <c r="A2" s="47" t="s">
        <v>45</v>
      </c>
      <c r="B2" s="47"/>
      <c r="C2" s="24" t="s">
        <v>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4"/>
      <c r="R2" s="24"/>
      <c r="S2" s="24"/>
      <c r="T2" s="24" t="s">
        <v>53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G2" s="27"/>
      <c r="AJ2" s="24"/>
      <c r="AK2" s="24" t="s">
        <v>34</v>
      </c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7"/>
    </row>
    <row r="3" spans="1:52" x14ac:dyDescent="0.35">
      <c r="A3" s="47"/>
      <c r="B3" s="47"/>
      <c r="C3" s="24">
        <v>2010</v>
      </c>
      <c r="D3" s="24">
        <v>2011</v>
      </c>
      <c r="E3" s="24">
        <v>2012</v>
      </c>
      <c r="F3" s="24">
        <v>2013</v>
      </c>
      <c r="G3" s="24">
        <v>2014</v>
      </c>
      <c r="H3" s="24">
        <v>2015</v>
      </c>
      <c r="I3" s="24">
        <v>2016</v>
      </c>
      <c r="J3" s="24">
        <v>2017</v>
      </c>
      <c r="K3" s="24">
        <v>2018</v>
      </c>
      <c r="L3" s="24">
        <v>2019</v>
      </c>
      <c r="M3" s="24">
        <v>2020</v>
      </c>
      <c r="N3" s="24">
        <v>2021</v>
      </c>
      <c r="O3" s="24">
        <v>2022</v>
      </c>
      <c r="P3" s="24">
        <v>2023</v>
      </c>
      <c r="Q3" s="24">
        <v>2024</v>
      </c>
      <c r="R3" s="24"/>
      <c r="S3" s="24"/>
      <c r="T3" s="24">
        <v>2010</v>
      </c>
      <c r="U3" s="24">
        <v>2011</v>
      </c>
      <c r="V3" s="24">
        <v>2012</v>
      </c>
      <c r="W3" s="24">
        <v>2013</v>
      </c>
      <c r="X3" s="24">
        <v>2014</v>
      </c>
      <c r="Y3" s="24">
        <v>2015</v>
      </c>
      <c r="Z3" s="24">
        <v>2016</v>
      </c>
      <c r="AA3" s="24">
        <v>2017</v>
      </c>
      <c r="AB3" s="24">
        <v>2018</v>
      </c>
      <c r="AC3" s="24">
        <v>2019</v>
      </c>
      <c r="AD3" s="24">
        <v>2020</v>
      </c>
      <c r="AE3" s="24">
        <v>2021</v>
      </c>
      <c r="AF3" s="24">
        <v>2022</v>
      </c>
      <c r="AG3" s="24">
        <v>2023</v>
      </c>
      <c r="AH3" s="24">
        <v>2024</v>
      </c>
      <c r="AI3" s="24"/>
      <c r="AJ3" s="24"/>
      <c r="AK3" s="24">
        <v>2010</v>
      </c>
      <c r="AL3" s="24">
        <v>2011</v>
      </c>
      <c r="AM3" s="24">
        <v>2012</v>
      </c>
      <c r="AN3" s="24">
        <v>2013</v>
      </c>
      <c r="AO3" s="24">
        <v>2014</v>
      </c>
      <c r="AP3" s="24">
        <v>2015</v>
      </c>
      <c r="AQ3" s="24">
        <v>2016</v>
      </c>
      <c r="AR3" s="24">
        <v>2017</v>
      </c>
      <c r="AS3" s="24">
        <v>2018</v>
      </c>
      <c r="AT3" s="24">
        <v>2019</v>
      </c>
      <c r="AU3" s="24">
        <v>2020</v>
      </c>
      <c r="AV3" s="24">
        <v>2021</v>
      </c>
      <c r="AW3" s="24">
        <v>2022</v>
      </c>
      <c r="AX3">
        <v>2023</v>
      </c>
      <c r="AY3" s="24">
        <v>2024</v>
      </c>
    </row>
    <row r="4" spans="1:52" x14ac:dyDescent="0.35">
      <c r="A4" s="47"/>
      <c r="B4" s="47" t="s">
        <v>54</v>
      </c>
      <c r="C4" s="20">
        <v>17.529511939429238</v>
      </c>
      <c r="D4" s="20">
        <v>18.334277194919935</v>
      </c>
      <c r="E4" s="20">
        <v>18.208098791382032</v>
      </c>
      <c r="F4" s="20">
        <v>24.948380009896095</v>
      </c>
      <c r="G4" s="20">
        <v>28.862128491620108</v>
      </c>
      <c r="H4" s="20">
        <v>30.927456000000003</v>
      </c>
      <c r="I4" s="20">
        <v>32.887751677852357</v>
      </c>
      <c r="J4" s="20">
        <v>34.938698679471798</v>
      </c>
      <c r="K4" s="20">
        <v>37.324060975609761</v>
      </c>
      <c r="L4" s="20">
        <v>36.394278184480235</v>
      </c>
      <c r="M4" s="20">
        <v>43.568710227272717</v>
      </c>
      <c r="N4" s="20">
        <v>40.528506603454119</v>
      </c>
      <c r="O4" s="20">
        <v>47.376494495124255</v>
      </c>
      <c r="P4" s="20">
        <v>51.970363799820205</v>
      </c>
      <c r="Q4" s="20">
        <v>50.497800000000005</v>
      </c>
      <c r="R4" s="20"/>
      <c r="S4" s="24"/>
      <c r="T4" s="20">
        <v>150.91100058241122</v>
      </c>
      <c r="U4" s="20">
        <v>179.83529320817226</v>
      </c>
      <c r="V4" s="20">
        <v>157.38487440882818</v>
      </c>
      <c r="W4" s="20">
        <v>176.6326432459179</v>
      </c>
      <c r="X4" s="20">
        <v>144.03279329608938</v>
      </c>
      <c r="Y4" s="20">
        <v>161.47169066666663</v>
      </c>
      <c r="Z4" s="20">
        <v>151.92447986577184</v>
      </c>
      <c r="AA4" s="20">
        <v>166.01396398559424</v>
      </c>
      <c r="AB4" s="20">
        <v>177.89378048780492</v>
      </c>
      <c r="AC4" s="20">
        <v>172.77461200585654</v>
      </c>
      <c r="AD4" s="20">
        <v>220.44514772727271</v>
      </c>
      <c r="AE4" s="1">
        <v>287.15915882153746</v>
      </c>
      <c r="AF4" s="1">
        <v>285.45709845863479</v>
      </c>
      <c r="AG4" s="1">
        <v>228.67823554090504</v>
      </c>
      <c r="AH4" s="1">
        <v>220.06820000000002</v>
      </c>
      <c r="AI4" s="27">
        <f>(AH4-AE4)/AE4</f>
        <v>-0.23363684131430704</v>
      </c>
      <c r="AJ4" s="24"/>
      <c r="AK4" s="20">
        <v>151.17225393127552</v>
      </c>
      <c r="AL4" s="20">
        <v>157.84403754831584</v>
      </c>
      <c r="AM4" s="20">
        <v>156.54532212296377</v>
      </c>
      <c r="AN4" s="20">
        <v>182.63508362196936</v>
      </c>
      <c r="AO4" s="20">
        <v>223.47302793296089</v>
      </c>
      <c r="AP4" s="20">
        <v>229.5177546666666</v>
      </c>
      <c r="AQ4" s="20">
        <v>231.03287919463085</v>
      </c>
      <c r="AR4" s="20">
        <v>214.98392797118848</v>
      </c>
      <c r="AS4" s="20">
        <v>232.12223323170736</v>
      </c>
      <c r="AT4" s="20">
        <v>227.19202928257687</v>
      </c>
      <c r="AU4" s="20">
        <v>215.15619034090903</v>
      </c>
      <c r="AV4" s="20">
        <v>214.61936606840501</v>
      </c>
      <c r="AW4" s="20">
        <v>262.31241648317075</v>
      </c>
      <c r="AX4" s="1">
        <v>269.39944980521426</v>
      </c>
      <c r="AY4" s="1">
        <v>247.51180000000002</v>
      </c>
      <c r="AZ4" s="27">
        <f>(AY4-AV4)/AV4</f>
        <v>0.15325939375438885</v>
      </c>
    </row>
    <row r="5" spans="1:52" x14ac:dyDescent="0.35">
      <c r="A5" s="47"/>
      <c r="B5" s="4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H5" s="15">
        <f>AG4-AH4</f>
        <v>8.6100355409050167</v>
      </c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</row>
    <row r="6" spans="1:52" x14ac:dyDescent="0.35">
      <c r="A6" s="47"/>
      <c r="B6" s="47"/>
      <c r="C6" s="24" t="s">
        <v>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 t="s">
        <v>53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J6" s="24"/>
      <c r="AK6" s="24" t="s">
        <v>34</v>
      </c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</row>
    <row r="7" spans="1:52" x14ac:dyDescent="0.35">
      <c r="A7" s="47"/>
      <c r="C7" s="24">
        <v>2010</v>
      </c>
      <c r="D7" s="24">
        <v>2011</v>
      </c>
      <c r="E7" s="24">
        <v>2012</v>
      </c>
      <c r="F7" s="24">
        <v>2013</v>
      </c>
      <c r="G7" s="24">
        <v>2014</v>
      </c>
      <c r="H7" s="24">
        <v>2015</v>
      </c>
      <c r="I7" s="24">
        <v>2016</v>
      </c>
      <c r="J7" s="24">
        <v>2017</v>
      </c>
      <c r="K7" s="24">
        <v>2018</v>
      </c>
      <c r="L7" s="24">
        <v>2019</v>
      </c>
      <c r="M7" s="24">
        <v>2020</v>
      </c>
      <c r="N7" s="24">
        <v>2021</v>
      </c>
      <c r="O7" s="24">
        <v>2022</v>
      </c>
      <c r="P7" s="24">
        <v>2023</v>
      </c>
      <c r="Q7" s="24">
        <v>2024</v>
      </c>
      <c r="R7" s="24"/>
      <c r="S7" s="24"/>
      <c r="T7" s="24">
        <v>2010</v>
      </c>
      <c r="U7" s="24">
        <v>2011</v>
      </c>
      <c r="V7" s="24">
        <v>2012</v>
      </c>
      <c r="W7" s="24">
        <v>2013</v>
      </c>
      <c r="X7" s="24">
        <v>2014</v>
      </c>
      <c r="Y7" s="24">
        <v>2015</v>
      </c>
      <c r="Z7" s="24">
        <v>2016</v>
      </c>
      <c r="AA7" s="24">
        <v>2017</v>
      </c>
      <c r="AB7" s="24">
        <v>2018</v>
      </c>
      <c r="AC7" s="24">
        <v>2019</v>
      </c>
      <c r="AD7" s="24">
        <v>2020</v>
      </c>
      <c r="AE7" s="24">
        <v>2021</v>
      </c>
      <c r="AF7" s="24">
        <v>2022</v>
      </c>
      <c r="AG7" s="24">
        <v>2023</v>
      </c>
      <c r="AH7" s="24">
        <v>2024</v>
      </c>
      <c r="AI7" s="24"/>
      <c r="AJ7" s="24"/>
      <c r="AK7" s="24">
        <v>2010</v>
      </c>
      <c r="AL7" s="24">
        <v>2011</v>
      </c>
      <c r="AM7" s="24">
        <v>2012</v>
      </c>
      <c r="AN7" s="24">
        <v>2013</v>
      </c>
      <c r="AO7" s="24">
        <v>2014</v>
      </c>
      <c r="AP7" s="24">
        <v>2015</v>
      </c>
      <c r="AQ7" s="24">
        <v>2016</v>
      </c>
      <c r="AR7" s="24">
        <v>2017</v>
      </c>
      <c r="AS7" s="24">
        <v>2018</v>
      </c>
      <c r="AT7" s="24">
        <v>2019</v>
      </c>
      <c r="AU7" s="24">
        <v>2020</v>
      </c>
      <c r="AV7" s="24">
        <v>2021</v>
      </c>
      <c r="AW7" s="24">
        <v>2022</v>
      </c>
      <c r="AX7" s="24">
        <v>2023</v>
      </c>
      <c r="AY7" s="24">
        <v>2024</v>
      </c>
    </row>
    <row r="8" spans="1:52" x14ac:dyDescent="0.35">
      <c r="A8" s="47"/>
      <c r="B8" s="47" t="s">
        <v>55</v>
      </c>
      <c r="C8" s="20">
        <v>1.1785910253384273</v>
      </c>
      <c r="D8" s="20">
        <v>1.3474423691181578</v>
      </c>
      <c r="E8" s="20">
        <v>1.2046315656327795</v>
      </c>
      <c r="F8" s="20">
        <v>1.4506134479290558</v>
      </c>
      <c r="G8" s="20">
        <v>1.6568763907973858</v>
      </c>
      <c r="H8" s="20">
        <v>1.5439120217696276</v>
      </c>
      <c r="I8" s="20">
        <v>1.6028562585083446</v>
      </c>
      <c r="J8" s="20">
        <v>1.904844052939813</v>
      </c>
      <c r="K8" s="20">
        <v>2.005471159021059</v>
      </c>
      <c r="L8" s="20">
        <v>1.9482351087164442</v>
      </c>
      <c r="M8" s="20">
        <v>2.0849456010372278</v>
      </c>
      <c r="N8" s="20">
        <v>2.349852023745171</v>
      </c>
      <c r="O8" s="20">
        <v>2.5438853433296416</v>
      </c>
      <c r="P8" s="20">
        <v>2.6744343612764299</v>
      </c>
      <c r="Q8" s="20">
        <v>2.8093122129670505</v>
      </c>
      <c r="R8" s="20"/>
      <c r="S8" s="24"/>
      <c r="T8" s="20">
        <v>10.164084290563908</v>
      </c>
      <c r="U8" s="20">
        <v>13.103085812653596</v>
      </c>
      <c r="V8" s="20">
        <v>10.412005843760028</v>
      </c>
      <c r="W8" s="20">
        <v>10.271395619516236</v>
      </c>
      <c r="X8" s="20">
        <v>8.2490007591766705</v>
      </c>
      <c r="Y8" s="20">
        <v>8.0483978226789858</v>
      </c>
      <c r="Z8" s="20">
        <v>7.3944359479742561</v>
      </c>
      <c r="AA8" s="20">
        <v>9.0513240087483773</v>
      </c>
      <c r="AB8" s="20">
        <v>9.5183820656646354</v>
      </c>
      <c r="AC8" s="20">
        <v>9.2393237329960645</v>
      </c>
      <c r="AD8" s="20">
        <v>10.548768523081886</v>
      </c>
      <c r="AE8" s="1">
        <v>16.652540898550374</v>
      </c>
      <c r="AF8" s="1">
        <v>15.308163731646923</v>
      </c>
      <c r="AG8" s="1">
        <v>11.765487735356221</v>
      </c>
      <c r="AH8" s="1">
        <v>12.249095638813913</v>
      </c>
      <c r="AI8" s="1"/>
      <c r="AJ8" s="24"/>
      <c r="AK8" s="20">
        <v>10.175122511535699</v>
      </c>
      <c r="AL8" s="20">
        <v>11.517577591390923</v>
      </c>
      <c r="AM8" s="20">
        <v>10.355584858237874</v>
      </c>
      <c r="AN8" s="20">
        <v>10.615587232238518</v>
      </c>
      <c r="AO8" s="20">
        <v>12.811326278394732</v>
      </c>
      <c r="AP8" s="20">
        <v>11.432920590307944</v>
      </c>
      <c r="AQ8" s="20">
        <v>11.256274879818337</v>
      </c>
      <c r="AR8" s="20">
        <v>11.721986824122238</v>
      </c>
      <c r="AS8" s="20">
        <v>12.421354213978471</v>
      </c>
      <c r="AT8" s="20">
        <v>12.159645515804185</v>
      </c>
      <c r="AU8" s="20">
        <v>10.29980987575278</v>
      </c>
      <c r="AV8" s="20">
        <v>12.443084319776432</v>
      </c>
      <c r="AW8" s="20">
        <v>14.055799578238943</v>
      </c>
      <c r="AX8" s="1">
        <v>13.857118058669592</v>
      </c>
      <c r="AY8" s="1">
        <v>13.771046733296892</v>
      </c>
    </row>
    <row r="9" spans="1:52" x14ac:dyDescent="0.35">
      <c r="A9" s="47"/>
      <c r="B9" s="4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</row>
    <row r="10" spans="1:52" x14ac:dyDescent="0.35">
      <c r="A10" s="47" t="s">
        <v>46</v>
      </c>
      <c r="B10" s="47"/>
      <c r="C10" s="24" t="s"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 t="s">
        <v>53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J10" s="24"/>
      <c r="AK10" s="24" t="s">
        <v>34</v>
      </c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48"/>
    </row>
    <row r="11" spans="1:52" x14ac:dyDescent="0.35">
      <c r="A11" s="47"/>
      <c r="C11" s="24">
        <v>2010</v>
      </c>
      <c r="D11" s="24">
        <v>2011</v>
      </c>
      <c r="E11" s="24">
        <v>2012</v>
      </c>
      <c r="F11" s="24">
        <v>2013</v>
      </c>
      <c r="G11" s="24">
        <v>2014</v>
      </c>
      <c r="H11" s="24">
        <v>2015</v>
      </c>
      <c r="I11" s="24">
        <v>2016</v>
      </c>
      <c r="J11" s="24">
        <v>2017</v>
      </c>
      <c r="K11" s="24">
        <v>2018</v>
      </c>
      <c r="L11" s="24">
        <v>2019</v>
      </c>
      <c r="M11" s="24">
        <v>2020</v>
      </c>
      <c r="N11" s="24">
        <v>2021</v>
      </c>
      <c r="O11" s="24">
        <v>2022</v>
      </c>
      <c r="P11" s="24">
        <v>2023</v>
      </c>
      <c r="Q11" s="24">
        <v>2024</v>
      </c>
      <c r="R11" s="24"/>
      <c r="S11" s="24"/>
      <c r="T11" s="24">
        <v>2010</v>
      </c>
      <c r="U11" s="24">
        <v>2011</v>
      </c>
      <c r="V11" s="24">
        <v>2012</v>
      </c>
      <c r="W11" s="24">
        <v>2013</v>
      </c>
      <c r="X11" s="24">
        <v>2014</v>
      </c>
      <c r="Y11" s="24">
        <v>2015</v>
      </c>
      <c r="Z11" s="24">
        <v>2016</v>
      </c>
      <c r="AA11" s="24">
        <v>2017</v>
      </c>
      <c r="AB11" s="24">
        <v>2018</v>
      </c>
      <c r="AC11" s="24">
        <v>2019</v>
      </c>
      <c r="AD11" s="24">
        <v>2020</v>
      </c>
      <c r="AE11" s="24">
        <v>2021</v>
      </c>
      <c r="AF11" s="24">
        <v>2022</v>
      </c>
      <c r="AG11" s="24">
        <v>2023</v>
      </c>
      <c r="AH11" s="24">
        <v>2024</v>
      </c>
      <c r="AI11" s="24"/>
      <c r="AJ11" s="24"/>
      <c r="AK11" s="24">
        <v>2010</v>
      </c>
      <c r="AL11" s="24">
        <v>2011</v>
      </c>
      <c r="AM11" s="24">
        <v>2012</v>
      </c>
      <c r="AN11" s="24">
        <v>2013</v>
      </c>
      <c r="AO11" s="24">
        <v>2014</v>
      </c>
      <c r="AP11" s="24">
        <v>2015</v>
      </c>
      <c r="AQ11" s="24">
        <v>2016</v>
      </c>
      <c r="AR11" s="24">
        <v>2017</v>
      </c>
      <c r="AS11" s="24">
        <v>2018</v>
      </c>
      <c r="AT11" s="24">
        <v>2019</v>
      </c>
      <c r="AU11" s="24">
        <v>2020</v>
      </c>
      <c r="AV11" s="24">
        <v>2021</v>
      </c>
      <c r="AW11" s="24">
        <v>2022</v>
      </c>
      <c r="AX11" s="24">
        <v>2023</v>
      </c>
      <c r="AY11" s="24">
        <v>2024</v>
      </c>
    </row>
    <row r="12" spans="1:52" x14ac:dyDescent="0.35">
      <c r="A12" s="47"/>
      <c r="B12" s="47" t="s">
        <v>54</v>
      </c>
      <c r="C12" s="20">
        <v>7.4614280722189879</v>
      </c>
      <c r="D12" s="20">
        <v>9.753415792379899</v>
      </c>
      <c r="E12" s="20">
        <v>11.842240672622175</v>
      </c>
      <c r="F12" s="20">
        <v>13.501745670460171</v>
      </c>
      <c r="G12" s="20">
        <v>15.459268156424578</v>
      </c>
      <c r="H12" s="20">
        <v>16.763237333333329</v>
      </c>
      <c r="I12" s="20">
        <v>19.59426845637584</v>
      </c>
      <c r="J12" s="20">
        <v>17.04239135654262</v>
      </c>
      <c r="K12" s="20">
        <v>15.516237804878054</v>
      </c>
      <c r="L12" s="20">
        <v>17.018244509516837</v>
      </c>
      <c r="M12" s="20">
        <v>16.454369318181815</v>
      </c>
      <c r="N12" s="20">
        <v>15.08903487978327</v>
      </c>
      <c r="O12" s="20">
        <v>15.899845234350426</v>
      </c>
      <c r="P12" s="20">
        <v>16.457365298172011</v>
      </c>
      <c r="Q12" s="20">
        <v>17.018099999999997</v>
      </c>
      <c r="R12" s="20"/>
      <c r="S12" s="24"/>
      <c r="T12" s="20">
        <v>66.000216656959836</v>
      </c>
      <c r="U12" s="20">
        <v>80.375701822197669</v>
      </c>
      <c r="V12" s="20">
        <v>88.599007882291119</v>
      </c>
      <c r="W12" s="20">
        <v>101.14229985155866</v>
      </c>
      <c r="X12" s="20">
        <v>104.30781564245808</v>
      </c>
      <c r="Y12" s="20">
        <v>69.16925333333333</v>
      </c>
      <c r="Z12" s="20">
        <v>65.301090604026854</v>
      </c>
      <c r="AA12" s="20">
        <v>57.438103241296524</v>
      </c>
      <c r="AB12" s="20">
        <v>93.363731707317086</v>
      </c>
      <c r="AC12" s="20">
        <v>65.591503660322104</v>
      </c>
      <c r="AD12" s="20">
        <v>53.352008522727274</v>
      </c>
      <c r="AE12" s="1">
        <v>83.931165594310869</v>
      </c>
      <c r="AF12" s="1">
        <v>131.77979490405789</v>
      </c>
      <c r="AG12" s="1">
        <v>105.50281690140844</v>
      </c>
      <c r="AH12" s="1">
        <v>99.799300000000002</v>
      </c>
      <c r="AI12" s="1"/>
      <c r="AJ12" s="24"/>
      <c r="AK12" s="20">
        <v>244.18148631333725</v>
      </c>
      <c r="AL12" s="20">
        <v>275.73417780231915</v>
      </c>
      <c r="AM12" s="20">
        <v>291.44442249080396</v>
      </c>
      <c r="AN12" s="20">
        <v>345.9968906481941</v>
      </c>
      <c r="AO12" s="20">
        <v>332.9885307262569</v>
      </c>
      <c r="AP12" s="20">
        <v>354.75351999999998</v>
      </c>
      <c r="AQ12" s="20">
        <v>325.96914765100672</v>
      </c>
      <c r="AR12" s="20">
        <v>313.89948139255705</v>
      </c>
      <c r="AS12" s="20">
        <v>337.76675762195129</v>
      </c>
      <c r="AT12" s="20">
        <v>346.93651098096637</v>
      </c>
      <c r="AU12" s="20">
        <v>274.3629034090909</v>
      </c>
      <c r="AV12" s="20">
        <v>323.99459939045033</v>
      </c>
      <c r="AW12" s="20">
        <v>384.87606794589499</v>
      </c>
      <c r="AX12" s="1">
        <v>386.37865388073118</v>
      </c>
      <c r="AY12" s="1">
        <v>358.1454</v>
      </c>
      <c r="AZ12" s="15">
        <f>AY12-AX12</f>
        <v>-28.233253880731183</v>
      </c>
    </row>
    <row r="13" spans="1:52" x14ac:dyDescent="0.35">
      <c r="A13" s="47"/>
      <c r="B13" s="47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1:52" ht="14.4" customHeight="1" x14ac:dyDescent="0.35">
      <c r="A14" s="47"/>
      <c r="B14" s="47"/>
      <c r="C14" s="24" t="s">
        <v>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 t="s">
        <v>53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J14" s="24"/>
      <c r="AK14" s="24" t="s">
        <v>34</v>
      </c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</row>
    <row r="15" spans="1:52" x14ac:dyDescent="0.35">
      <c r="A15" s="47"/>
      <c r="C15" s="24">
        <v>2010</v>
      </c>
      <c r="D15" s="24">
        <v>2011</v>
      </c>
      <c r="E15" s="24">
        <v>2012</v>
      </c>
      <c r="F15" s="24">
        <v>2013</v>
      </c>
      <c r="G15" s="24">
        <v>2014</v>
      </c>
      <c r="H15" s="24">
        <v>2015</v>
      </c>
      <c r="I15" s="24">
        <v>2016</v>
      </c>
      <c r="J15" s="24">
        <v>2017</v>
      </c>
      <c r="K15" s="24">
        <v>2018</v>
      </c>
      <c r="L15" s="24">
        <v>2019</v>
      </c>
      <c r="M15" s="24">
        <v>2020</v>
      </c>
      <c r="N15" s="24">
        <v>2021</v>
      </c>
      <c r="O15" s="24">
        <v>2022</v>
      </c>
      <c r="P15" s="24">
        <v>2023</v>
      </c>
      <c r="Q15" s="24">
        <v>2024</v>
      </c>
      <c r="R15" s="24"/>
      <c r="S15" s="24"/>
      <c r="T15" s="24">
        <v>2010</v>
      </c>
      <c r="U15" s="24">
        <v>2011</v>
      </c>
      <c r="V15" s="24">
        <v>2012</v>
      </c>
      <c r="W15" s="24">
        <v>2013</v>
      </c>
      <c r="X15" s="24">
        <v>2014</v>
      </c>
      <c r="Y15" s="24">
        <v>2015</v>
      </c>
      <c r="Z15" s="24">
        <v>2016</v>
      </c>
      <c r="AA15" s="24">
        <v>2017</v>
      </c>
      <c r="AB15" s="24">
        <v>2018</v>
      </c>
      <c r="AC15" s="24">
        <v>2019</v>
      </c>
      <c r="AD15" s="24">
        <v>2020</v>
      </c>
      <c r="AE15" s="24">
        <v>2021</v>
      </c>
      <c r="AF15" s="24">
        <v>2022</v>
      </c>
      <c r="AG15" s="24">
        <v>2023</v>
      </c>
      <c r="AH15" s="24">
        <v>2024</v>
      </c>
      <c r="AI15" s="24"/>
      <c r="AJ15" s="24"/>
      <c r="AK15" s="24">
        <v>2010</v>
      </c>
      <c r="AL15" s="24">
        <v>2011</v>
      </c>
      <c r="AM15" s="24">
        <v>2012</v>
      </c>
      <c r="AN15" s="24">
        <v>2013</v>
      </c>
      <c r="AO15" s="24">
        <v>2014</v>
      </c>
      <c r="AP15" s="24">
        <v>2015</v>
      </c>
      <c r="AQ15" s="24">
        <v>2016</v>
      </c>
      <c r="AR15" s="24">
        <v>2017</v>
      </c>
      <c r="AS15" s="24">
        <v>2018</v>
      </c>
      <c r="AT15" s="24">
        <v>2019</v>
      </c>
      <c r="AU15" s="24">
        <v>2020</v>
      </c>
      <c r="AV15" s="24">
        <v>2021</v>
      </c>
      <c r="AW15" s="24">
        <v>2022</v>
      </c>
      <c r="AX15" s="24">
        <v>2023</v>
      </c>
      <c r="AY15" s="24">
        <v>2024</v>
      </c>
    </row>
    <row r="16" spans="1:52" x14ac:dyDescent="0.35">
      <c r="B16" s="47" t="s">
        <v>55</v>
      </c>
      <c r="C16" s="20">
        <v>0.50251514257203966</v>
      </c>
      <c r="D16" s="20">
        <v>0.71258657322885421</v>
      </c>
      <c r="E16" s="20">
        <v>0.78332053469094098</v>
      </c>
      <c r="F16" s="20">
        <v>0.78529327121429904</v>
      </c>
      <c r="G16" s="20">
        <v>0.88439071394440838</v>
      </c>
      <c r="H16" s="20">
        <v>0.83107327604905368</v>
      </c>
      <c r="I16" s="20">
        <v>0.95615312261833796</v>
      </c>
      <c r="J16" s="20">
        <v>0.9296071072222053</v>
      </c>
      <c r="K16" s="20">
        <v>0.8352774728253235</v>
      </c>
      <c r="L16" s="20">
        <v>0.90867354487570473</v>
      </c>
      <c r="M16" s="20">
        <v>0.78698884730424201</v>
      </c>
      <c r="N16" s="20">
        <v>0.8756914008360156</v>
      </c>
      <c r="O16" s="20">
        <v>0.85237605484658274</v>
      </c>
      <c r="P16" s="20">
        <v>0.84682053694440484</v>
      </c>
      <c r="Q16" s="20">
        <v>0.94784993104714477</v>
      </c>
      <c r="R16" s="20"/>
      <c r="S16" s="24"/>
      <c r="T16" s="20">
        <v>4.4384109445411672</v>
      </c>
      <c r="U16" s="20">
        <v>5.885012673371306</v>
      </c>
      <c r="V16" s="20">
        <v>5.8598628319969173</v>
      </c>
      <c r="W16" s="20">
        <v>5.8767005556176022</v>
      </c>
      <c r="X16" s="20">
        <v>5.9822113237166619</v>
      </c>
      <c r="Y16" s="20">
        <v>3.4574672134839868</v>
      </c>
      <c r="Z16" s="20">
        <v>3.1896081756238694</v>
      </c>
      <c r="AA16" s="20">
        <v>3.1309941686606746</v>
      </c>
      <c r="AB16" s="20">
        <v>4.9951482154071858</v>
      </c>
      <c r="AC16" s="20">
        <v>3.5203434520035546</v>
      </c>
      <c r="AD16" s="20">
        <v>2.5545476278155896</v>
      </c>
      <c r="AE16" s="1">
        <v>4.8718341510893621</v>
      </c>
      <c r="AF16" s="1">
        <v>7.07369594144137</v>
      </c>
      <c r="AG16" s="1">
        <v>5.4258086600968989</v>
      </c>
      <c r="AH16" s="1">
        <v>5.5589818397034758</v>
      </c>
      <c r="AI16" s="1"/>
      <c r="AJ16" s="24"/>
      <c r="AK16" s="20">
        <v>16.441842301920186</v>
      </c>
      <c r="AL16" s="20">
        <v>20.14011046240924</v>
      </c>
      <c r="AM16" s="20">
        <v>19.279397299271306</v>
      </c>
      <c r="AN16" s="20">
        <v>20.11247101507427</v>
      </c>
      <c r="AO16" s="20">
        <v>19.106664322033797</v>
      </c>
      <c r="AP16" s="20">
        <v>17.676039932076726</v>
      </c>
      <c r="AQ16" s="20">
        <v>15.888030915408885</v>
      </c>
      <c r="AR16" s="20">
        <v>17.114587745309766</v>
      </c>
      <c r="AS16" s="20">
        <v>18.086777588460095</v>
      </c>
      <c r="AT16" s="20">
        <v>18.578145798975065</v>
      </c>
      <c r="AU16" s="20">
        <v>13.134791633368092</v>
      </c>
      <c r="AV16" s="20">
        <v>18.788106608438149</v>
      </c>
      <c r="AW16" s="20">
        <v>20.647175398946018</v>
      </c>
      <c r="AX16" s="1">
        <v>19.874190822493045</v>
      </c>
      <c r="AY16" s="1">
        <v>19.925988905163297</v>
      </c>
    </row>
    <row r="17" spans="19:49" x14ac:dyDescent="0.35"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</row>
    <row r="18" spans="19:49" x14ac:dyDescent="0.35"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19:49" x14ac:dyDescent="0.35"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</row>
    <row r="20" spans="19:49" x14ac:dyDescent="0.35"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</row>
    <row r="38" customFormat="1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F98A-3B4C-46A0-8C93-1D8EF1E19B4C}">
  <dimension ref="A1:M28"/>
  <sheetViews>
    <sheetView zoomScale="56" zoomScaleNormal="56" workbookViewId="0">
      <pane xSplit="1" ySplit="6" topLeftCell="B9" activePane="bottomRight" state="frozen"/>
      <selection activeCell="J65" sqref="J65"/>
      <selection pane="topRight" activeCell="J65" sqref="J65"/>
      <selection pane="bottomLeft" activeCell="J65" sqref="J65"/>
      <selection pane="bottomRight" activeCell="F28" sqref="F28"/>
    </sheetView>
  </sheetViews>
  <sheetFormatPr defaultColWidth="8.81640625" defaultRowHeight="14.5" x14ac:dyDescent="0.35"/>
  <cols>
    <col min="1" max="10" width="8.81640625" style="16"/>
    <col min="11" max="15" width="17.1796875" style="16" bestFit="1" customWidth="1"/>
    <col min="16" max="16" width="18.1796875" style="16" bestFit="1" customWidth="1"/>
    <col min="17" max="18" width="17.1796875" style="16" bestFit="1" customWidth="1"/>
    <col min="19" max="19" width="16.08984375" style="16" bestFit="1" customWidth="1"/>
    <col min="20" max="20" width="17.1796875" style="16" bestFit="1" customWidth="1"/>
    <col min="21" max="21" width="10.08984375" style="16" bestFit="1" customWidth="1"/>
    <col min="22" max="22" width="17.1796875" style="16" bestFit="1" customWidth="1"/>
    <col min="23" max="24" width="16.08984375" style="16" bestFit="1" customWidth="1"/>
    <col min="25" max="25" width="10.08984375" style="16" bestFit="1" customWidth="1"/>
    <col min="26" max="27" width="16.08984375" style="16" bestFit="1" customWidth="1"/>
    <col min="28" max="28" width="13.6328125" style="16" bestFit="1" customWidth="1"/>
    <col min="29" max="29" width="14.6328125" style="16" bestFit="1" customWidth="1"/>
    <col min="30" max="16384" width="8.81640625" style="16"/>
  </cols>
  <sheetData>
    <row r="1" spans="1:13" ht="26" x14ac:dyDescent="0.6">
      <c r="A1" s="11" t="s">
        <v>144</v>
      </c>
    </row>
    <row r="2" spans="1:13" x14ac:dyDescent="0.35">
      <c r="A2" s="158" t="s">
        <v>200</v>
      </c>
    </row>
    <row r="6" spans="1:13" x14ac:dyDescent="0.35">
      <c r="B6" s="16" t="s">
        <v>126</v>
      </c>
      <c r="C6" s="16" t="s">
        <v>127</v>
      </c>
      <c r="D6" s="16" t="s">
        <v>128</v>
      </c>
      <c r="E6" s="16" t="s">
        <v>129</v>
      </c>
      <c r="F6" s="16" t="s">
        <v>130</v>
      </c>
      <c r="G6" s="16" t="s">
        <v>22</v>
      </c>
      <c r="H6" s="16" t="s">
        <v>118</v>
      </c>
    </row>
    <row r="7" spans="1:13" x14ac:dyDescent="0.35">
      <c r="A7" s="16" t="s">
        <v>149</v>
      </c>
      <c r="B7" s="16">
        <v>100</v>
      </c>
      <c r="C7" s="16">
        <v>195.04090895697937</v>
      </c>
      <c r="D7" s="16">
        <v>266.34977690203618</v>
      </c>
      <c r="E7" s="16">
        <v>242.56398986414044</v>
      </c>
      <c r="F7" s="16">
        <v>148.33018014593938</v>
      </c>
      <c r="G7" s="16">
        <v>135.62398239350077</v>
      </c>
      <c r="H7" s="16">
        <v>100.41218464744478</v>
      </c>
      <c r="M7" s="27"/>
    </row>
    <row r="8" spans="1:13" x14ac:dyDescent="0.35">
      <c r="A8" s="16" t="s">
        <v>148</v>
      </c>
      <c r="B8" s="16">
        <v>100</v>
      </c>
      <c r="C8" s="16">
        <v>139.51766826265847</v>
      </c>
      <c r="D8" s="16">
        <v>114.84447407529524</v>
      </c>
      <c r="E8" s="16">
        <v>121.58702792710034</v>
      </c>
      <c r="F8" s="16">
        <v>140.41479329253167</v>
      </c>
      <c r="G8" s="16">
        <v>162.49798597071774</v>
      </c>
      <c r="H8" s="16">
        <v>163.54529950025915</v>
      </c>
      <c r="M8" s="27"/>
    </row>
    <row r="9" spans="1:13" x14ac:dyDescent="0.35">
      <c r="A9" s="16" t="s">
        <v>146</v>
      </c>
      <c r="B9" s="16">
        <v>100</v>
      </c>
      <c r="C9" s="16">
        <v>91.086221673307207</v>
      </c>
      <c r="D9" s="16">
        <v>176.02954037609598</v>
      </c>
      <c r="E9" s="16">
        <v>394.80417700902342</v>
      </c>
      <c r="F9" s="16">
        <v>165.14895097617713</v>
      </c>
      <c r="G9" s="16">
        <v>165.04439224616689</v>
      </c>
      <c r="H9" s="16">
        <v>168.22226997365635</v>
      </c>
      <c r="M9" s="27"/>
    </row>
    <row r="10" spans="1:13" x14ac:dyDescent="0.35">
      <c r="A10" s="16" t="s">
        <v>145</v>
      </c>
      <c r="B10" s="16">
        <v>100</v>
      </c>
      <c r="C10" s="16">
        <v>122.25926982531894</v>
      </c>
      <c r="D10" s="16">
        <v>147.61642015927285</v>
      </c>
      <c r="E10" s="16">
        <v>93.808460535385436</v>
      </c>
      <c r="F10" s="16">
        <v>118.35613626233939</v>
      </c>
      <c r="G10" s="16">
        <v>110.49153269424224</v>
      </c>
      <c r="H10" s="16">
        <v>97.212353688619629</v>
      </c>
      <c r="M10" s="27"/>
    </row>
    <row r="11" spans="1:13" x14ac:dyDescent="0.35">
      <c r="A11" s="16" t="s">
        <v>150</v>
      </c>
      <c r="B11" s="16">
        <v>100</v>
      </c>
      <c r="C11" s="16">
        <v>111.29751086521304</v>
      </c>
      <c r="D11" s="16">
        <v>137.31751979622499</v>
      </c>
      <c r="E11" s="16">
        <v>115.61719276943411</v>
      </c>
      <c r="F11" s="16">
        <v>145.2090501114065</v>
      </c>
      <c r="G11" s="16">
        <v>134.26246364937998</v>
      </c>
      <c r="H11" s="16">
        <v>124.88382171492746</v>
      </c>
      <c r="M11" s="27"/>
    </row>
    <row r="12" spans="1:13" x14ac:dyDescent="0.35">
      <c r="A12" s="16" t="s">
        <v>147</v>
      </c>
      <c r="B12" s="16">
        <v>100</v>
      </c>
      <c r="C12" s="16">
        <v>108.53706521314889</v>
      </c>
      <c r="D12" s="16">
        <v>133.20243152824537</v>
      </c>
      <c r="E12" s="16">
        <v>64.630334012209474</v>
      </c>
      <c r="F12" s="16">
        <v>124.76931230592059</v>
      </c>
      <c r="G12" s="16">
        <v>122.13488307569185</v>
      </c>
      <c r="H12" s="16">
        <v>121.07171651019657</v>
      </c>
      <c r="M12" s="27"/>
    </row>
    <row r="13" spans="1:13" x14ac:dyDescent="0.35">
      <c r="M13" s="27"/>
    </row>
    <row r="14" spans="1:13" x14ac:dyDescent="0.35">
      <c r="M14" s="27"/>
    </row>
    <row r="15" spans="1:13" x14ac:dyDescent="0.35">
      <c r="M15" s="27"/>
    </row>
    <row r="16" spans="1:13" x14ac:dyDescent="0.35">
      <c r="M16" s="27"/>
    </row>
    <row r="17" spans="13:13" x14ac:dyDescent="0.35">
      <c r="M17" s="27"/>
    </row>
    <row r="18" spans="13:13" x14ac:dyDescent="0.35">
      <c r="M18" s="27"/>
    </row>
    <row r="19" spans="13:13" x14ac:dyDescent="0.35">
      <c r="M19" s="27"/>
    </row>
    <row r="20" spans="13:13" x14ac:dyDescent="0.35">
      <c r="M20" s="27"/>
    </row>
    <row r="21" spans="13:13" x14ac:dyDescent="0.35">
      <c r="M21" s="27"/>
    </row>
    <row r="22" spans="13:13" x14ac:dyDescent="0.35">
      <c r="M22" s="27"/>
    </row>
    <row r="23" spans="13:13" x14ac:dyDescent="0.35">
      <c r="M23" s="27"/>
    </row>
    <row r="24" spans="13:13" x14ac:dyDescent="0.35">
      <c r="M24" s="27"/>
    </row>
    <row r="25" spans="13:13" x14ac:dyDescent="0.35">
      <c r="M25" s="27"/>
    </row>
    <row r="26" spans="13:13" x14ac:dyDescent="0.35">
      <c r="M26" s="27"/>
    </row>
    <row r="27" spans="13:13" x14ac:dyDescent="0.35">
      <c r="M27" s="27"/>
    </row>
    <row r="28" spans="13:13" x14ac:dyDescent="0.35">
      <c r="M28" s="27"/>
    </row>
  </sheetData>
  <sortState xmlns:xlrd2="http://schemas.microsoft.com/office/spreadsheetml/2017/richdata2" columnSort="1" ref="B5:H12">
    <sortCondition ref="B5:H5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47B4-4B25-4098-A3CB-AD76542E5410}">
  <dimension ref="A1:G24"/>
  <sheetViews>
    <sheetView zoomScale="70" zoomScaleNormal="70" workbookViewId="0">
      <selection activeCell="G11" sqref="G11"/>
    </sheetView>
  </sheetViews>
  <sheetFormatPr defaultColWidth="8.90625" defaultRowHeight="14.5" x14ac:dyDescent="0.35"/>
  <cols>
    <col min="1" max="1" width="41.453125" customWidth="1"/>
    <col min="2" max="4" width="10.6328125" customWidth="1"/>
    <col min="5" max="5" width="13.6328125" customWidth="1"/>
    <col min="6" max="7" width="10.6328125" customWidth="1"/>
  </cols>
  <sheetData>
    <row r="1" spans="1:7" ht="24" thickBot="1" x14ac:dyDescent="0.6">
      <c r="A1" s="50" t="s">
        <v>201</v>
      </c>
    </row>
    <row r="2" spans="1:7" ht="15" thickBot="1" x14ac:dyDescent="0.4">
      <c r="F2" s="51"/>
    </row>
    <row r="3" spans="1:7" ht="15" thickBot="1" x14ac:dyDescent="0.4">
      <c r="A3" s="150" t="s">
        <v>56</v>
      </c>
      <c r="B3" s="152" t="s">
        <v>109</v>
      </c>
      <c r="C3" s="153"/>
      <c r="D3" s="154" t="s">
        <v>110</v>
      </c>
      <c r="E3" s="155"/>
      <c r="F3" s="156" t="s">
        <v>111</v>
      </c>
      <c r="G3" s="157"/>
    </row>
    <row r="4" spans="1:7" ht="15" thickBot="1" x14ac:dyDescent="0.4">
      <c r="A4" s="151"/>
      <c r="B4" s="99" t="s">
        <v>55</v>
      </c>
      <c r="C4" s="99" t="s">
        <v>112</v>
      </c>
      <c r="D4" s="99" t="s">
        <v>55</v>
      </c>
      <c r="E4" s="99" t="s">
        <v>112</v>
      </c>
      <c r="F4" s="99" t="s">
        <v>55</v>
      </c>
      <c r="G4" s="99" t="s">
        <v>112</v>
      </c>
    </row>
    <row r="5" spans="1:7" ht="15" thickBot="1" x14ac:dyDescent="0.4">
      <c r="A5" s="147" t="s">
        <v>57</v>
      </c>
      <c r="B5" s="148"/>
      <c r="C5" s="148"/>
      <c r="D5" s="148"/>
      <c r="E5" s="148"/>
      <c r="F5" s="148"/>
      <c r="G5" s="149"/>
    </row>
    <row r="6" spans="1:7" ht="15" thickBot="1" x14ac:dyDescent="0.4">
      <c r="A6" s="100" t="s">
        <v>58</v>
      </c>
      <c r="B6" s="101">
        <v>1.3525003306162739</v>
      </c>
      <c r="C6" s="101">
        <v>24.3111</v>
      </c>
      <c r="D6" s="102">
        <v>0.10658634923185367</v>
      </c>
      <c r="E6" s="102">
        <v>2.3704649796099882E-2</v>
      </c>
      <c r="F6" s="101">
        <v>0.1302727732682879</v>
      </c>
      <c r="G6" s="101">
        <v>0.56294177404854784</v>
      </c>
    </row>
    <row r="7" spans="1:7" ht="15" thickBot="1" x14ac:dyDescent="0.4">
      <c r="A7" s="103" t="s">
        <v>59</v>
      </c>
      <c r="B7" s="104">
        <v>0.42176788272796728</v>
      </c>
      <c r="C7" s="104">
        <v>7.5771000000000006</v>
      </c>
      <c r="D7" s="105">
        <v>0.13082276029078041</v>
      </c>
      <c r="E7" s="105">
        <v>4.4724021909271931E-2</v>
      </c>
      <c r="F7" s="104">
        <v>4.8793533839275254E-2</v>
      </c>
      <c r="G7" s="104">
        <v>0.32437120167815375</v>
      </c>
    </row>
    <row r="8" spans="1:7" ht="15" thickBot="1" x14ac:dyDescent="0.4">
      <c r="A8" s="100" t="s">
        <v>60</v>
      </c>
      <c r="B8" s="101">
        <v>0.14000537344984271</v>
      </c>
      <c r="C8" s="101">
        <v>2.5133000000000001</v>
      </c>
      <c r="D8" s="102">
        <v>3.8769349299234687E-2</v>
      </c>
      <c r="E8" s="102">
        <v>-4.0175398481013501E-2</v>
      </c>
      <c r="F8" s="101">
        <v>5.2253344120217664E-3</v>
      </c>
      <c r="G8" s="101">
        <v>-0.10519925082409327</v>
      </c>
    </row>
    <row r="9" spans="1:7" ht="15" thickBot="1" x14ac:dyDescent="0.4">
      <c r="A9" s="103" t="s">
        <v>61</v>
      </c>
      <c r="B9" s="104">
        <v>0.50526562946302156</v>
      </c>
      <c r="C9" s="104">
        <v>9.0968</v>
      </c>
      <c r="D9" s="105">
        <v>0.17896037367738324</v>
      </c>
      <c r="E9" s="105">
        <v>9.1657036097874692E-2</v>
      </c>
      <c r="F9" s="104">
        <v>7.6696832119129629E-2</v>
      </c>
      <c r="G9" s="104">
        <v>0.763779922085705</v>
      </c>
    </row>
    <row r="10" spans="1:7" ht="15" thickBot="1" x14ac:dyDescent="0.4">
      <c r="A10" s="100" t="s">
        <v>62</v>
      </c>
      <c r="B10" s="101">
        <v>2.0505372602784386</v>
      </c>
      <c r="C10" s="101">
        <v>36.878399999999999</v>
      </c>
      <c r="D10" s="102">
        <v>-1.011622594635321E-3</v>
      </c>
      <c r="E10" s="102">
        <v>-7.5735820757105277E-2</v>
      </c>
      <c r="F10" s="101">
        <v>-2.0764704280413753E-3</v>
      </c>
      <c r="G10" s="101">
        <v>-3.0218804914593931</v>
      </c>
    </row>
    <row r="11" spans="1:7" ht="15" thickBot="1" x14ac:dyDescent="0.4">
      <c r="A11" s="103" t="s">
        <v>63</v>
      </c>
      <c r="B11" s="104">
        <v>0.12</v>
      </c>
      <c r="C11" s="104">
        <v>2.08</v>
      </c>
      <c r="D11" s="105">
        <v>0.08</v>
      </c>
      <c r="E11" s="105">
        <v>0</v>
      </c>
      <c r="F11" s="104">
        <v>0.01</v>
      </c>
      <c r="G11" s="159">
        <v>0</v>
      </c>
    </row>
    <row r="12" spans="1:7" ht="15" thickBot="1" x14ac:dyDescent="0.4">
      <c r="A12" s="100" t="s">
        <v>64</v>
      </c>
      <c r="B12" s="101">
        <v>2.8406440884265596</v>
      </c>
      <c r="C12" s="101">
        <v>51.063900000000004</v>
      </c>
      <c r="D12" s="102">
        <v>-3.5124584087946893E-2</v>
      </c>
      <c r="E12" s="102">
        <v>-0.10836135345788277</v>
      </c>
      <c r="F12" s="101">
        <v>-0.10340862716825859</v>
      </c>
      <c r="G12" s="101">
        <v>-6.2058249026071204</v>
      </c>
    </row>
    <row r="13" spans="1:7" ht="15" thickBot="1" x14ac:dyDescent="0.4">
      <c r="A13" s="103" t="s">
        <v>65</v>
      </c>
      <c r="B13" s="104">
        <v>2.2872814128863457</v>
      </c>
      <c r="C13" s="104">
        <v>41.1158</v>
      </c>
      <c r="D13" s="105">
        <v>4.9618222914676081E-3</v>
      </c>
      <c r="E13" s="105">
        <v>-7.0912998862235233E-2</v>
      </c>
      <c r="F13" s="104">
        <v>1.1293049795106981E-2</v>
      </c>
      <c r="G13" s="104">
        <v>-3.138182619118961</v>
      </c>
    </row>
    <row r="14" spans="1:7" ht="15" thickBot="1" x14ac:dyDescent="0.4">
      <c r="A14" s="100" t="s">
        <v>66</v>
      </c>
      <c r="B14" s="101">
        <v>3.350510797172142</v>
      </c>
      <c r="C14" s="101">
        <v>60.173199999999994</v>
      </c>
      <c r="D14" s="102">
        <v>-0.17906856239797328</v>
      </c>
      <c r="E14" s="102">
        <v>-0.24143379922009237</v>
      </c>
      <c r="F14" s="101">
        <v>-0.73084197323596523</v>
      </c>
      <c r="G14" s="101">
        <v>-19.151715792628107</v>
      </c>
    </row>
    <row r="15" spans="1:7" ht="15" thickBot="1" x14ac:dyDescent="0.4">
      <c r="A15" s="147" t="s">
        <v>67</v>
      </c>
      <c r="B15" s="148"/>
      <c r="C15" s="148"/>
      <c r="D15" s="148"/>
      <c r="E15" s="148"/>
      <c r="F15" s="148"/>
      <c r="G15" s="149"/>
    </row>
    <row r="16" spans="1:7" ht="15" thickBot="1" x14ac:dyDescent="0.4">
      <c r="A16" s="100" t="s">
        <v>58</v>
      </c>
      <c r="B16" s="101">
        <v>1.0523235873400523</v>
      </c>
      <c r="C16" s="101">
        <v>18.896900000000002</v>
      </c>
      <c r="D16" s="102">
        <v>0.13544076842994404</v>
      </c>
      <c r="E16" s="102">
        <v>4.7875637069422571E-2</v>
      </c>
      <c r="F16" s="101">
        <v>0.12552615624624355</v>
      </c>
      <c r="G16" s="101">
        <v>0.86336688642493387</v>
      </c>
    </row>
    <row r="17" spans="1:7" ht="15" thickBot="1" x14ac:dyDescent="0.4">
      <c r="A17" s="103" t="s">
        <v>59</v>
      </c>
      <c r="B17" s="104">
        <v>1.414498624279676</v>
      </c>
      <c r="C17" s="104">
        <v>25.425300000000004</v>
      </c>
      <c r="D17" s="105">
        <v>0.19238892306225031</v>
      </c>
      <c r="E17" s="105">
        <v>0.10229336926391686</v>
      </c>
      <c r="F17" s="104">
        <v>0.22822575900765424</v>
      </c>
      <c r="G17" s="104">
        <v>2.3594804015582884</v>
      </c>
    </row>
    <row r="18" spans="1:7" ht="15" thickBot="1" x14ac:dyDescent="0.4">
      <c r="A18" s="100" t="s">
        <v>60</v>
      </c>
      <c r="B18" s="101">
        <v>0.10621434299182127</v>
      </c>
      <c r="C18" s="101">
        <v>1.91</v>
      </c>
      <c r="D18" s="102">
        <v>0.10230170711535108</v>
      </c>
      <c r="E18" s="102">
        <v>1.9433578880158134E-2</v>
      </c>
      <c r="F18" s="101">
        <v>9.8574723581206173E-3</v>
      </c>
      <c r="G18" s="101">
        <v>3.6410548396763713E-2</v>
      </c>
    </row>
    <row r="19" spans="1:7" ht="15" thickBot="1" x14ac:dyDescent="0.4">
      <c r="A19" s="103" t="s">
        <v>61</v>
      </c>
      <c r="B19" s="104">
        <v>0.36223488946247268</v>
      </c>
      <c r="C19" s="104">
        <v>6.5044000000000004</v>
      </c>
      <c r="D19" s="105">
        <v>-0.54267602758284628</v>
      </c>
      <c r="E19" s="105">
        <v>-0.57821663606066775</v>
      </c>
      <c r="F19" s="104">
        <v>-0.42984011930626864</v>
      </c>
      <c r="G19" s="104">
        <v>-8.9167866946358991</v>
      </c>
    </row>
    <row r="20" spans="1:7" ht="15" thickBot="1" x14ac:dyDescent="0.4">
      <c r="A20" s="100" t="s">
        <v>62</v>
      </c>
      <c r="B20" s="101">
        <v>4.1422837296352339</v>
      </c>
      <c r="C20" s="101">
        <v>74.436300000000003</v>
      </c>
      <c r="D20" s="102">
        <v>0.14951288322135348</v>
      </c>
      <c r="E20" s="102">
        <v>6.155325470946265E-2</v>
      </c>
      <c r="F20" s="101">
        <v>0.53877150276305885</v>
      </c>
      <c r="G20" s="101">
        <v>4.3161249925082377</v>
      </c>
    </row>
    <row r="21" spans="1:7" ht="15" thickBot="1" x14ac:dyDescent="0.4">
      <c r="A21" s="103" t="s">
        <v>63</v>
      </c>
      <c r="B21" s="104">
        <v>0.23686119888916943</v>
      </c>
      <c r="C21" s="104">
        <v>4.2601000000000004</v>
      </c>
      <c r="D21" s="105">
        <v>-8.042786850740849E-2</v>
      </c>
      <c r="E21" s="105">
        <v>-0.1491795624796062</v>
      </c>
      <c r="F21" s="104">
        <v>-2.0716418762978493E-2</v>
      </c>
      <c r="G21" s="104">
        <v>-0.74694944560982912</v>
      </c>
    </row>
    <row r="22" spans="1:7" ht="15" thickBot="1" x14ac:dyDescent="0.4">
      <c r="A22" s="100" t="s">
        <v>64</v>
      </c>
      <c r="B22" s="101">
        <v>1.3802376930177656</v>
      </c>
      <c r="C22" s="101">
        <v>24.818800000000003</v>
      </c>
      <c r="D22" s="102">
        <v>6.332084214201994E-2</v>
      </c>
      <c r="E22" s="102">
        <v>-1.6023525045200587E-2</v>
      </c>
      <c r="F22" s="101">
        <v>8.2193266241244831E-2</v>
      </c>
      <c r="G22" s="101">
        <v>-0.40416074318249595</v>
      </c>
    </row>
    <row r="23" spans="1:7" ht="15" thickBot="1" x14ac:dyDescent="0.4">
      <c r="A23" s="103" t="s">
        <v>65</v>
      </c>
      <c r="B23" s="104">
        <v>6.6639671694243683</v>
      </c>
      <c r="C23" s="104">
        <v>119.83160000000001</v>
      </c>
      <c r="D23" s="105">
        <v>5.7920576450372491E-3</v>
      </c>
      <c r="E23" s="105">
        <v>-6.8938728958909151E-2</v>
      </c>
      <c r="F23" s="104">
        <v>3.8375807103026092E-2</v>
      </c>
      <c r="G23" s="104">
        <v>-8.8727116571771045</v>
      </c>
    </row>
    <row r="24" spans="1:7" ht="15" thickBot="1" x14ac:dyDescent="0.4">
      <c r="A24" s="100" t="s">
        <v>66</v>
      </c>
      <c r="B24" s="101">
        <v>4.094420313222308</v>
      </c>
      <c r="C24" s="101">
        <v>73.57119999999999</v>
      </c>
      <c r="D24" s="102">
        <v>-0.12798003314232806</v>
      </c>
      <c r="E24" s="102">
        <v>-0.19407959550700843</v>
      </c>
      <c r="F24" s="101">
        <v>-0.60090831322711935</v>
      </c>
      <c r="G24" s="101">
        <v>-17.717219538507649</v>
      </c>
    </row>
  </sheetData>
  <mergeCells count="6">
    <mergeCell ref="A5:G5"/>
    <mergeCell ref="A15:G15"/>
    <mergeCell ref="A3:A4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6C09-C083-4F09-8C20-1E7D8B326950}">
  <dimension ref="A1:ED54"/>
  <sheetViews>
    <sheetView zoomScale="46" zoomScaleNormal="46" workbookViewId="0">
      <pane xSplit="3" ySplit="7" topLeftCell="D8" activePane="bottomRight" state="frozen"/>
      <selection activeCell="G65" sqref="G65"/>
      <selection pane="topRight" activeCell="G65" sqref="G65"/>
      <selection pane="bottomLeft" activeCell="G65" sqref="G65"/>
      <selection pane="bottomRight" activeCell="L49" sqref="L49"/>
    </sheetView>
  </sheetViews>
  <sheetFormatPr defaultRowHeight="14.5" x14ac:dyDescent="0.35"/>
  <cols>
    <col min="3" max="3" width="13.6328125" customWidth="1"/>
    <col min="6" max="6" width="11.1796875" bestFit="1" customWidth="1"/>
    <col min="7" max="7" width="9.1796875" bestFit="1" customWidth="1"/>
    <col min="8" max="8" width="9.1796875" customWidth="1"/>
  </cols>
  <sheetData>
    <row r="1" spans="1:134" ht="21" x14ac:dyDescent="0.5">
      <c r="A1" s="46" t="s">
        <v>183</v>
      </c>
      <c r="B1" s="46"/>
    </row>
    <row r="2" spans="1:134" x14ac:dyDescent="0.35">
      <c r="A2" t="s">
        <v>184</v>
      </c>
    </row>
    <row r="5" spans="1:134" s="63" customFormat="1" ht="18" customHeight="1" x14ac:dyDescent="0.35">
      <c r="C5" s="91"/>
      <c r="D5" s="91"/>
      <c r="E5" s="91"/>
      <c r="F5" s="92"/>
      <c r="G5" s="92"/>
      <c r="H5" s="92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</row>
    <row r="7" spans="1:134" x14ac:dyDescent="0.35">
      <c r="C7" s="63"/>
      <c r="D7" s="63" t="s">
        <v>95</v>
      </c>
      <c r="E7" s="63" t="s">
        <v>96</v>
      </c>
      <c r="F7" s="63" t="s">
        <v>97</v>
      </c>
      <c r="G7" s="63" t="s">
        <v>106</v>
      </c>
      <c r="H7" s="63"/>
    </row>
    <row r="8" spans="1:134" x14ac:dyDescent="0.35">
      <c r="A8" t="s">
        <v>107</v>
      </c>
      <c r="C8" s="93">
        <v>2000</v>
      </c>
      <c r="D8" s="145">
        <v>120.87771096851679</v>
      </c>
      <c r="E8" s="145">
        <v>53.430750849167737</v>
      </c>
      <c r="F8" s="145">
        <v>439.25274974248003</v>
      </c>
      <c r="G8" s="4">
        <v>0.14410222380192023</v>
      </c>
      <c r="H8" s="60">
        <v>174.30846181768453</v>
      </c>
    </row>
    <row r="9" spans="1:134" x14ac:dyDescent="0.35">
      <c r="C9" s="93">
        <v>2005</v>
      </c>
      <c r="D9" s="145">
        <v>144.66827756370074</v>
      </c>
      <c r="E9" s="145">
        <v>83.300542916083543</v>
      </c>
      <c r="F9" s="145">
        <v>673.22566579244426</v>
      </c>
      <c r="G9" s="4">
        <v>0.16480572399132482</v>
      </c>
      <c r="H9" s="60">
        <v>227.96882047978428</v>
      </c>
    </row>
    <row r="10" spans="1:134" x14ac:dyDescent="0.35">
      <c r="C10" s="93">
        <v>2010</v>
      </c>
      <c r="D10" s="145">
        <v>199.70363537630934</v>
      </c>
      <c r="E10" s="145">
        <v>183.61885073624117</v>
      </c>
      <c r="F10" s="145">
        <v>751.00597661006987</v>
      </c>
      <c r="G10" s="4">
        <v>0.17717559858972184</v>
      </c>
      <c r="H10" s="60">
        <v>383.32248611255051</v>
      </c>
    </row>
    <row r="11" spans="1:134" x14ac:dyDescent="0.35">
      <c r="C11" s="93">
        <v>2015</v>
      </c>
      <c r="D11" s="145">
        <v>247.8600253647447</v>
      </c>
      <c r="E11" s="145">
        <v>217.84894518631265</v>
      </c>
      <c r="F11" s="145">
        <v>832.80919269908918</v>
      </c>
      <c r="G11" s="4">
        <v>0.18008952805835612</v>
      </c>
      <c r="H11" s="60">
        <v>465.70897055105735</v>
      </c>
    </row>
    <row r="12" spans="1:134" x14ac:dyDescent="0.35">
      <c r="C12" s="93">
        <v>2019</v>
      </c>
      <c r="D12" s="145">
        <v>179.64698565361246</v>
      </c>
      <c r="E12" s="145">
        <v>107.03560574192242</v>
      </c>
      <c r="F12" s="145">
        <v>749.54651449969629</v>
      </c>
      <c r="G12" s="4">
        <v>0.15468989660589361</v>
      </c>
      <c r="H12" s="60">
        <v>286.68259139553487</v>
      </c>
    </row>
    <row r="13" spans="1:134" x14ac:dyDescent="0.35">
      <c r="A13" t="s">
        <v>98</v>
      </c>
      <c r="B13">
        <v>2020</v>
      </c>
      <c r="C13" s="70" t="s">
        <v>6</v>
      </c>
      <c r="D13" s="145">
        <v>178.31851378318601</v>
      </c>
      <c r="E13" s="145">
        <v>124.37509919278646</v>
      </c>
      <c r="F13" s="145">
        <v>853.46505638373173</v>
      </c>
      <c r="G13" s="4">
        <v>0.14316756070047923</v>
      </c>
      <c r="H13" s="60">
        <v>302.69361297597248</v>
      </c>
    </row>
    <row r="14" spans="1:134" x14ac:dyDescent="0.35">
      <c r="C14" s="70" t="s">
        <v>5</v>
      </c>
      <c r="D14" s="145">
        <v>176.93333765117583</v>
      </c>
      <c r="E14" s="145">
        <v>93.438212974978057</v>
      </c>
      <c r="F14" s="145">
        <v>633.42288470999586</v>
      </c>
      <c r="G14" s="4">
        <v>0.1334631860659945</v>
      </c>
      <c r="H14" s="60">
        <v>270.37155062615386</v>
      </c>
    </row>
    <row r="15" spans="1:134" x14ac:dyDescent="0.35">
      <c r="C15" s="70" t="s">
        <v>50</v>
      </c>
      <c r="D15" s="145">
        <v>180.13863705962535</v>
      </c>
      <c r="E15" s="145">
        <v>102.62744149579483</v>
      </c>
      <c r="F15" s="145">
        <v>735.58807666933569</v>
      </c>
      <c r="G15" s="4">
        <v>0.13511823673266354</v>
      </c>
      <c r="H15" s="60">
        <v>282.76607855542017</v>
      </c>
    </row>
    <row r="16" spans="1:134" x14ac:dyDescent="0.35">
      <c r="C16" s="70" t="s">
        <v>51</v>
      </c>
      <c r="D16" s="145">
        <v>183.19745412046282</v>
      </c>
      <c r="E16" s="145">
        <v>107.70166930413009</v>
      </c>
      <c r="F16" s="145">
        <v>775.71004023572209</v>
      </c>
      <c r="G16" s="4">
        <v>0.13939684762843405</v>
      </c>
      <c r="H16" s="60">
        <v>290.89912342459291</v>
      </c>
      <c r="I16" s="17"/>
    </row>
    <row r="17" spans="1:9" x14ac:dyDescent="0.35">
      <c r="B17">
        <v>2021</v>
      </c>
      <c r="C17" s="70" t="s">
        <v>6</v>
      </c>
      <c r="D17" s="145">
        <v>182.47278365462921</v>
      </c>
      <c r="E17" s="145">
        <v>109.36014279863363</v>
      </c>
      <c r="F17" s="145">
        <v>743.40606560435515</v>
      </c>
      <c r="G17" s="4">
        <v>0.1314342025935015</v>
      </c>
      <c r="H17" s="60">
        <v>291.83292645326287</v>
      </c>
      <c r="I17" s="17"/>
    </row>
    <row r="18" spans="1:9" x14ac:dyDescent="0.35">
      <c r="C18" s="70" t="s">
        <v>5</v>
      </c>
      <c r="D18" s="145">
        <v>178.80434600500575</v>
      </c>
      <c r="E18" s="145">
        <v>106.94451273585544</v>
      </c>
      <c r="F18" s="145">
        <v>740.63377639818157</v>
      </c>
      <c r="G18" s="4">
        <v>0.12753010222667283</v>
      </c>
      <c r="H18" s="60">
        <v>285.74885874086118</v>
      </c>
      <c r="I18" s="17"/>
    </row>
    <row r="19" spans="1:9" x14ac:dyDescent="0.35">
      <c r="C19" s="70" t="s">
        <v>50</v>
      </c>
      <c r="D19" s="145">
        <v>174.47982395681268</v>
      </c>
      <c r="E19" s="145">
        <v>105.7518064459007</v>
      </c>
      <c r="F19" s="145">
        <v>745.34395952043963</v>
      </c>
      <c r="G19" s="4">
        <v>0.13008692724452589</v>
      </c>
      <c r="H19" s="60">
        <v>280.23163040271339</v>
      </c>
      <c r="I19" s="17"/>
    </row>
    <row r="20" spans="1:9" x14ac:dyDescent="0.35">
      <c r="C20" s="70" t="s">
        <v>51</v>
      </c>
      <c r="D20" s="145">
        <v>179.34667510995874</v>
      </c>
      <c r="E20" s="145">
        <v>105.15886730986664</v>
      </c>
      <c r="F20" s="145">
        <v>754.69928146002781</v>
      </c>
      <c r="G20" s="4">
        <v>0.13302469468289044</v>
      </c>
      <c r="H20" s="60">
        <v>284.50554241982536</v>
      </c>
      <c r="I20" s="17"/>
    </row>
    <row r="21" spans="1:9" x14ac:dyDescent="0.35">
      <c r="B21">
        <v>2022</v>
      </c>
      <c r="C21" s="70" t="s">
        <v>6</v>
      </c>
      <c r="D21" s="145">
        <v>181.33239143030505</v>
      </c>
      <c r="E21" s="145">
        <v>104.31263192624624</v>
      </c>
      <c r="F21" s="145">
        <v>781.04643053127529</v>
      </c>
      <c r="G21" s="4">
        <v>0.13614668557157925</v>
      </c>
      <c r="H21" s="60">
        <v>285.64502335655129</v>
      </c>
      <c r="I21" s="17"/>
    </row>
    <row r="22" spans="1:9" x14ac:dyDescent="0.35">
      <c r="C22" s="70" t="s">
        <v>5</v>
      </c>
      <c r="D22" s="145">
        <v>182.13305048008323</v>
      </c>
      <c r="E22" s="145">
        <v>105.07425659443351</v>
      </c>
      <c r="F22" s="145">
        <v>784.04010072486676</v>
      </c>
      <c r="G22" s="4">
        <v>0.14035834105435036</v>
      </c>
      <c r="H22" s="60">
        <v>287.20730707451673</v>
      </c>
      <c r="I22" s="17"/>
    </row>
    <row r="23" spans="1:9" x14ac:dyDescent="0.35">
      <c r="C23" s="70" t="s">
        <v>50</v>
      </c>
      <c r="D23" s="145">
        <v>183.00827614159226</v>
      </c>
      <c r="E23" s="145">
        <v>108.50553038567708</v>
      </c>
      <c r="F23" s="145">
        <v>800.16545128092093</v>
      </c>
      <c r="G23" s="4">
        <v>0.14091122522274213</v>
      </c>
      <c r="H23" s="60">
        <v>291.51380652726937</v>
      </c>
      <c r="I23" s="17"/>
    </row>
    <row r="24" spans="1:9" x14ac:dyDescent="0.35">
      <c r="C24" s="70" t="s">
        <v>51</v>
      </c>
      <c r="D24" s="145">
        <v>191.90687951833127</v>
      </c>
      <c r="E24" s="145">
        <v>106.30850879709995</v>
      </c>
      <c r="F24" s="145">
        <v>797.7531283752478</v>
      </c>
      <c r="G24" s="4">
        <v>0.14617242956891346</v>
      </c>
      <c r="H24" s="60">
        <v>298.2153883154312</v>
      </c>
      <c r="I24" s="17"/>
    </row>
    <row r="25" spans="1:9" x14ac:dyDescent="0.35">
      <c r="A25" s="94"/>
      <c r="B25" s="94">
        <v>2023</v>
      </c>
      <c r="C25" s="70" t="s">
        <v>6</v>
      </c>
      <c r="D25" s="146">
        <v>199.57342553739741</v>
      </c>
      <c r="E25" s="145">
        <v>114.1135335281305</v>
      </c>
      <c r="F25" s="145">
        <v>802.1698020342659</v>
      </c>
      <c r="G25" s="4">
        <v>0.14632001151101717</v>
      </c>
      <c r="H25" s="60">
        <v>313.6869590655279</v>
      </c>
      <c r="I25" s="17"/>
    </row>
    <row r="26" spans="1:9" x14ac:dyDescent="0.35">
      <c r="A26" s="94"/>
      <c r="B26" s="94"/>
      <c r="C26" s="70" t="s">
        <v>5</v>
      </c>
      <c r="D26" s="145">
        <v>195.74985894467054</v>
      </c>
      <c r="E26" s="146">
        <v>121.50995337596358</v>
      </c>
      <c r="F26" s="146">
        <v>844.72347281682346</v>
      </c>
      <c r="G26" s="4">
        <v>0.15346999761469099</v>
      </c>
      <c r="H26" s="60">
        <v>317.25981232063413</v>
      </c>
      <c r="I26" s="17"/>
    </row>
    <row r="27" spans="1:9" x14ac:dyDescent="0.35">
      <c r="A27" s="94"/>
      <c r="B27" s="94"/>
      <c r="C27" s="70" t="s">
        <v>50</v>
      </c>
      <c r="D27" s="145">
        <v>193.11674194914301</v>
      </c>
      <c r="E27" s="145">
        <v>112.91167336298085</v>
      </c>
      <c r="F27" s="145">
        <v>801.85244385134808</v>
      </c>
      <c r="G27" s="4">
        <v>0.15005503547425389</v>
      </c>
      <c r="H27" s="60">
        <v>306.02841531212385</v>
      </c>
      <c r="I27" s="17"/>
    </row>
    <row r="28" spans="1:9" x14ac:dyDescent="0.35">
      <c r="A28" s="94"/>
      <c r="B28" s="94"/>
      <c r="C28" s="70" t="s">
        <v>51</v>
      </c>
      <c r="D28" s="145">
        <v>178.98572347496776</v>
      </c>
      <c r="E28" s="145">
        <v>117.67015495553089</v>
      </c>
      <c r="F28" s="145">
        <v>808.8183591442845</v>
      </c>
      <c r="G28" s="4">
        <v>0.14981797682485642</v>
      </c>
      <c r="H28" s="60">
        <v>296.65587843049866</v>
      </c>
      <c r="I28" s="17"/>
    </row>
    <row r="29" spans="1:9" x14ac:dyDescent="0.35">
      <c r="A29" s="94"/>
      <c r="B29" s="94">
        <v>2024</v>
      </c>
      <c r="C29" s="70" t="s">
        <v>6</v>
      </c>
      <c r="D29" s="145">
        <v>182.65336628848038</v>
      </c>
      <c r="E29" s="145">
        <v>120.56479254318361</v>
      </c>
      <c r="F29" s="145">
        <v>783.54299672573575</v>
      </c>
      <c r="G29" s="4">
        <v>0.14867334998287324</v>
      </c>
      <c r="H29" s="60">
        <v>303.21815883166403</v>
      </c>
      <c r="I29" s="17"/>
    </row>
    <row r="30" spans="1:9" x14ac:dyDescent="0.35">
      <c r="A30" s="94"/>
      <c r="B30" s="94"/>
      <c r="C30" s="70" t="s">
        <v>5</v>
      </c>
      <c r="D30" s="145">
        <v>181.33291394177934</v>
      </c>
      <c r="E30" s="145">
        <v>118.24949147213638</v>
      </c>
      <c r="F30" s="145">
        <v>774.0889680751975</v>
      </c>
      <c r="G30" s="4">
        <v>0.14657981337816317</v>
      </c>
      <c r="H30" s="60">
        <v>299.58240541391569</v>
      </c>
      <c r="I30" s="17"/>
    </row>
    <row r="31" spans="1:9" x14ac:dyDescent="0.35">
      <c r="A31" s="94"/>
      <c r="B31" s="94"/>
      <c r="C31" s="70" t="s">
        <v>50</v>
      </c>
      <c r="D31" s="145">
        <v>192.97559003627239</v>
      </c>
      <c r="E31" s="145">
        <v>121.97001199849001</v>
      </c>
      <c r="F31" s="145">
        <v>761.28032281021478</v>
      </c>
      <c r="G31" s="4">
        <v>0.1454046445325618</v>
      </c>
      <c r="H31" s="60">
        <v>314.94560203476237</v>
      </c>
      <c r="I31" s="17"/>
    </row>
    <row r="32" spans="1:9" x14ac:dyDescent="0.35">
      <c r="A32" s="94"/>
      <c r="B32" s="94"/>
      <c r="C32" s="70"/>
      <c r="D32" s="95">
        <v>199.57342553739741</v>
      </c>
      <c r="E32" s="95">
        <v>121.97001199849001</v>
      </c>
      <c r="F32" s="95">
        <v>844.72347281682346</v>
      </c>
      <c r="G32" s="95">
        <v>0.15346999761469099</v>
      </c>
      <c r="H32" s="95">
        <v>317.25981232063413</v>
      </c>
      <c r="I32" s="17"/>
    </row>
    <row r="33" spans="1:9" x14ac:dyDescent="0.35">
      <c r="A33" s="94"/>
      <c r="B33" s="94"/>
      <c r="C33" s="70"/>
      <c r="D33" s="72">
        <v>-7.309149452603414E-4</v>
      </c>
      <c r="E33" s="72">
        <v>8.0224996811348426E-2</v>
      </c>
      <c r="F33" s="72">
        <v>-5.05979888846666E-2</v>
      </c>
      <c r="G33" s="72">
        <v>-3.0991235495659186E-2</v>
      </c>
      <c r="H33" s="72">
        <v>2.9138427271675704E-2</v>
      </c>
      <c r="I33" s="17"/>
    </row>
    <row r="34" spans="1:9" x14ac:dyDescent="0.35">
      <c r="A34" s="94"/>
      <c r="B34" s="94"/>
      <c r="C34" s="70"/>
      <c r="D34" s="88">
        <v>-1.4172520600294836E-2</v>
      </c>
      <c r="E34" s="88">
        <v>3.7861805534809001E-3</v>
      </c>
      <c r="F34" s="88">
        <v>-9.8781616341686695E-2</v>
      </c>
      <c r="G34" s="88">
        <v>-5.2553288639375917E-2</v>
      </c>
      <c r="H34" s="88">
        <v>-7.2943694599835185E-3</v>
      </c>
      <c r="I34" s="17"/>
    </row>
    <row r="35" spans="1:9" x14ac:dyDescent="0.35">
      <c r="A35" s="94"/>
      <c r="B35" s="94"/>
      <c r="C35" s="70"/>
      <c r="D35" s="72">
        <v>6.4206082841812062E-2</v>
      </c>
      <c r="E35" s="72">
        <v>3.1463311004853667E-2</v>
      </c>
      <c r="F35" s="72">
        <v>-1.6546735314975414E-2</v>
      </c>
      <c r="G35" s="72">
        <v>-8.0172625310248602E-3</v>
      </c>
      <c r="H35" s="72">
        <v>5.1282039075760233E-2</v>
      </c>
      <c r="I35" s="17"/>
    </row>
    <row r="36" spans="1:9" x14ac:dyDescent="0.35">
      <c r="A36" s="94"/>
      <c r="B36" s="94"/>
      <c r="C36" s="70"/>
      <c r="D36" s="88">
        <v>-0.2214331869276045</v>
      </c>
      <c r="E36" s="88">
        <v>-0.44011658218415217</v>
      </c>
      <c r="F36" s="88">
        <v>-8.5888665153963095E-2</v>
      </c>
      <c r="G36" s="88">
        <v>-0.19259800333617982</v>
      </c>
      <c r="H36" s="88">
        <v>-0.32372871911378875</v>
      </c>
      <c r="I36" s="17"/>
    </row>
    <row r="37" spans="1:9" x14ac:dyDescent="0.35">
      <c r="A37" s="94"/>
      <c r="B37" s="94"/>
      <c r="C37" s="70"/>
      <c r="D37" s="95"/>
      <c r="E37" s="95"/>
      <c r="F37" s="95"/>
      <c r="G37" s="88"/>
      <c r="H37" s="88"/>
      <c r="I37" s="17"/>
    </row>
    <row r="38" spans="1:9" x14ac:dyDescent="0.35">
      <c r="A38" s="94"/>
      <c r="B38" s="94"/>
      <c r="C38" s="70"/>
      <c r="D38" s="95"/>
      <c r="E38" s="95"/>
      <c r="F38" s="95"/>
      <c r="G38" s="88"/>
      <c r="H38" s="88"/>
      <c r="I38" s="17"/>
    </row>
    <row r="39" spans="1:9" x14ac:dyDescent="0.35">
      <c r="A39" t="s">
        <v>108</v>
      </c>
      <c r="B39" s="94"/>
      <c r="C39" s="70"/>
      <c r="D39" s="95"/>
      <c r="E39" s="95"/>
      <c r="F39" s="95"/>
      <c r="G39" s="88"/>
      <c r="H39" s="88"/>
      <c r="I39" s="17"/>
    </row>
    <row r="40" spans="1:9" x14ac:dyDescent="0.35">
      <c r="A40" s="94"/>
      <c r="B40" s="94"/>
      <c r="C40" s="70"/>
      <c r="D40" s="95"/>
      <c r="E40" s="95"/>
      <c r="F40" s="95"/>
      <c r="G40" s="88"/>
      <c r="H40" s="88"/>
      <c r="I40" s="17"/>
    </row>
    <row r="41" spans="1:9" x14ac:dyDescent="0.35">
      <c r="A41" s="94"/>
      <c r="B41" s="94"/>
      <c r="C41" s="70"/>
      <c r="D41" s="95"/>
      <c r="E41" s="95"/>
      <c r="F41" s="95"/>
      <c r="G41" s="88"/>
      <c r="H41" s="88"/>
      <c r="I41" s="17"/>
    </row>
    <row r="42" spans="1:9" x14ac:dyDescent="0.35">
      <c r="A42" s="94"/>
      <c r="B42" s="94"/>
      <c r="C42" s="70"/>
      <c r="D42" s="95"/>
      <c r="E42" s="95"/>
      <c r="F42" s="95"/>
      <c r="G42" s="88"/>
      <c r="H42" s="88"/>
      <c r="I42" s="17"/>
    </row>
    <row r="43" spans="1:9" x14ac:dyDescent="0.35">
      <c r="A43" s="94"/>
      <c r="B43" s="94"/>
      <c r="C43" s="70"/>
      <c r="D43" s="95"/>
      <c r="E43" s="95"/>
      <c r="F43" s="95"/>
      <c r="G43" s="88"/>
      <c r="H43" s="88"/>
      <c r="I43" s="17"/>
    </row>
    <row r="44" spans="1:9" x14ac:dyDescent="0.35">
      <c r="A44" s="94"/>
      <c r="B44" s="94"/>
      <c r="C44" s="70"/>
      <c r="D44" s="95"/>
      <c r="E44" s="95"/>
      <c r="F44" s="95"/>
      <c r="G44" s="88"/>
      <c r="H44" s="88"/>
      <c r="I44" s="17"/>
    </row>
    <row r="45" spans="1:9" x14ac:dyDescent="0.35">
      <c r="A45" s="94"/>
      <c r="B45" s="94"/>
      <c r="C45" s="70"/>
      <c r="D45" s="95"/>
      <c r="E45" s="95"/>
      <c r="F45" s="95"/>
      <c r="G45" s="88"/>
      <c r="H45" s="88"/>
      <c r="I45" s="17"/>
    </row>
    <row r="46" spans="1:9" x14ac:dyDescent="0.35">
      <c r="A46" s="94"/>
      <c r="B46" s="94"/>
      <c r="C46" s="70"/>
      <c r="D46" s="95"/>
      <c r="E46" s="95"/>
      <c r="F46" s="95"/>
      <c r="G46" s="88"/>
      <c r="H46" s="88"/>
      <c r="I46" s="17"/>
    </row>
    <row r="47" spans="1:9" x14ac:dyDescent="0.35">
      <c r="A47" s="94"/>
      <c r="B47" s="94"/>
      <c r="C47" s="70"/>
      <c r="D47" s="95"/>
      <c r="E47" s="95"/>
      <c r="F47" s="95"/>
      <c r="G47" s="88"/>
      <c r="H47" s="88"/>
      <c r="I47" s="17"/>
    </row>
    <row r="48" spans="1:9" x14ac:dyDescent="0.35">
      <c r="A48" s="94"/>
      <c r="B48" s="94"/>
      <c r="C48" s="70"/>
      <c r="D48" s="95"/>
      <c r="E48" s="95"/>
      <c r="F48" s="95"/>
      <c r="G48" s="88"/>
      <c r="H48" s="88"/>
      <c r="I48" s="17"/>
    </row>
    <row r="49" spans="1:9" x14ac:dyDescent="0.35">
      <c r="A49" s="94"/>
      <c r="B49" s="94"/>
      <c r="C49" s="70"/>
      <c r="D49" s="95"/>
      <c r="E49" s="95"/>
      <c r="F49" s="95"/>
      <c r="G49" s="88"/>
      <c r="H49" s="88"/>
      <c r="I49" s="17"/>
    </row>
    <row r="50" spans="1:9" x14ac:dyDescent="0.35">
      <c r="A50" s="94"/>
      <c r="B50" s="94"/>
      <c r="C50" s="70"/>
      <c r="D50" s="95"/>
      <c r="E50" s="95"/>
      <c r="F50" s="95"/>
      <c r="G50" s="88"/>
      <c r="H50" s="88"/>
      <c r="I50" s="17"/>
    </row>
    <row r="51" spans="1:9" x14ac:dyDescent="0.35">
      <c r="A51" s="94"/>
      <c r="B51" s="94"/>
      <c r="C51" s="70"/>
      <c r="D51" s="95"/>
      <c r="E51" s="95"/>
      <c r="F51" s="95"/>
      <c r="G51" s="88"/>
      <c r="H51" s="88"/>
      <c r="I51" s="17"/>
    </row>
    <row r="52" spans="1:9" x14ac:dyDescent="0.35">
      <c r="A52" s="94"/>
      <c r="B52" s="94"/>
      <c r="C52" s="70"/>
      <c r="D52" s="95"/>
      <c r="E52" s="95"/>
      <c r="F52" s="95"/>
      <c r="G52" s="88"/>
      <c r="H52" s="88"/>
      <c r="I52" s="17"/>
    </row>
    <row r="53" spans="1:9" x14ac:dyDescent="0.35">
      <c r="A53" s="94"/>
      <c r="B53" s="94"/>
      <c r="C53" s="70"/>
      <c r="D53" s="95"/>
      <c r="E53" s="95"/>
      <c r="F53" s="95"/>
      <c r="G53" s="88"/>
      <c r="H53" s="88"/>
      <c r="I53" s="17"/>
    </row>
    <row r="54" spans="1:9" x14ac:dyDescent="0.35">
      <c r="C54" s="70"/>
      <c r="D54" s="95"/>
      <c r="E54" s="95"/>
      <c r="F54" s="95"/>
      <c r="G54" s="88"/>
      <c r="H54" s="88"/>
      <c r="I54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470C-EA88-40C6-9AC8-081005FD9CC3}">
  <dimension ref="A2:AD70"/>
  <sheetViews>
    <sheetView zoomScale="63" zoomScaleNormal="6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5" sqref="F5"/>
    </sheetView>
  </sheetViews>
  <sheetFormatPr defaultRowHeight="14.5" x14ac:dyDescent="0.35"/>
  <cols>
    <col min="6" max="6" width="11.08984375" customWidth="1"/>
    <col min="7" max="7" width="11.08984375" bestFit="1" customWidth="1"/>
    <col min="8" max="8" width="10.08984375" bestFit="1" customWidth="1"/>
    <col min="9" max="9" width="11.08984375" bestFit="1" customWidth="1"/>
    <col min="10" max="10" width="10.08984375" bestFit="1" customWidth="1"/>
    <col min="11" max="15" width="11.08984375" bestFit="1" customWidth="1"/>
    <col min="16" max="17" width="10.08984375" bestFit="1" customWidth="1"/>
    <col min="18" max="18" width="11.08984375" bestFit="1" customWidth="1"/>
    <col min="19" max="21" width="10.08984375" bestFit="1" customWidth="1"/>
    <col min="22" max="22" width="11.08984375" bestFit="1" customWidth="1"/>
    <col min="23" max="24" width="10.08984375" bestFit="1" customWidth="1"/>
    <col min="25" max="25" width="11.08984375" bestFit="1" customWidth="1"/>
    <col min="26" max="26" width="12.54296875" bestFit="1" customWidth="1"/>
    <col min="27" max="27" width="11.08984375" bestFit="1" customWidth="1"/>
    <col min="28" max="28" width="12.54296875" bestFit="1" customWidth="1"/>
    <col min="29" max="29" width="11.08984375" bestFit="1" customWidth="1"/>
    <col min="30" max="30" width="12.54296875" bestFit="1" customWidth="1"/>
  </cols>
  <sheetData>
    <row r="2" spans="1:30" x14ac:dyDescent="0.35"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x14ac:dyDescent="0.35">
      <c r="B3" t="s">
        <v>203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</row>
    <row r="4" spans="1:30" x14ac:dyDescent="0.35">
      <c r="A4" s="162"/>
      <c r="B4" s="162" t="s">
        <v>204</v>
      </c>
      <c r="C4" s="162" t="s">
        <v>205</v>
      </c>
      <c r="D4" s="162" t="s">
        <v>206</v>
      </c>
      <c r="E4" s="162" t="s">
        <v>207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</row>
    <row r="5" spans="1:30" x14ac:dyDescent="0.35">
      <c r="A5" s="162" t="s">
        <v>208</v>
      </c>
      <c r="B5" s="163">
        <v>6.4970395263242123E-2</v>
      </c>
      <c r="C5" s="163">
        <v>9.7615618498959836E-3</v>
      </c>
      <c r="D5" s="163">
        <v>0.10017602816450633</v>
      </c>
      <c r="E5" s="164">
        <v>7.4731957113138112E-2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0" x14ac:dyDescent="0.35">
      <c r="A6" s="162" t="s">
        <v>209</v>
      </c>
      <c r="B6" s="163">
        <v>6.3429438543247341E-2</v>
      </c>
      <c r="C6" s="163">
        <v>9.2564491654021242E-3</v>
      </c>
      <c r="D6" s="163">
        <v>9.52959028831563E-2</v>
      </c>
      <c r="E6" s="164">
        <v>7.2685887708649463E-2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</row>
    <row r="7" spans="1:30" x14ac:dyDescent="0.35">
      <c r="A7" s="162" t="s">
        <v>210</v>
      </c>
      <c r="B7" s="163">
        <v>6.2339514978601997E-2</v>
      </c>
      <c r="C7" s="163">
        <v>1.0271041369472182E-2</v>
      </c>
      <c r="D7" s="163">
        <v>8.9443651925820253E-2</v>
      </c>
      <c r="E7" s="164">
        <v>7.2610556348074173E-2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</row>
    <row r="8" spans="1:30" x14ac:dyDescent="0.35">
      <c r="A8" s="162" t="s">
        <v>211</v>
      </c>
      <c r="B8" s="163">
        <v>7.0295369534373792E-2</v>
      </c>
      <c r="C8" s="163">
        <v>1.367212691861215E-2</v>
      </c>
      <c r="D8" s="163">
        <v>9.8155552689281569E-2</v>
      </c>
      <c r="E8" s="164">
        <v>8.3967496452985943E-2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</row>
    <row r="9" spans="1:30" x14ac:dyDescent="0.35">
      <c r="A9" s="162" t="s">
        <v>212</v>
      </c>
      <c r="B9" s="163">
        <v>6.955503512880562E-2</v>
      </c>
      <c r="C9" s="163">
        <v>1.3114754098360656E-2</v>
      </c>
      <c r="D9" s="163">
        <v>0.11475409836065574</v>
      </c>
      <c r="E9" s="164">
        <v>8.2669789227166279E-2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</row>
    <row r="10" spans="1:30" x14ac:dyDescent="0.35">
      <c r="A10" s="162" t="s">
        <v>213</v>
      </c>
      <c r="B10" s="163">
        <v>8.4092126405998932E-2</v>
      </c>
      <c r="C10" s="163">
        <v>1.5211569362613819E-2</v>
      </c>
      <c r="D10" s="163">
        <v>0.1211569362613819</v>
      </c>
      <c r="E10" s="164">
        <v>9.9303695768612754E-2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</row>
    <row r="11" spans="1:30" x14ac:dyDescent="0.35">
      <c r="A11" s="162" t="s">
        <v>214</v>
      </c>
      <c r="B11" s="163">
        <v>8.2848980396020094E-2</v>
      </c>
      <c r="C11" s="163">
        <v>1.7535218205102947E-2</v>
      </c>
      <c r="D11" s="163">
        <v>0.11388040587134272</v>
      </c>
      <c r="E11" s="164">
        <v>0.10038419860112305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</row>
    <row r="12" spans="1:30" x14ac:dyDescent="0.35">
      <c r="A12" s="162" t="s">
        <v>215</v>
      </c>
      <c r="B12" s="163">
        <v>7.5657021502521904E-2</v>
      </c>
      <c r="C12" s="163">
        <v>1.9113352800637112E-2</v>
      </c>
      <c r="D12" s="163">
        <v>0.10768958499247855</v>
      </c>
      <c r="E12" s="164">
        <v>9.4770374303159016E-2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</row>
    <row r="13" spans="1:30" x14ac:dyDescent="0.35">
      <c r="A13" s="162" t="s">
        <v>216</v>
      </c>
      <c r="B13" s="163">
        <v>7.5294310006540216E-2</v>
      </c>
      <c r="C13" s="163">
        <v>1.896664486592544E-2</v>
      </c>
      <c r="D13" s="163">
        <v>0.10480706344015696</v>
      </c>
      <c r="E13" s="164">
        <v>9.4260954872465663E-2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</row>
    <row r="14" spans="1:30" x14ac:dyDescent="0.35">
      <c r="A14" s="162" t="s">
        <v>217</v>
      </c>
      <c r="B14" s="163">
        <v>7.4736459469283895E-2</v>
      </c>
      <c r="C14" s="163">
        <v>1.7811704834605598E-2</v>
      </c>
      <c r="D14" s="163">
        <v>0.1099236641221374</v>
      </c>
      <c r="E14" s="164">
        <v>9.2548164303889485E-2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</row>
    <row r="15" spans="1:30" x14ac:dyDescent="0.35">
      <c r="A15" s="162" t="s">
        <v>218</v>
      </c>
      <c r="B15" s="163">
        <v>8.1749802058590657E-2</v>
      </c>
      <c r="C15" s="163">
        <v>2.0256004222750066E-2</v>
      </c>
      <c r="D15" s="163">
        <v>0.12232779097387174</v>
      </c>
      <c r="E15" s="164">
        <v>0.10200580628134072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</row>
    <row r="16" spans="1:30" x14ac:dyDescent="0.35">
      <c r="A16" s="162" t="s">
        <v>219</v>
      </c>
      <c r="B16" s="163">
        <v>9.4063545150501679E-2</v>
      </c>
      <c r="C16" s="163">
        <v>1.9171046344959388E-2</v>
      </c>
      <c r="D16" s="163">
        <v>0.12470138557095078</v>
      </c>
      <c r="E16" s="164">
        <v>0.11323459149546107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</row>
    <row r="17" spans="1:30" x14ac:dyDescent="0.35">
      <c r="A17" s="162" t="s">
        <v>220</v>
      </c>
      <c r="B17" s="163">
        <v>0.10442534224769182</v>
      </c>
      <c r="C17" s="163">
        <v>2.0640984824365913E-2</v>
      </c>
      <c r="D17" s="163">
        <v>0.12071527114507057</v>
      </c>
      <c r="E17" s="164">
        <v>0.12506632707205773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</row>
    <row r="18" spans="1:30" x14ac:dyDescent="0.35">
      <c r="A18" s="162" t="s">
        <v>221</v>
      </c>
      <c r="B18" s="163">
        <v>8.8809946714031973E-2</v>
      </c>
      <c r="C18" s="163">
        <v>2.8029285621453019E-2</v>
      </c>
      <c r="D18" s="163">
        <v>0.11930858207338735</v>
      </c>
      <c r="E18" s="164">
        <v>0.11683923233548499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</row>
    <row r="19" spans="1:30" x14ac:dyDescent="0.35">
      <c r="A19" s="162" t="s">
        <v>222</v>
      </c>
      <c r="B19" s="163">
        <v>8.7295096540198416E-2</v>
      </c>
      <c r="C19" s="163">
        <v>2.9157628986950183E-2</v>
      </c>
      <c r="D19" s="163">
        <v>0.12029299861323473</v>
      </c>
      <c r="E19" s="164">
        <v>0.1164527255271486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</row>
    <row r="20" spans="1:30" x14ac:dyDescent="0.35">
      <c r="A20" s="162" t="s">
        <v>223</v>
      </c>
      <c r="B20" s="163">
        <v>0.11008509297195083</v>
      </c>
      <c r="C20" s="163">
        <v>3.8796092026473369E-2</v>
      </c>
      <c r="D20" s="163">
        <v>0.13271352032776551</v>
      </c>
      <c r="E20" s="164">
        <v>0.1488811849984242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</row>
    <row r="21" spans="1:30" x14ac:dyDescent="0.35">
      <c r="A21" s="162" t="s">
        <v>224</v>
      </c>
      <c r="B21" s="163">
        <v>0.12226476259676383</v>
      </c>
      <c r="C21" s="163">
        <v>3.9180616493865804E-2</v>
      </c>
      <c r="D21" s="163">
        <v>0.13056479333761842</v>
      </c>
      <c r="E21" s="164">
        <v>0.16144537909062964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</row>
    <row r="22" spans="1:30" x14ac:dyDescent="0.35">
      <c r="A22" s="162" t="s">
        <v>225</v>
      </c>
      <c r="B22" s="163">
        <v>0.11652628374264258</v>
      </c>
      <c r="C22" s="163">
        <v>4.2825248629997974E-2</v>
      </c>
      <c r="D22" s="163">
        <v>0.12395981327379745</v>
      </c>
      <c r="E22" s="164">
        <v>0.15935153237264055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</row>
    <row r="23" spans="1:30" x14ac:dyDescent="0.35">
      <c r="A23" s="162" t="s">
        <v>226</v>
      </c>
      <c r="B23" s="163">
        <v>9.1407433817630807E-2</v>
      </c>
      <c r="C23" s="163">
        <v>4.7686959622069702E-2</v>
      </c>
      <c r="D23" s="163">
        <v>0.11968535520099831</v>
      </c>
      <c r="E23" s="164">
        <v>0.13909439343970051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</row>
    <row r="24" spans="1:30" x14ac:dyDescent="0.35">
      <c r="A24" s="162" t="s">
        <v>227</v>
      </c>
      <c r="B24" s="163">
        <v>8.7057272042200456E-2</v>
      </c>
      <c r="C24" s="163">
        <v>5.139412207987943E-2</v>
      </c>
      <c r="D24" s="163">
        <v>0.11948003014318011</v>
      </c>
      <c r="E24" s="164">
        <v>0.13845139412207988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</row>
    <row r="25" spans="1:30" x14ac:dyDescent="0.35">
      <c r="A25" s="162" t="s">
        <v>228</v>
      </c>
      <c r="B25" s="163">
        <v>8.0761664057900251E-2</v>
      </c>
      <c r="C25" s="163">
        <v>5.4539971566839471E-2</v>
      </c>
      <c r="D25" s="163">
        <v>0.1284661889512759</v>
      </c>
      <c r="E25" s="164">
        <v>0.13530163562473974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</row>
    <row r="26" spans="1:30" x14ac:dyDescent="0.35">
      <c r="A26" s="162" t="s">
        <v>229</v>
      </c>
      <c r="B26" s="163">
        <v>8.4158113018265451E-2</v>
      </c>
      <c r="C26" s="163">
        <v>4.3797942230758877E-2</v>
      </c>
      <c r="D26" s="163">
        <v>0.14527948714811778</v>
      </c>
      <c r="E26" s="164">
        <v>0.12795605524902431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</row>
    <row r="27" spans="1:30" x14ac:dyDescent="0.35">
      <c r="A27" s="162" t="s">
        <v>230</v>
      </c>
      <c r="B27" s="163">
        <v>8.4469745700930576E-2</v>
      </c>
      <c r="C27" s="163">
        <v>3.8991809254256188E-2</v>
      </c>
      <c r="D27" s="163">
        <v>0.14719756421801963</v>
      </c>
      <c r="E27" s="164">
        <v>0.12346155495518676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</row>
    <row r="28" spans="1:30" x14ac:dyDescent="0.35">
      <c r="A28" s="162" t="s">
        <v>231</v>
      </c>
      <c r="B28" s="163">
        <v>7.8782620053927471E-2</v>
      </c>
      <c r="C28" s="163">
        <v>3.7404017503102231E-2</v>
      </c>
      <c r="D28" s="163">
        <v>0.14330898200240713</v>
      </c>
      <c r="E28" s="164">
        <v>0.11618663755702971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</row>
    <row r="29" spans="1:30" x14ac:dyDescent="0.35">
      <c r="A29" s="162" t="s">
        <v>232</v>
      </c>
      <c r="B29" s="163">
        <v>6.663365466787001E-2</v>
      </c>
      <c r="C29" s="163">
        <v>3.5405368709417205E-2</v>
      </c>
      <c r="D29" s="163">
        <v>0.13429760316915187</v>
      </c>
      <c r="E29" s="164">
        <v>0.10203902337728721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</row>
    <row r="30" spans="1:30" x14ac:dyDescent="0.35">
      <c r="A30" s="162" t="s">
        <v>233</v>
      </c>
      <c r="B30" s="163">
        <v>7.1467850952603038E-2</v>
      </c>
      <c r="C30" s="163">
        <v>3.7895293716370015E-2</v>
      </c>
      <c r="D30" s="163">
        <v>0.12110623072692975</v>
      </c>
      <c r="E30" s="164">
        <v>0.10936314466897305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</row>
    <row r="31" spans="1:30" x14ac:dyDescent="0.35">
      <c r="A31" s="162" t="s">
        <v>234</v>
      </c>
      <c r="B31" s="163">
        <v>6.8154971423116856E-2</v>
      </c>
      <c r="C31" s="163">
        <v>2.8827452898853346E-2</v>
      </c>
      <c r="D31" s="163">
        <v>0.10745266021548998</v>
      </c>
      <c r="E31" s="164">
        <v>9.6982424321970198E-2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</row>
    <row r="32" spans="1:30" x14ac:dyDescent="0.35">
      <c r="A32" s="162" t="s">
        <v>235</v>
      </c>
      <c r="B32" s="163">
        <v>5.7517171203256168E-2</v>
      </c>
      <c r="C32" s="163">
        <v>2.2320020351055712E-2</v>
      </c>
      <c r="D32" s="163">
        <v>0.10387687611294837</v>
      </c>
      <c r="E32" s="164">
        <v>7.9837191554311876E-2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</row>
    <row r="33" spans="1:30" x14ac:dyDescent="0.35">
      <c r="A33" s="162" t="s">
        <v>236</v>
      </c>
      <c r="B33" s="163">
        <v>5.6068835981521903E-2</v>
      </c>
      <c r="C33" s="163">
        <v>1.9514526964143696E-2</v>
      </c>
      <c r="D33" s="163">
        <v>0.12024722067110005</v>
      </c>
      <c r="E33" s="164">
        <v>7.5583362945665603E-2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</row>
    <row r="34" spans="1:30" x14ac:dyDescent="0.35">
      <c r="A34" s="162" t="s">
        <v>237</v>
      </c>
      <c r="B34" s="163">
        <v>6.3924910460664439E-2</v>
      </c>
      <c r="C34" s="163">
        <v>2.5229802925245681E-2</v>
      </c>
      <c r="D34" s="163">
        <v>0.12028793733128672</v>
      </c>
      <c r="E34" s="164">
        <v>8.915471338591012E-2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</row>
    <row r="35" spans="1:30" x14ac:dyDescent="0.35">
      <c r="A35" s="162" t="s">
        <v>238</v>
      </c>
      <c r="B35" s="163">
        <v>5.3650878338806662E-2</v>
      </c>
      <c r="C35" s="163">
        <v>2.5198772257433454E-2</v>
      </c>
      <c r="D35" s="163">
        <v>0.11749717134735854</v>
      </c>
      <c r="E35" s="164">
        <v>7.884965059624012E-2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</row>
    <row r="36" spans="1:30" x14ac:dyDescent="0.35">
      <c r="A36" s="162" t="s">
        <v>239</v>
      </c>
      <c r="B36" s="163">
        <v>4.967322012106927E-2</v>
      </c>
      <c r="C36" s="163">
        <v>2.1813896180425351E-2</v>
      </c>
      <c r="D36" s="163">
        <v>0.10712755129372689</v>
      </c>
      <c r="E36" s="164">
        <v>7.1487116301494624E-2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</row>
    <row r="37" spans="1:30" x14ac:dyDescent="0.35">
      <c r="A37" s="162" t="s">
        <v>240</v>
      </c>
      <c r="B37" s="163">
        <v>4.4154313432159212E-2</v>
      </c>
      <c r="C37" s="163">
        <v>1.9440686579770518E-2</v>
      </c>
      <c r="D37" s="163">
        <v>0.10009281329258138</v>
      </c>
      <c r="E37" s="164">
        <v>6.3595000011929734E-2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</row>
    <row r="38" spans="1:30" x14ac:dyDescent="0.35">
      <c r="A38" s="162" t="s">
        <v>241</v>
      </c>
      <c r="B38" s="163">
        <v>3.3353846409726523E-2</v>
      </c>
      <c r="C38" s="163">
        <v>1.5736163029060654E-2</v>
      </c>
      <c r="D38" s="163">
        <v>9.8390000706869526E-2</v>
      </c>
      <c r="E38" s="164">
        <v>4.9090009438787177E-2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</row>
    <row r="39" spans="1:30" x14ac:dyDescent="0.35">
      <c r="A39" s="162" t="s">
        <v>160</v>
      </c>
      <c r="B39" s="163">
        <v>2.9743548348630418E-2</v>
      </c>
      <c r="C39" s="163">
        <v>1.4518623427561902E-2</v>
      </c>
      <c r="D39" s="163">
        <v>0.10562784699124736</v>
      </c>
      <c r="E39" s="164">
        <v>4.4262171776192322E-2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</row>
    <row r="40" spans="1:30" x14ac:dyDescent="0.35">
      <c r="A40" s="162" t="s">
        <v>161</v>
      </c>
      <c r="B40" s="163">
        <v>3.0115540029635526E-2</v>
      </c>
      <c r="C40" s="163">
        <v>1.5562665656340253E-2</v>
      </c>
      <c r="D40" s="163">
        <v>0.11134514152329182</v>
      </c>
      <c r="E40" s="164">
        <v>4.5678205685975776E-2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</row>
    <row r="41" spans="1:30" x14ac:dyDescent="0.35">
      <c r="A41" s="162" t="s">
        <v>162</v>
      </c>
      <c r="B41" s="163">
        <v>2.8852785108092856E-2</v>
      </c>
      <c r="C41" s="163">
        <v>1.5608346489903164E-2</v>
      </c>
      <c r="D41" s="163">
        <v>0.11358869427931445</v>
      </c>
      <c r="E41" s="164">
        <v>4.4461131597996022E-2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</row>
    <row r="42" spans="1:30" x14ac:dyDescent="0.35">
      <c r="A42" s="162" t="s">
        <v>163</v>
      </c>
      <c r="B42" s="163">
        <v>2.9844190669933886E-2</v>
      </c>
      <c r="C42" s="163">
        <v>1.6716240027535047E-2</v>
      </c>
      <c r="D42" s="163">
        <v>0.11494084588078762</v>
      </c>
      <c r="E42" s="164">
        <v>4.656043069746893E-2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</row>
    <row r="43" spans="1:30" x14ac:dyDescent="0.35">
      <c r="A43" s="162" t="s">
        <v>164</v>
      </c>
      <c r="B43" s="163">
        <v>2.9537690973392313E-2</v>
      </c>
      <c r="C43" s="163">
        <v>2.4521923585812545E-2</v>
      </c>
      <c r="D43" s="163">
        <v>0.11108115681899607</v>
      </c>
      <c r="E43" s="164">
        <v>5.4059614559204855E-2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</row>
    <row r="44" spans="1:30" x14ac:dyDescent="0.35">
      <c r="A44" s="162" t="s">
        <v>165</v>
      </c>
      <c r="B44" s="163">
        <v>2.6990677224556819E-2</v>
      </c>
      <c r="C44" s="163">
        <v>1.7447525629530405E-2</v>
      </c>
      <c r="D44" s="163">
        <v>0.10397433265996175</v>
      </c>
      <c r="E44" s="164">
        <v>4.4438202854087228E-2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</row>
    <row r="45" spans="1:30" x14ac:dyDescent="0.35">
      <c r="A45" s="162" t="s">
        <v>166</v>
      </c>
      <c r="B45" s="163">
        <v>2.6440029701710506E-2</v>
      </c>
      <c r="C45" s="163">
        <v>1.3201498758947071E-2</v>
      </c>
      <c r="D45" s="163">
        <v>0.1042294552090989</v>
      </c>
      <c r="E45" s="164">
        <v>3.9641528460657577E-2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</row>
    <row r="46" spans="1:30" x14ac:dyDescent="0.35">
      <c r="A46" s="162" t="s">
        <v>167</v>
      </c>
      <c r="B46" s="163">
        <v>2.5377784982258966E-2</v>
      </c>
      <c r="C46" s="163">
        <v>1.2457748719703655E-2</v>
      </c>
      <c r="D46" s="163">
        <v>0.10579780623547846</v>
      </c>
      <c r="E46" s="164">
        <v>3.7835533701962618E-2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</row>
    <row r="47" spans="1:30" x14ac:dyDescent="0.35">
      <c r="A47" s="162" t="s">
        <v>168</v>
      </c>
      <c r="B47" s="163">
        <v>2.5145533957678483E-2</v>
      </c>
      <c r="C47" s="163">
        <v>1.3571165572482563E-2</v>
      </c>
      <c r="D47" s="163">
        <v>0.10155664929053804</v>
      </c>
      <c r="E47" s="164">
        <v>3.8716699530161047E-2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</row>
    <row r="48" spans="1:30" x14ac:dyDescent="0.35">
      <c r="A48" s="162" t="s">
        <v>169</v>
      </c>
      <c r="B48" s="163">
        <v>2.7063222667218643E-2</v>
      </c>
      <c r="C48" s="163">
        <v>1.4453176632566178E-2</v>
      </c>
      <c r="D48" s="163">
        <v>0.10505240542968695</v>
      </c>
      <c r="E48" s="164">
        <v>4.1516399299784817E-2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</row>
    <row r="49" spans="1:30" x14ac:dyDescent="0.35">
      <c r="A49" s="162" t="s">
        <v>170</v>
      </c>
      <c r="B49" s="163">
        <v>2.6950546890223755E-2</v>
      </c>
      <c r="C49" s="163">
        <v>1.4432649049825894E-2</v>
      </c>
      <c r="D49" s="163">
        <v>0.11028942759589792</v>
      </c>
      <c r="E49" s="164">
        <v>4.1383195940049647E-2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</row>
    <row r="50" spans="1:30" x14ac:dyDescent="0.35">
      <c r="A50" s="162" t="s">
        <v>171</v>
      </c>
      <c r="B50" s="163">
        <v>2.6626550557130889E-2</v>
      </c>
      <c r="C50" s="163">
        <v>1.5375059676069855E-2</v>
      </c>
      <c r="D50" s="163">
        <v>0.1167811013712023</v>
      </c>
      <c r="E50" s="164">
        <v>4.2001610233200745E-2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</row>
    <row r="51" spans="1:30" x14ac:dyDescent="0.35">
      <c r="A51" s="162" t="s">
        <v>172</v>
      </c>
      <c r="B51" s="163">
        <v>2.8925531470251176E-2</v>
      </c>
      <c r="C51" s="163">
        <v>1.7320715359784293E-2</v>
      </c>
      <c r="D51" s="163">
        <v>0.12740900294227142</v>
      </c>
      <c r="E51" s="164">
        <v>4.6246246830035469E-2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</row>
    <row r="52" spans="1:30" x14ac:dyDescent="0.35">
      <c r="A52" s="162" t="s">
        <v>173</v>
      </c>
      <c r="B52" s="163">
        <v>3.379711503632838E-2</v>
      </c>
      <c r="C52" s="163">
        <v>2.2802718769309442E-2</v>
      </c>
      <c r="D52" s="163">
        <v>0.13361600579549571</v>
      </c>
      <c r="E52" s="164">
        <v>5.6599833805637823E-2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</row>
    <row r="53" spans="1:30" x14ac:dyDescent="0.35">
      <c r="A53" s="162" t="s">
        <v>116</v>
      </c>
      <c r="B53" s="163">
        <v>3.8731735072833798E-2</v>
      </c>
      <c r="C53" s="163">
        <v>3.0248913418472977E-2</v>
      </c>
      <c r="D53" s="163">
        <v>0.14716742143128184</v>
      </c>
      <c r="E53" s="164">
        <v>6.8980648491306779E-2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</row>
    <row r="54" spans="1:30" x14ac:dyDescent="0.35">
      <c r="A54" s="162" t="s">
        <v>117</v>
      </c>
      <c r="B54" s="163">
        <v>3.60718466525113E-2</v>
      </c>
      <c r="C54" s="163">
        <v>3.3886270595573947E-2</v>
      </c>
      <c r="D54" s="163">
        <v>0.12495003093876701</v>
      </c>
      <c r="E54" s="164">
        <v>6.9958117248085247E-2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</row>
    <row r="55" spans="1:30" x14ac:dyDescent="0.35">
      <c r="A55" s="162" t="s">
        <v>19</v>
      </c>
      <c r="B55" s="163">
        <v>3.1575333656454534E-2</v>
      </c>
      <c r="C55" s="163">
        <v>2.9957327711329935E-2</v>
      </c>
      <c r="D55" s="163">
        <v>0.11408381886056906</v>
      </c>
      <c r="E55" s="164">
        <v>6.1532661367784472E-2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</row>
    <row r="56" spans="1:30" x14ac:dyDescent="0.35">
      <c r="A56" s="162" t="s">
        <v>18</v>
      </c>
      <c r="B56" s="163">
        <v>3.4190680203796342E-2</v>
      </c>
      <c r="C56" s="163">
        <v>3.105246183777987E-2</v>
      </c>
      <c r="D56" s="163">
        <v>0.11285022423789023</v>
      </c>
      <c r="E56" s="164">
        <v>6.5243142041576219E-2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</row>
    <row r="57" spans="1:30" x14ac:dyDescent="0.35">
      <c r="A57" s="162" t="s">
        <v>17</v>
      </c>
      <c r="B57" s="163">
        <v>3.225815496644361E-2</v>
      </c>
      <c r="C57" s="163">
        <v>3.0862904593867459E-2</v>
      </c>
      <c r="D57" s="163">
        <v>0.11622833765844125</v>
      </c>
      <c r="E57" s="164">
        <v>6.3121059560311069E-2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</row>
    <row r="58" spans="1:30" x14ac:dyDescent="0.35">
      <c r="A58" s="162" t="s">
        <v>16</v>
      </c>
      <c r="B58" s="163">
        <v>3.1959634289141114E-2</v>
      </c>
      <c r="C58" s="163">
        <v>3.4593124697890471E-2</v>
      </c>
      <c r="D58" s="163">
        <v>0.11923445767623164</v>
      </c>
      <c r="E58" s="164">
        <v>6.6552758987031585E-2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</row>
    <row r="59" spans="1:30" x14ac:dyDescent="0.35">
      <c r="A59" s="162" t="s">
        <v>15</v>
      </c>
      <c r="B59" s="163">
        <v>3.322550063826344E-2</v>
      </c>
      <c r="C59" s="163">
        <v>3.120003928519333E-2</v>
      </c>
      <c r="D59" s="163">
        <v>0.11858661357037335</v>
      </c>
      <c r="E59" s="164">
        <v>6.4425539923456773E-2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</row>
    <row r="60" spans="1:30" x14ac:dyDescent="0.35">
      <c r="A60" s="162" t="s">
        <v>14</v>
      </c>
      <c r="B60" s="163">
        <v>3.4901656784201388E-2</v>
      </c>
      <c r="C60" s="163">
        <v>3.1414952023313465E-2</v>
      </c>
      <c r="D60" s="163">
        <v>0.11377302669453196</v>
      </c>
      <c r="E60" s="164">
        <v>6.631660880751486E-2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</row>
    <row r="61" spans="1:30" x14ac:dyDescent="0.35">
      <c r="A61" s="162" t="s">
        <v>13</v>
      </c>
      <c r="B61" s="163">
        <v>3.4566887030405155E-2</v>
      </c>
      <c r="C61" s="163">
        <v>2.7418739777143031E-2</v>
      </c>
      <c r="D61" s="163">
        <v>0.11242941829645839</v>
      </c>
      <c r="E61" s="164">
        <v>6.1985626807548183E-2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</row>
    <row r="62" spans="1:30" x14ac:dyDescent="0.35">
      <c r="A62" s="162" t="s">
        <v>12</v>
      </c>
      <c r="B62" s="163">
        <v>3.0422847510628789E-2</v>
      </c>
      <c r="C62" s="163">
        <v>2.4386444776583784E-2</v>
      </c>
      <c r="D62" s="163">
        <v>0.10917886097211801</v>
      </c>
      <c r="E62" s="164">
        <v>5.4809292287212569E-2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</row>
    <row r="63" spans="1:30" x14ac:dyDescent="0.35">
      <c r="A63" s="162" t="s">
        <v>11</v>
      </c>
      <c r="B63" s="163">
        <v>2.8505231307257191E-2</v>
      </c>
      <c r="C63" s="163">
        <v>2.1168740773916124E-2</v>
      </c>
      <c r="D63" s="163">
        <v>0.10954765549091949</v>
      </c>
      <c r="E63" s="164">
        <v>4.9673972081173315E-2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</row>
    <row r="64" spans="1:30" x14ac:dyDescent="0.35">
      <c r="A64" s="162" t="s">
        <v>10</v>
      </c>
      <c r="B64" s="163">
        <v>2.6368985176901047E-2</v>
      </c>
      <c r="C64" s="163">
        <v>1.8154531913225594E-2</v>
      </c>
      <c r="D64" s="163">
        <v>0.11016643476408958</v>
      </c>
      <c r="E64" s="164">
        <v>4.4523517090126641E-2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</row>
    <row r="65" spans="1:30" x14ac:dyDescent="0.35">
      <c r="A65" s="162" t="s">
        <v>9</v>
      </c>
      <c r="B65" s="163">
        <v>2.4390765664748133E-2</v>
      </c>
      <c r="C65" s="163">
        <v>1.4615763646865289E-2</v>
      </c>
      <c r="D65" s="163">
        <v>9.8977108669597705E-2</v>
      </c>
      <c r="E65" s="164">
        <v>3.9006529311613421E-2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</row>
    <row r="66" spans="1:30" x14ac:dyDescent="0.35">
      <c r="A66" s="162" t="s">
        <v>8</v>
      </c>
      <c r="B66" s="163">
        <v>2.3197503855211254E-2</v>
      </c>
      <c r="C66" s="163">
        <v>1.3681980761884918E-2</v>
      </c>
      <c r="D66" s="163">
        <v>9.363420700973224E-2</v>
      </c>
      <c r="E66" s="164">
        <v>3.687948461709617E-2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</row>
    <row r="67" spans="1:30" x14ac:dyDescent="0.35">
      <c r="A67" s="162" t="s">
        <v>7</v>
      </c>
      <c r="B67" s="163">
        <v>2.4356158883958649E-2</v>
      </c>
      <c r="C67" s="163">
        <v>1.3776826587959114E-2</v>
      </c>
      <c r="D67" s="163">
        <v>0.10252340762350193</v>
      </c>
      <c r="E67" s="164">
        <v>3.8132985471917763E-2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</row>
    <row r="68" spans="1:30" x14ac:dyDescent="0.35">
      <c r="A68" s="162" t="s">
        <v>242</v>
      </c>
      <c r="B68" s="163">
        <v>2.5684386164853478E-2</v>
      </c>
      <c r="C68" s="163">
        <v>1.5481218309523283E-2</v>
      </c>
      <c r="D68" s="163">
        <v>0.10818145514055748</v>
      </c>
      <c r="E68" s="164">
        <v>4.1165604474376762E-2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</row>
    <row r="70" spans="1:30" x14ac:dyDescent="0.35">
      <c r="A70" s="162" t="s">
        <v>243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4EF5-6579-4F2C-8D40-79B07F2FC209}">
  <dimension ref="A1:Q18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8" sqref="A18"/>
    </sheetView>
  </sheetViews>
  <sheetFormatPr defaultRowHeight="14.5" x14ac:dyDescent="0.35"/>
  <cols>
    <col min="3" max="3" width="12.6328125" customWidth="1"/>
    <col min="4" max="4" width="11.453125" customWidth="1"/>
    <col min="7" max="7" width="12.36328125" customWidth="1"/>
    <col min="8" max="8" width="13.81640625" customWidth="1"/>
    <col min="9" max="9" width="12.81640625" customWidth="1"/>
    <col min="10" max="10" width="14.08984375" customWidth="1"/>
    <col min="11" max="11" width="11.1796875" customWidth="1"/>
    <col min="13" max="13" width="11.1796875" bestFit="1" customWidth="1"/>
    <col min="14" max="14" width="13.81640625" bestFit="1" customWidth="1"/>
    <col min="15" max="15" width="12.81640625" bestFit="1" customWidth="1"/>
    <col min="16" max="16" width="10.81640625" bestFit="1" customWidth="1"/>
    <col min="17" max="17" width="12.54296875" bestFit="1" customWidth="1"/>
  </cols>
  <sheetData>
    <row r="1" spans="1:17" s="30" customFormat="1" ht="26" x14ac:dyDescent="0.6">
      <c r="A1" s="52" t="s">
        <v>137</v>
      </c>
      <c r="B1" s="20"/>
      <c r="C1" s="20"/>
      <c r="D1" s="20"/>
      <c r="E1" s="20"/>
      <c r="F1" s="20"/>
    </row>
    <row r="2" spans="1:17" s="30" customFormat="1" x14ac:dyDescent="0.35">
      <c r="A2" s="160" t="s">
        <v>202</v>
      </c>
      <c r="B2" s="20"/>
      <c r="C2" s="20"/>
      <c r="D2" s="20"/>
      <c r="E2" s="20"/>
      <c r="F2" s="20"/>
    </row>
    <row r="3" spans="1:17" s="30" customFormat="1" x14ac:dyDescent="0.35">
      <c r="A3" s="124"/>
      <c r="B3" s="20"/>
      <c r="E3" s="20"/>
      <c r="F3" s="20"/>
    </row>
    <row r="4" spans="1:17" s="30" customFormat="1" x14ac:dyDescent="0.35">
      <c r="A4" s="20"/>
      <c r="B4" s="161" t="s">
        <v>68</v>
      </c>
      <c r="D4" s="20"/>
      <c r="E4" s="53"/>
      <c r="F4" s="53"/>
      <c r="G4" s="54" t="s">
        <v>69</v>
      </c>
      <c r="H4" s="55"/>
      <c r="I4" s="55"/>
      <c r="J4" s="55"/>
      <c r="K4" s="55"/>
      <c r="L4" s="55"/>
      <c r="M4" s="54" t="s">
        <v>70</v>
      </c>
      <c r="N4" s="55"/>
      <c r="O4" s="55"/>
      <c r="P4" s="55"/>
      <c r="Q4" s="55"/>
    </row>
    <row r="5" spans="1:17" s="30" customFormat="1" x14ac:dyDescent="0.35">
      <c r="A5" s="56"/>
      <c r="B5" s="5" t="s">
        <v>53</v>
      </c>
      <c r="C5" s="5" t="s">
        <v>34</v>
      </c>
      <c r="D5" s="5" t="s">
        <v>71</v>
      </c>
      <c r="E5" s="5" t="s">
        <v>72</v>
      </c>
      <c r="F5" s="56"/>
      <c r="G5" s="57" t="s">
        <v>53</v>
      </c>
      <c r="H5" s="57" t="s">
        <v>34</v>
      </c>
      <c r="I5" s="57" t="s">
        <v>71</v>
      </c>
      <c r="J5" s="57" t="s">
        <v>72</v>
      </c>
      <c r="K5" s="57" t="s">
        <v>73</v>
      </c>
      <c r="L5" s="5"/>
      <c r="M5" s="57" t="s">
        <v>53</v>
      </c>
      <c r="N5" s="57" t="s">
        <v>34</v>
      </c>
      <c r="O5" s="57" t="s">
        <v>71</v>
      </c>
      <c r="P5" s="57" t="s">
        <v>72</v>
      </c>
      <c r="Q5" s="57" t="s">
        <v>73</v>
      </c>
    </row>
    <row r="6" spans="1:17" x14ac:dyDescent="0.35">
      <c r="A6" s="56">
        <v>2014</v>
      </c>
      <c r="B6" s="10">
        <f>G6/M6</f>
        <v>2.0343846938204783E-2</v>
      </c>
      <c r="C6" s="10">
        <f>H6/N6</f>
        <v>7.9227718649844125E-2</v>
      </c>
      <c r="D6" s="10">
        <f>I6/O6</f>
        <v>7.8575331238901786E-2</v>
      </c>
      <c r="E6" s="10">
        <f>J6/P6</f>
        <v>6.8879481113895857E-2</v>
      </c>
      <c r="G6" s="60">
        <v>9457</v>
      </c>
      <c r="H6" s="60">
        <v>30826</v>
      </c>
      <c r="I6" s="60">
        <v>2301</v>
      </c>
      <c r="J6" s="60">
        <f t="shared" ref="J6:J16" si="0">K6-I6-H6-G6</f>
        <v>92040</v>
      </c>
      <c r="K6" s="60">
        <v>134624</v>
      </c>
      <c r="L6" s="60"/>
      <c r="M6" s="60">
        <v>464858</v>
      </c>
      <c r="N6" s="60">
        <v>389081</v>
      </c>
      <c r="O6" s="60">
        <v>29284</v>
      </c>
      <c r="P6" s="60">
        <f t="shared" ref="P6:P16" si="1">Q6-O6-N6-M6</f>
        <v>1336247</v>
      </c>
      <c r="Q6" s="60">
        <v>2219470</v>
      </c>
    </row>
    <row r="7" spans="1:17" s="126" customFormat="1" x14ac:dyDescent="0.35">
      <c r="A7" s="58">
        <v>2015</v>
      </c>
      <c r="B7" s="125">
        <f t="shared" ref="B7:E15" si="2">G7/M7</f>
        <v>-1.1023312214934725E-2</v>
      </c>
      <c r="C7" s="125">
        <f t="shared" si="2"/>
        <v>0.10895058173021541</v>
      </c>
      <c r="D7" s="125">
        <f>I7/O7</f>
        <v>0.10962549766867509</v>
      </c>
      <c r="E7" s="125">
        <f t="shared" si="2"/>
        <v>6.3781246944562137E-2</v>
      </c>
      <c r="G7" s="60">
        <v>-5827</v>
      </c>
      <c r="H7" s="60">
        <v>47290</v>
      </c>
      <c r="I7" s="60">
        <v>5149</v>
      </c>
      <c r="J7" s="60">
        <f t="shared" si="0"/>
        <v>93936</v>
      </c>
      <c r="K7" s="60">
        <v>140548</v>
      </c>
      <c r="L7" s="60"/>
      <c r="M7" s="60">
        <v>528607</v>
      </c>
      <c r="N7" s="60">
        <v>434050</v>
      </c>
      <c r="O7" s="60">
        <v>46969</v>
      </c>
      <c r="P7" s="60">
        <f t="shared" si="1"/>
        <v>1472784</v>
      </c>
      <c r="Q7" s="60">
        <v>2482410</v>
      </c>
    </row>
    <row r="8" spans="1:17" x14ac:dyDescent="0.35">
      <c r="A8" s="56">
        <v>2016</v>
      </c>
      <c r="B8" s="10">
        <f>G8/M8</f>
        <v>2.1116915306456766E-2</v>
      </c>
      <c r="C8" s="10">
        <f t="shared" si="2"/>
        <v>9.6888364238243666E-2</v>
      </c>
      <c r="D8" s="10">
        <f t="shared" si="2"/>
        <v>5.7388330483379907E-2</v>
      </c>
      <c r="E8" s="10">
        <f t="shared" si="2"/>
        <v>4.9837468721498565E-2</v>
      </c>
      <c r="G8" s="60">
        <v>10377</v>
      </c>
      <c r="H8" s="60">
        <v>46127</v>
      </c>
      <c r="I8" s="60">
        <v>2752</v>
      </c>
      <c r="J8" s="60">
        <f t="shared" si="0"/>
        <v>85244</v>
      </c>
      <c r="K8" s="60">
        <v>144500</v>
      </c>
      <c r="L8" s="60"/>
      <c r="M8" s="60">
        <v>491407</v>
      </c>
      <c r="N8" s="60">
        <v>476084</v>
      </c>
      <c r="O8" s="60">
        <v>47954</v>
      </c>
      <c r="P8" s="60">
        <f t="shared" si="1"/>
        <v>1710440</v>
      </c>
      <c r="Q8" s="60">
        <v>2725885</v>
      </c>
    </row>
    <row r="9" spans="1:17" x14ac:dyDescent="0.35">
      <c r="A9" s="56">
        <v>2017</v>
      </c>
      <c r="B9" s="10">
        <f t="shared" si="2"/>
        <v>4.7011880537959792E-3</v>
      </c>
      <c r="C9" s="10">
        <f>H9/N9</f>
        <v>8.9677634257374433E-2</v>
      </c>
      <c r="D9" s="10">
        <f t="shared" si="2"/>
        <v>7.4822531074060977E-2</v>
      </c>
      <c r="E9" s="10">
        <f>J9/P9</f>
        <v>0.11176308832326663</v>
      </c>
      <c r="G9" s="127">
        <v>2248</v>
      </c>
      <c r="H9" s="127">
        <v>46037</v>
      </c>
      <c r="I9" s="127">
        <v>2751</v>
      </c>
      <c r="J9" s="60">
        <f t="shared" si="0"/>
        <v>231667</v>
      </c>
      <c r="K9" s="127">
        <v>282703</v>
      </c>
      <c r="L9" s="127"/>
      <c r="M9" s="127">
        <v>478177</v>
      </c>
      <c r="N9" s="127">
        <v>513361</v>
      </c>
      <c r="O9" s="127">
        <v>36767</v>
      </c>
      <c r="P9" s="60">
        <f t="shared" si="1"/>
        <v>2072840</v>
      </c>
      <c r="Q9" s="127">
        <v>3101145</v>
      </c>
    </row>
    <row r="10" spans="1:17" x14ac:dyDescent="0.35">
      <c r="A10" s="56">
        <v>2018</v>
      </c>
      <c r="B10" s="10">
        <f t="shared" si="2"/>
        <v>1.4176783510656038E-2</v>
      </c>
      <c r="C10" s="10">
        <f t="shared" si="2"/>
        <v>5.9437927972932583E-2</v>
      </c>
      <c r="D10" s="10">
        <f>I10/O10</f>
        <v>0.12812610073969707</v>
      </c>
      <c r="E10" s="10">
        <f t="shared" si="2"/>
        <v>4.1404045171593302E-2</v>
      </c>
      <c r="G10" s="60">
        <v>6801</v>
      </c>
      <c r="H10" s="60">
        <v>27247</v>
      </c>
      <c r="I10" s="60">
        <v>4365</v>
      </c>
      <c r="J10" s="60">
        <f t="shared" si="0"/>
        <v>89214</v>
      </c>
      <c r="K10" s="60">
        <v>127627</v>
      </c>
      <c r="L10" s="60"/>
      <c r="M10" s="60">
        <v>479728</v>
      </c>
      <c r="N10" s="60">
        <v>458411</v>
      </c>
      <c r="O10" s="60">
        <v>34068</v>
      </c>
      <c r="P10" s="60">
        <f t="shared" si="1"/>
        <v>2154717</v>
      </c>
      <c r="Q10" s="60">
        <v>3126924</v>
      </c>
    </row>
    <row r="11" spans="1:17" x14ac:dyDescent="0.35">
      <c r="A11" s="56">
        <v>2019</v>
      </c>
      <c r="B11" s="10">
        <f t="shared" si="2"/>
        <v>4.482056201683185E-2</v>
      </c>
      <c r="C11" s="10">
        <f t="shared" si="2"/>
        <v>6.5055871776765237E-2</v>
      </c>
      <c r="D11" s="10">
        <f t="shared" si="2"/>
        <v>7.9575335261635557E-2</v>
      </c>
      <c r="E11" s="10">
        <f t="shared" si="2"/>
        <v>4.5589603178097279E-2</v>
      </c>
      <c r="G11" s="60">
        <v>21585</v>
      </c>
      <c r="H11" s="60">
        <v>31968</v>
      </c>
      <c r="I11" s="60">
        <v>2421</v>
      </c>
      <c r="J11" s="60">
        <f t="shared" si="0"/>
        <v>97339</v>
      </c>
      <c r="K11" s="60">
        <v>153313</v>
      </c>
      <c r="L11" s="60"/>
      <c r="M11" s="60">
        <v>481587</v>
      </c>
      <c r="N11" s="60">
        <v>491393</v>
      </c>
      <c r="O11" s="60">
        <v>30424</v>
      </c>
      <c r="P11" s="60">
        <f t="shared" si="1"/>
        <v>2135114</v>
      </c>
      <c r="Q11" s="60">
        <v>3138518</v>
      </c>
    </row>
    <row r="12" spans="1:17" x14ac:dyDescent="0.35">
      <c r="A12" s="56">
        <v>2020</v>
      </c>
      <c r="B12" s="10">
        <f t="shared" si="2"/>
        <v>3.8372259693101554E-2</v>
      </c>
      <c r="C12" s="10">
        <f t="shared" si="2"/>
        <v>7.1628580939513209E-3</v>
      </c>
      <c r="D12" s="10">
        <f t="shared" si="2"/>
        <v>4.2670590399117157E-2</v>
      </c>
      <c r="E12" s="10">
        <f t="shared" si="2"/>
        <v>8.4050946217707426E-3</v>
      </c>
      <c r="G12" s="127">
        <v>19275</v>
      </c>
      <c r="H12" s="60">
        <v>3658</v>
      </c>
      <c r="I12" s="60">
        <v>1160</v>
      </c>
      <c r="J12" s="60">
        <f t="shared" si="0"/>
        <v>21353</v>
      </c>
      <c r="K12" s="60">
        <v>45446</v>
      </c>
      <c r="L12" s="60"/>
      <c r="M12" s="60">
        <v>502316</v>
      </c>
      <c r="N12" s="60">
        <v>510690</v>
      </c>
      <c r="O12" s="60">
        <v>27185</v>
      </c>
      <c r="P12" s="60">
        <f t="shared" si="1"/>
        <v>2540483</v>
      </c>
      <c r="Q12" s="60">
        <v>3580674</v>
      </c>
    </row>
    <row r="13" spans="1:17" x14ac:dyDescent="0.35">
      <c r="A13" s="56">
        <v>2021</v>
      </c>
      <c r="B13" s="10">
        <f t="shared" si="2"/>
        <v>0.17719889440006059</v>
      </c>
      <c r="C13" s="10">
        <f t="shared" si="2"/>
        <v>8.9083724418582796E-2</v>
      </c>
      <c r="D13" s="10">
        <f t="shared" si="2"/>
        <v>6.321230725803606E-2</v>
      </c>
      <c r="E13" s="10">
        <f t="shared" si="2"/>
        <v>4.5166437177746682E-2</v>
      </c>
      <c r="G13" s="60">
        <v>98280</v>
      </c>
      <c r="H13" s="60">
        <v>52144</v>
      </c>
      <c r="I13" s="60">
        <v>3583</v>
      </c>
      <c r="J13" s="60">
        <f t="shared" si="0"/>
        <v>116743</v>
      </c>
      <c r="K13" s="60">
        <v>270750</v>
      </c>
      <c r="L13" s="60"/>
      <c r="M13" s="60">
        <v>554631</v>
      </c>
      <c r="N13" s="60">
        <v>585337</v>
      </c>
      <c r="O13" s="60">
        <v>56682</v>
      </c>
      <c r="P13" s="60">
        <f t="shared" si="1"/>
        <v>2584729</v>
      </c>
      <c r="Q13" s="60">
        <v>3781379</v>
      </c>
    </row>
    <row r="14" spans="1:17" x14ac:dyDescent="0.35">
      <c r="A14" s="56">
        <v>2022</v>
      </c>
      <c r="B14" s="10">
        <f t="shared" si="2"/>
        <v>0.13900551719351817</v>
      </c>
      <c r="C14" s="10">
        <f t="shared" si="2"/>
        <v>0.11737220246635144</v>
      </c>
      <c r="D14" s="10">
        <f t="shared" si="2"/>
        <v>1.9917119085097499E-2</v>
      </c>
      <c r="E14" s="10">
        <f t="shared" si="2"/>
        <v>5.6401410436104811E-2</v>
      </c>
      <c r="G14" s="60">
        <v>76114</v>
      </c>
      <c r="H14" s="60">
        <v>63075</v>
      </c>
      <c r="I14" s="60">
        <v>620</v>
      </c>
      <c r="J14" s="60">
        <f t="shared" si="0"/>
        <v>126636</v>
      </c>
      <c r="K14" s="60">
        <v>266445</v>
      </c>
      <c r="L14" s="60"/>
      <c r="M14" s="60">
        <v>547561</v>
      </c>
      <c r="N14" s="60">
        <v>537393</v>
      </c>
      <c r="O14" s="60">
        <v>31129</v>
      </c>
      <c r="P14" s="16">
        <f t="shared" si="1"/>
        <v>2245263</v>
      </c>
      <c r="Q14" s="60">
        <v>3361346</v>
      </c>
    </row>
    <row r="15" spans="1:17" x14ac:dyDescent="0.35">
      <c r="A15" s="56">
        <v>2023</v>
      </c>
      <c r="B15" s="10">
        <f t="shared" si="2"/>
        <v>6.614755041666949E-2</v>
      </c>
      <c r="C15" s="10">
        <f t="shared" si="2"/>
        <v>9.3974762708486967E-2</v>
      </c>
      <c r="D15" s="10">
        <f t="shared" si="2"/>
        <v>0.14154406094815089</v>
      </c>
      <c r="E15" s="10">
        <f t="shared" si="2"/>
        <v>4.8230765249577479E-2</v>
      </c>
      <c r="F15" s="49"/>
      <c r="G15" s="60">
        <v>39085</v>
      </c>
      <c r="H15" s="60">
        <v>55177</v>
      </c>
      <c r="I15" s="60">
        <v>4589</v>
      </c>
      <c r="J15" s="60">
        <f t="shared" si="0"/>
        <v>108100</v>
      </c>
      <c r="K15" s="60">
        <v>206951</v>
      </c>
      <c r="L15" s="128"/>
      <c r="M15" s="60">
        <v>590876</v>
      </c>
      <c r="N15" s="60">
        <v>587147</v>
      </c>
      <c r="O15" s="60">
        <v>32421</v>
      </c>
      <c r="P15" s="16">
        <f t="shared" si="1"/>
        <v>2241308</v>
      </c>
      <c r="Q15" s="60">
        <v>3451752</v>
      </c>
    </row>
    <row r="16" spans="1:17" x14ac:dyDescent="0.35">
      <c r="A16" s="56">
        <v>2024</v>
      </c>
      <c r="B16" s="10">
        <f>G16/M16</f>
        <v>4.8380169197878513E-2</v>
      </c>
      <c r="C16" s="10">
        <f>H16/N16</f>
        <v>9.2413849690807209E-2</v>
      </c>
      <c r="D16" s="10">
        <f>I16/O16</f>
        <v>5.2655566358774913E-2</v>
      </c>
      <c r="E16" s="10">
        <f>J16/P16</f>
        <v>4.4372796892269258E-2</v>
      </c>
      <c r="G16" s="60">
        <v>30075</v>
      </c>
      <c r="H16" s="60">
        <v>58567</v>
      </c>
      <c r="I16" s="60">
        <v>1733</v>
      </c>
      <c r="J16" s="60">
        <f t="shared" si="0"/>
        <v>101775</v>
      </c>
      <c r="K16" s="60">
        <v>192150</v>
      </c>
      <c r="L16" s="16"/>
      <c r="M16" s="16">
        <v>621639</v>
      </c>
      <c r="N16" s="16">
        <v>633747</v>
      </c>
      <c r="O16" s="16">
        <v>32912</v>
      </c>
      <c r="P16" s="16">
        <f t="shared" si="1"/>
        <v>2293635</v>
      </c>
      <c r="Q16" s="16">
        <v>3581933</v>
      </c>
    </row>
    <row r="18" spans="1:1" x14ac:dyDescent="0.35">
      <c r="A18" t="s">
        <v>154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5D7A-9AD5-4C6C-94B3-F569462A3573}">
  <dimension ref="A1:T48"/>
  <sheetViews>
    <sheetView tabSelected="1" zoomScale="70" zoomScaleNormal="70" workbookViewId="0">
      <pane xSplit="1" ySplit="4" topLeftCell="B21" activePane="bottomRight" state="frozen"/>
      <selection pane="topRight" activeCell="B1" sqref="B1"/>
      <selection pane="bottomLeft" activeCell="A4" sqref="A4"/>
      <selection pane="bottomRight" activeCell="A48" sqref="A48"/>
    </sheetView>
  </sheetViews>
  <sheetFormatPr defaultRowHeight="14.5" x14ac:dyDescent="0.35"/>
  <cols>
    <col min="2" max="2" width="8.90625" style="130"/>
    <col min="3" max="3" width="15.1796875" style="130" customWidth="1"/>
    <col min="4" max="5" width="8.90625" style="130"/>
    <col min="6" max="6" width="10.453125" customWidth="1"/>
    <col min="7" max="7" width="14.6328125" customWidth="1"/>
    <col min="8" max="8" width="13" customWidth="1"/>
    <col min="9" max="9" width="11.1796875" customWidth="1"/>
    <col min="10" max="10" width="13.453125" customWidth="1"/>
    <col min="13" max="13" width="14.453125" customWidth="1"/>
    <col min="14" max="14" width="16.453125" customWidth="1"/>
    <col min="15" max="15" width="15.90625" customWidth="1"/>
    <col min="16" max="16" width="20.36328125" customWidth="1"/>
    <col min="19" max="19" width="20.81640625" hidden="1" customWidth="1"/>
    <col min="20" max="20" width="19.453125" bestFit="1" customWidth="1"/>
  </cols>
  <sheetData>
    <row r="1" spans="1:20" ht="26" x14ac:dyDescent="0.6">
      <c r="A1" s="129" t="s">
        <v>245</v>
      </c>
      <c r="C1" s="5"/>
      <c r="D1" s="5"/>
      <c r="E1" s="5"/>
      <c r="M1" s="5"/>
      <c r="N1" s="5"/>
      <c r="O1" s="5"/>
      <c r="P1" s="5"/>
    </row>
    <row r="2" spans="1:20" x14ac:dyDescent="0.35">
      <c r="A2" t="s">
        <v>244</v>
      </c>
      <c r="F2" s="61"/>
      <c r="G2" s="5"/>
      <c r="H2" s="5"/>
      <c r="I2" s="5"/>
      <c r="J2" s="5"/>
      <c r="M2" s="131"/>
      <c r="N2" s="5"/>
      <c r="O2" s="5"/>
      <c r="P2" s="5"/>
      <c r="S2" s="131"/>
      <c r="T2" s="131"/>
    </row>
    <row r="3" spans="1:20" x14ac:dyDescent="0.35">
      <c r="F3" s="61"/>
      <c r="G3" s="5"/>
      <c r="H3" s="5"/>
      <c r="I3" s="5"/>
      <c r="J3" s="5"/>
      <c r="M3" s="131"/>
      <c r="N3" s="5"/>
      <c r="O3" s="5"/>
      <c r="P3" s="5"/>
      <c r="S3" s="131"/>
      <c r="T3" s="131"/>
    </row>
    <row r="4" spans="1:20" x14ac:dyDescent="0.35">
      <c r="B4" s="166" t="s">
        <v>53</v>
      </c>
      <c r="C4" s="166" t="s">
        <v>34</v>
      </c>
      <c r="D4" s="166" t="s">
        <v>72</v>
      </c>
      <c r="E4"/>
      <c r="F4" s="166"/>
      <c r="G4" s="166"/>
      <c r="H4" s="166"/>
      <c r="I4" s="166"/>
      <c r="J4" s="166"/>
      <c r="N4" s="166"/>
      <c r="O4" s="166"/>
      <c r="P4" s="166"/>
      <c r="S4" s="166"/>
    </row>
    <row r="5" spans="1:20" x14ac:dyDescent="0.35">
      <c r="A5" s="56">
        <v>2014</v>
      </c>
      <c r="B5" s="132">
        <v>32.139393162393162</v>
      </c>
      <c r="C5" s="132">
        <v>67.367626780626793</v>
      </c>
      <c r="D5" s="132">
        <v>106.84198860398861</v>
      </c>
      <c r="F5" s="127"/>
      <c r="G5" s="127"/>
      <c r="H5" s="127"/>
      <c r="I5" s="127"/>
      <c r="J5" s="127"/>
      <c r="M5" s="17"/>
      <c r="N5" s="17"/>
      <c r="O5" s="17"/>
      <c r="P5" s="17"/>
      <c r="R5" s="123"/>
      <c r="S5" s="10"/>
      <c r="T5" s="10"/>
    </row>
    <row r="6" spans="1:20" x14ac:dyDescent="0.35">
      <c r="A6" s="56"/>
      <c r="B6" s="132">
        <v>15.41437570621469</v>
      </c>
      <c r="C6" s="132">
        <v>50.244638418079099</v>
      </c>
      <c r="D6" s="132">
        <v>150.02000000000004</v>
      </c>
      <c r="F6" s="133"/>
      <c r="G6" s="133"/>
      <c r="H6" s="133"/>
      <c r="I6" s="127"/>
      <c r="J6" s="133"/>
      <c r="M6" s="17"/>
      <c r="N6" s="17"/>
      <c r="O6" s="17"/>
      <c r="P6" s="17"/>
      <c r="R6" s="123"/>
      <c r="S6" s="10"/>
      <c r="T6" s="10"/>
    </row>
    <row r="7" spans="1:20" x14ac:dyDescent="0.35">
      <c r="A7" s="56"/>
      <c r="B7" s="132">
        <v>19.357263598326362</v>
      </c>
      <c r="C7" s="132">
        <v>65.411037656903773</v>
      </c>
      <c r="D7" s="132">
        <v>202.26706834030685</v>
      </c>
      <c r="F7" s="133"/>
      <c r="G7" s="133"/>
      <c r="H7" s="133"/>
      <c r="I7" s="127"/>
      <c r="J7" s="133"/>
      <c r="M7" s="17"/>
      <c r="N7" s="17"/>
      <c r="O7" s="17"/>
      <c r="P7" s="17"/>
      <c r="R7" s="123"/>
      <c r="S7" s="10"/>
      <c r="T7" s="10"/>
    </row>
    <row r="8" spans="1:20" x14ac:dyDescent="0.35">
      <c r="A8" s="56"/>
      <c r="B8" s="132">
        <v>5.4175230125523015</v>
      </c>
      <c r="C8" s="132">
        <v>54.059347280334734</v>
      </c>
      <c r="D8" s="132">
        <v>172.39504602510462</v>
      </c>
      <c r="F8" s="127"/>
      <c r="G8" s="127"/>
      <c r="H8" s="127"/>
      <c r="I8" s="127"/>
      <c r="J8" s="127"/>
      <c r="M8" s="17"/>
      <c r="N8" s="17"/>
      <c r="O8" s="17"/>
      <c r="P8" s="17"/>
      <c r="R8" s="123"/>
      <c r="S8" s="10"/>
      <c r="T8" s="10"/>
    </row>
    <row r="9" spans="1:20" x14ac:dyDescent="0.35">
      <c r="A9" s="56">
        <v>2015</v>
      </c>
      <c r="B9" s="132">
        <v>-0.16124383561643835</v>
      </c>
      <c r="C9" s="132">
        <v>54.51464383561644</v>
      </c>
      <c r="D9" s="132">
        <v>152.0750684931507</v>
      </c>
      <c r="F9" s="59"/>
      <c r="G9" s="59"/>
      <c r="H9" s="59"/>
      <c r="I9" s="59"/>
      <c r="J9" s="59"/>
      <c r="M9" s="17"/>
      <c r="N9" s="17"/>
      <c r="O9" s="17"/>
      <c r="P9" s="17"/>
      <c r="R9" s="123"/>
      <c r="S9" s="10"/>
      <c r="T9" s="10"/>
    </row>
    <row r="10" spans="1:20" x14ac:dyDescent="0.35">
      <c r="A10" s="56"/>
      <c r="B10" s="132">
        <v>-18.521544474393529</v>
      </c>
      <c r="C10" s="132">
        <v>68.588347708894872</v>
      </c>
      <c r="D10" s="132">
        <v>123.83570889487869</v>
      </c>
      <c r="F10" s="133"/>
      <c r="G10" s="133"/>
      <c r="H10" s="133"/>
      <c r="I10" s="59"/>
      <c r="J10" s="133"/>
      <c r="M10" s="17"/>
      <c r="N10" s="17"/>
      <c r="O10" s="17"/>
      <c r="P10" s="17"/>
      <c r="R10" s="123"/>
      <c r="S10" s="10"/>
      <c r="T10" s="10"/>
    </row>
    <row r="11" spans="1:20" x14ac:dyDescent="0.35">
      <c r="A11" s="56"/>
      <c r="B11" s="132">
        <v>-9.7105253333333348</v>
      </c>
      <c r="C11" s="132">
        <v>66.568874666666673</v>
      </c>
      <c r="D11" s="132">
        <v>158.82886666666667</v>
      </c>
      <c r="F11" s="133"/>
      <c r="G11" s="133"/>
      <c r="H11" s="133"/>
      <c r="I11" s="59"/>
      <c r="J11" s="133"/>
      <c r="M11" s="17"/>
      <c r="N11" s="17"/>
      <c r="O11" s="17"/>
      <c r="P11" s="17"/>
      <c r="R11" s="123"/>
      <c r="S11" s="10"/>
      <c r="T11" s="10"/>
    </row>
    <row r="12" spans="1:20" x14ac:dyDescent="0.35">
      <c r="A12" s="56"/>
      <c r="B12" s="132">
        <v>-21.026063660477451</v>
      </c>
      <c r="C12" s="132">
        <v>48.887358090185678</v>
      </c>
      <c r="D12" s="132">
        <v>152.95244562334219</v>
      </c>
      <c r="F12" s="127"/>
      <c r="G12" s="127"/>
      <c r="H12" s="127"/>
      <c r="I12" s="127"/>
      <c r="J12" s="127"/>
      <c r="M12" s="17"/>
      <c r="N12" s="17"/>
      <c r="O12" s="17"/>
      <c r="P12" s="17"/>
      <c r="R12" s="123"/>
      <c r="S12" s="10"/>
      <c r="T12" s="10"/>
    </row>
    <row r="13" spans="1:20" x14ac:dyDescent="0.35">
      <c r="A13" s="56">
        <v>2016</v>
      </c>
      <c r="B13" s="132">
        <v>-1.8350979381443304</v>
      </c>
      <c r="C13" s="132">
        <v>54.782283505154652</v>
      </c>
      <c r="D13" s="132">
        <v>106.38660567010312</v>
      </c>
      <c r="F13" s="59"/>
      <c r="G13" s="59"/>
      <c r="H13" s="59"/>
      <c r="I13" s="59"/>
      <c r="J13" s="59"/>
      <c r="M13" s="17"/>
      <c r="N13" s="17"/>
      <c r="O13" s="17"/>
      <c r="P13" s="17"/>
      <c r="R13" s="123"/>
      <c r="S13" s="10"/>
      <c r="T13" s="10"/>
    </row>
    <row r="14" spans="1:20" x14ac:dyDescent="0.35">
      <c r="A14" s="56"/>
      <c r="B14" s="132">
        <v>15.934865482233505</v>
      </c>
      <c r="C14" s="132">
        <v>63.256187817258891</v>
      </c>
      <c r="D14" s="132">
        <v>137.39043654822336</v>
      </c>
      <c r="F14" s="133"/>
      <c r="G14" s="133"/>
      <c r="H14" s="133"/>
      <c r="I14" s="59"/>
      <c r="J14" s="133"/>
      <c r="M14" s="17"/>
      <c r="N14" s="17"/>
      <c r="O14" s="17"/>
      <c r="P14" s="17"/>
      <c r="R14" s="123"/>
      <c r="S14" s="10"/>
      <c r="T14" s="10"/>
    </row>
    <row r="15" spans="1:20" x14ac:dyDescent="0.35">
      <c r="A15" s="56"/>
      <c r="B15" s="132">
        <v>20.806837735849058</v>
      </c>
      <c r="C15" s="132">
        <v>126.04002515723271</v>
      </c>
      <c r="D15" s="132">
        <v>169.61912955974842</v>
      </c>
      <c r="F15" s="133"/>
      <c r="G15" s="133"/>
      <c r="H15" s="133"/>
      <c r="I15" s="59"/>
      <c r="J15" s="133"/>
      <c r="M15" s="17"/>
      <c r="N15" s="17"/>
      <c r="O15" s="17"/>
      <c r="P15" s="17"/>
      <c r="R15" s="123"/>
      <c r="S15" s="10"/>
      <c r="T15" s="10"/>
    </row>
    <row r="16" spans="1:20" x14ac:dyDescent="0.35">
      <c r="A16" s="56"/>
      <c r="B16" s="132">
        <v>33.997843478260869</v>
      </c>
      <c r="C16" s="132">
        <v>58.099957763975162</v>
      </c>
      <c r="D16" s="132">
        <v>150.17482236024844</v>
      </c>
      <c r="F16" s="127"/>
      <c r="G16" s="127"/>
      <c r="H16" s="127"/>
      <c r="I16" s="127"/>
      <c r="J16" s="127"/>
      <c r="M16" s="17"/>
      <c r="N16" s="17"/>
      <c r="O16" s="17"/>
      <c r="P16" s="17"/>
      <c r="R16" s="123"/>
      <c r="S16" s="10"/>
      <c r="T16" s="10"/>
    </row>
    <row r="17" spans="1:20" x14ac:dyDescent="0.35">
      <c r="A17" s="56">
        <v>2017</v>
      </c>
      <c r="B17" s="132">
        <v>19.479351941747574</v>
      </c>
      <c r="C17" s="132">
        <v>41.698053398058256</v>
      </c>
      <c r="D17" s="132">
        <v>102.53233980582525</v>
      </c>
      <c r="F17" s="59"/>
      <c r="G17" s="59"/>
      <c r="H17" s="59"/>
      <c r="I17" s="59"/>
      <c r="J17" s="59"/>
      <c r="M17" s="17"/>
      <c r="N17" s="17"/>
      <c r="O17" s="17"/>
      <c r="P17" s="17"/>
      <c r="R17" s="123"/>
      <c r="S17" s="10"/>
      <c r="T17" s="10"/>
    </row>
    <row r="18" spans="1:20" x14ac:dyDescent="0.35">
      <c r="A18" s="56"/>
      <c r="B18" s="132">
        <v>-13.628057901085644</v>
      </c>
      <c r="C18" s="132">
        <v>64.468091676718927</v>
      </c>
      <c r="D18" s="132">
        <v>320.88717008443905</v>
      </c>
      <c r="F18" s="133"/>
      <c r="G18" s="133"/>
      <c r="H18" s="133"/>
      <c r="I18" s="59"/>
      <c r="J18" s="133"/>
      <c r="M18" s="17"/>
      <c r="N18" s="17"/>
      <c r="O18" s="17"/>
      <c r="P18" s="17"/>
      <c r="R18" s="123"/>
      <c r="S18" s="10"/>
      <c r="T18" s="10"/>
    </row>
    <row r="19" spans="1:20" x14ac:dyDescent="0.35">
      <c r="A19" s="56"/>
      <c r="B19" s="132">
        <v>15.251849282296654</v>
      </c>
      <c r="C19" s="132">
        <v>71.082811004784702</v>
      </c>
      <c r="D19" s="132">
        <v>207.76141148325362</v>
      </c>
      <c r="F19" s="133"/>
      <c r="G19" s="133"/>
      <c r="H19" s="133"/>
      <c r="I19" s="59"/>
      <c r="J19" s="133"/>
      <c r="M19" s="17"/>
      <c r="N19" s="17"/>
      <c r="O19" s="17"/>
      <c r="P19" s="17"/>
      <c r="R19" s="123"/>
      <c r="S19" s="10"/>
      <c r="T19" s="10"/>
    </row>
    <row r="20" spans="1:20" x14ac:dyDescent="0.35">
      <c r="A20" s="56"/>
      <c r="B20" s="132">
        <v>14.254569395017796</v>
      </c>
      <c r="C20" s="132">
        <v>72.588379596678536</v>
      </c>
      <c r="D20" s="132">
        <v>208.3606548042705</v>
      </c>
      <c r="F20" s="127"/>
      <c r="G20" s="127"/>
      <c r="H20" s="127"/>
      <c r="I20" s="127"/>
      <c r="J20" s="127"/>
      <c r="M20" s="17"/>
      <c r="N20" s="17"/>
      <c r="O20" s="17"/>
      <c r="P20" s="17"/>
      <c r="R20" s="123"/>
      <c r="S20" s="10"/>
      <c r="T20" s="10"/>
    </row>
    <row r="21" spans="1:20" x14ac:dyDescent="0.35">
      <c r="A21" s="56">
        <v>2018</v>
      </c>
      <c r="B21" s="132">
        <v>23.254112280701758</v>
      </c>
      <c r="C21" s="132">
        <v>15.701148538011697</v>
      </c>
      <c r="D21" s="132">
        <v>141.21045847953215</v>
      </c>
      <c r="F21" s="59"/>
      <c r="G21" s="59"/>
      <c r="H21" s="59"/>
      <c r="I21" s="59"/>
      <c r="J21" s="59"/>
      <c r="M21" s="17"/>
      <c r="N21" s="17"/>
      <c r="O21" s="17"/>
      <c r="P21" s="17"/>
      <c r="R21" s="123"/>
      <c r="S21" s="10"/>
      <c r="T21" s="10"/>
    </row>
    <row r="22" spans="1:20" x14ac:dyDescent="0.35">
      <c r="A22" s="56"/>
      <c r="B22" s="132">
        <v>-8.6350115473441136</v>
      </c>
      <c r="C22" s="132">
        <v>38.004711316397234</v>
      </c>
      <c r="D22" s="132">
        <v>112.64026096997692</v>
      </c>
      <c r="F22" s="133"/>
      <c r="G22" s="133"/>
      <c r="H22" s="133"/>
      <c r="I22" s="59"/>
      <c r="J22" s="133"/>
      <c r="M22" s="17"/>
      <c r="N22" s="17"/>
      <c r="O22" s="17"/>
      <c r="P22" s="17"/>
      <c r="R22" s="123"/>
      <c r="S22" s="10"/>
      <c r="T22" s="10"/>
    </row>
    <row r="23" spans="1:20" x14ac:dyDescent="0.35">
      <c r="A23" s="56"/>
      <c r="B23" s="132">
        <v>31.659338654503991</v>
      </c>
      <c r="C23" s="132">
        <v>68.250481185860892</v>
      </c>
      <c r="D23" s="132">
        <v>123.22009350057012</v>
      </c>
      <c r="F23" s="134"/>
      <c r="G23" s="134"/>
      <c r="H23" s="134"/>
      <c r="I23" s="127"/>
      <c r="J23" s="134"/>
      <c r="M23" s="17"/>
      <c r="N23" s="17"/>
      <c r="O23" s="17"/>
      <c r="P23" s="17"/>
      <c r="R23" s="123"/>
      <c r="S23" s="10"/>
      <c r="T23" s="10"/>
    </row>
    <row r="24" spans="1:20" x14ac:dyDescent="0.35">
      <c r="A24" s="56"/>
      <c r="B24" s="132">
        <v>11.705044267877414</v>
      </c>
      <c r="C24" s="132">
        <v>53.458624290578896</v>
      </c>
      <c r="D24" s="132">
        <v>108.14984108967084</v>
      </c>
      <c r="F24" s="127"/>
      <c r="G24" s="127"/>
      <c r="H24" s="127"/>
      <c r="I24" s="127"/>
      <c r="J24" s="127"/>
      <c r="M24" s="17"/>
      <c r="N24" s="17"/>
      <c r="O24" s="17"/>
      <c r="P24" s="17"/>
      <c r="R24" s="123"/>
      <c r="S24" s="10"/>
      <c r="T24" s="10"/>
    </row>
    <row r="25" spans="1:20" x14ac:dyDescent="0.35">
      <c r="A25" s="56">
        <v>2019</v>
      </c>
      <c r="B25" s="132">
        <v>27.220975391498879</v>
      </c>
      <c r="C25" s="132">
        <v>40.7359418344519</v>
      </c>
      <c r="D25" s="132">
        <v>107.85511185682326</v>
      </c>
      <c r="F25" s="127"/>
      <c r="G25" s="127"/>
      <c r="H25" s="127"/>
      <c r="I25" s="127"/>
      <c r="J25" s="127"/>
      <c r="M25" s="17"/>
      <c r="N25" s="17"/>
      <c r="O25" s="17"/>
      <c r="P25" s="17"/>
      <c r="R25" s="123"/>
      <c r="S25" s="10"/>
      <c r="T25" s="10"/>
    </row>
    <row r="26" spans="1:20" x14ac:dyDescent="0.35">
      <c r="A26" s="56"/>
      <c r="B26" s="132">
        <v>27.523856353591164</v>
      </c>
      <c r="C26" s="132">
        <v>40.763615469613264</v>
      </c>
      <c r="D26" s="132">
        <v>124.12066961325968</v>
      </c>
      <c r="F26" s="134"/>
      <c r="G26" s="134"/>
      <c r="H26" s="134"/>
      <c r="I26" s="127"/>
      <c r="J26" s="134"/>
      <c r="M26" s="17"/>
      <c r="N26" s="17"/>
      <c r="O26" s="17"/>
      <c r="P26" s="17"/>
      <c r="R26" s="123"/>
      <c r="S26" s="10"/>
      <c r="T26" s="10"/>
    </row>
    <row r="27" spans="1:20" x14ac:dyDescent="0.35">
      <c r="A27" s="56"/>
      <c r="B27" s="132">
        <v>22.690698795180722</v>
      </c>
      <c r="C27" s="132">
        <v>39.162690032858706</v>
      </c>
      <c r="D27" s="132">
        <v>132.69356845564076</v>
      </c>
      <c r="F27" s="134"/>
      <c r="G27" s="134"/>
      <c r="H27" s="134"/>
      <c r="I27" s="127"/>
      <c r="J27" s="134"/>
      <c r="M27" s="17"/>
      <c r="N27" s="17"/>
      <c r="O27" s="17"/>
      <c r="P27" s="17"/>
      <c r="R27" s="123"/>
      <c r="S27" s="10"/>
      <c r="T27" s="10"/>
    </row>
    <row r="28" spans="1:20" x14ac:dyDescent="0.35">
      <c r="A28" s="56"/>
      <c r="B28" s="132">
        <v>25.574454148471617</v>
      </c>
      <c r="C28" s="132">
        <v>29.612194323144106</v>
      </c>
      <c r="D28" s="132">
        <v>96.323724890829709</v>
      </c>
      <c r="F28" s="127"/>
      <c r="G28" s="127"/>
      <c r="H28" s="127"/>
      <c r="I28" s="127"/>
      <c r="J28" s="127"/>
      <c r="M28" s="17"/>
      <c r="N28" s="17"/>
      <c r="O28" s="17"/>
      <c r="P28" s="17"/>
      <c r="R28" s="123"/>
      <c r="S28" s="10"/>
      <c r="T28" s="10"/>
    </row>
    <row r="29" spans="1:20" x14ac:dyDescent="0.35">
      <c r="A29" s="56">
        <v>2020</v>
      </c>
      <c r="B29" s="132">
        <v>43.061181525241679</v>
      </c>
      <c r="C29" s="132">
        <v>16.406384532760473</v>
      </c>
      <c r="D29" s="132">
        <v>43.644998925886149</v>
      </c>
      <c r="F29" s="59"/>
      <c r="G29" s="59"/>
      <c r="H29" s="59"/>
      <c r="I29" s="59"/>
      <c r="J29" s="59"/>
      <c r="M29" s="17"/>
      <c r="N29" s="17"/>
      <c r="O29" s="17"/>
      <c r="P29" s="17"/>
      <c r="R29" s="123"/>
      <c r="S29" s="10"/>
      <c r="T29" s="10"/>
    </row>
    <row r="30" spans="1:20" x14ac:dyDescent="0.35">
      <c r="A30" s="56"/>
      <c r="B30" s="132">
        <v>26.029249729729731</v>
      </c>
      <c r="C30" s="132">
        <v>-5.0638767567567564</v>
      </c>
      <c r="D30" s="132">
        <v>22.276566486486484</v>
      </c>
      <c r="F30" s="134"/>
      <c r="G30" s="134"/>
      <c r="H30" s="134"/>
      <c r="I30" s="59"/>
      <c r="J30" s="134"/>
      <c r="M30" s="17"/>
      <c r="N30" s="17"/>
      <c r="O30" s="17"/>
      <c r="P30" s="17"/>
      <c r="R30" s="123"/>
      <c r="S30" s="10"/>
      <c r="T30" s="10"/>
    </row>
    <row r="31" spans="1:20" x14ac:dyDescent="0.35">
      <c r="A31" s="56"/>
      <c r="B31" s="132">
        <v>72.353344680851066</v>
      </c>
      <c r="C31" s="132">
        <v>50.915953191489358</v>
      </c>
      <c r="D31" s="132">
        <v>110.62685957446809</v>
      </c>
      <c r="F31" s="134"/>
      <c r="G31" s="134"/>
      <c r="H31" s="134"/>
      <c r="I31" s="59"/>
      <c r="J31" s="134"/>
      <c r="M31" s="17"/>
      <c r="N31" s="17"/>
      <c r="O31" s="17"/>
      <c r="P31" s="17"/>
      <c r="R31" s="123"/>
      <c r="S31" s="10"/>
      <c r="T31" s="10"/>
    </row>
    <row r="32" spans="1:20" x14ac:dyDescent="0.35">
      <c r="A32" s="56"/>
      <c r="B32" s="132">
        <v>84.601402542372895</v>
      </c>
      <c r="C32" s="132">
        <v>63.472444915254236</v>
      </c>
      <c r="D32" s="132">
        <v>125.7786652542373</v>
      </c>
      <c r="F32" s="127"/>
      <c r="G32" s="127"/>
      <c r="H32" s="127"/>
      <c r="I32" s="127"/>
      <c r="J32" s="127"/>
      <c r="M32" s="17"/>
      <c r="N32" s="17"/>
      <c r="O32" s="17"/>
      <c r="P32" s="17"/>
      <c r="R32" s="123"/>
      <c r="S32" s="10"/>
      <c r="T32" s="10"/>
    </row>
    <row r="33" spans="1:20" x14ac:dyDescent="0.35">
      <c r="A33" s="56">
        <v>2021</v>
      </c>
      <c r="B33" s="132">
        <v>108.8446555671176</v>
      </c>
      <c r="C33" s="132">
        <v>38.973017689906349</v>
      </c>
      <c r="D33" s="132">
        <v>90.482726326742991</v>
      </c>
      <c r="F33" s="59"/>
      <c r="G33" s="59"/>
      <c r="H33" s="59"/>
      <c r="I33" s="59"/>
      <c r="J33" s="59"/>
      <c r="M33" s="17"/>
      <c r="N33" s="17"/>
      <c r="O33" s="17"/>
      <c r="P33" s="17"/>
      <c r="R33" s="123"/>
      <c r="S33" s="10"/>
      <c r="T33" s="10"/>
    </row>
    <row r="34" spans="1:20" x14ac:dyDescent="0.35">
      <c r="A34" s="56"/>
      <c r="B34" s="132">
        <v>114.5779237113402</v>
      </c>
      <c r="C34" s="132">
        <v>61.176276288659793</v>
      </c>
      <c r="D34" s="132">
        <v>151.41431752577319</v>
      </c>
      <c r="F34" s="134"/>
      <c r="G34" s="134"/>
      <c r="H34" s="134"/>
      <c r="I34" s="59"/>
      <c r="J34" s="134"/>
      <c r="M34" s="17"/>
      <c r="N34" s="17"/>
      <c r="O34" s="17"/>
      <c r="P34" s="17"/>
      <c r="R34" s="123"/>
      <c r="S34" s="10"/>
      <c r="T34" s="10"/>
    </row>
    <row r="35" spans="1:20" x14ac:dyDescent="0.35">
      <c r="A35" s="56"/>
      <c r="B35" s="132">
        <v>61.743092198581557</v>
      </c>
      <c r="C35" s="132">
        <v>60.688474164133737</v>
      </c>
      <c r="D35" s="132">
        <v>-362.83303343465047</v>
      </c>
      <c r="E35" s="135"/>
      <c r="F35" s="134"/>
      <c r="G35" s="134"/>
      <c r="H35" s="134"/>
      <c r="I35" s="59"/>
      <c r="J35" s="59"/>
      <c r="M35" s="17"/>
      <c r="N35" s="17"/>
      <c r="O35" s="17"/>
      <c r="P35" s="17"/>
      <c r="R35" s="123"/>
      <c r="S35" s="10"/>
      <c r="T35" s="10"/>
    </row>
    <row r="36" spans="1:20" x14ac:dyDescent="0.35">
      <c r="B36" s="132">
        <v>38.917496000000007</v>
      </c>
      <c r="C36" s="132">
        <v>52.909746000000005</v>
      </c>
      <c r="D36" s="132">
        <v>133.90900600000003</v>
      </c>
      <c r="F36" s="127"/>
      <c r="G36" s="127"/>
      <c r="H36" s="127"/>
      <c r="I36" s="127"/>
      <c r="J36" s="127"/>
      <c r="M36" s="17"/>
      <c r="N36" s="17"/>
      <c r="O36" s="17"/>
      <c r="P36" s="17"/>
      <c r="R36" s="123"/>
      <c r="S36" s="10"/>
      <c r="T36" s="10"/>
    </row>
    <row r="37" spans="1:20" x14ac:dyDescent="0.35">
      <c r="A37">
        <v>2022</v>
      </c>
      <c r="B37" s="132">
        <v>103.17077406679766</v>
      </c>
      <c r="C37" s="132">
        <v>69.069960707269161</v>
      </c>
      <c r="D37" s="132">
        <v>129.75018271119845</v>
      </c>
      <c r="F37" s="59"/>
      <c r="G37" s="59"/>
      <c r="H37" s="59"/>
      <c r="I37" s="59"/>
      <c r="J37" s="59"/>
      <c r="M37" s="17"/>
      <c r="N37" s="17"/>
      <c r="O37" s="17"/>
      <c r="P37" s="17"/>
      <c r="R37" s="123"/>
      <c r="S37" s="10"/>
      <c r="T37" s="10"/>
    </row>
    <row r="38" spans="1:20" x14ac:dyDescent="0.35">
      <c r="B38" s="132">
        <v>88.722886756237997</v>
      </c>
      <c r="C38" s="132">
        <v>65.598587332053754</v>
      </c>
      <c r="D38" s="132">
        <v>133.24823800383876</v>
      </c>
      <c r="F38" s="59"/>
      <c r="G38" s="59"/>
      <c r="H38" s="59"/>
      <c r="I38" s="59"/>
      <c r="J38" s="59"/>
      <c r="M38" s="17"/>
      <c r="N38" s="17"/>
      <c r="O38" s="17"/>
      <c r="P38" s="17"/>
      <c r="R38" s="123"/>
      <c r="S38" s="10"/>
      <c r="T38" s="10"/>
    </row>
    <row r="39" spans="1:20" x14ac:dyDescent="0.35">
      <c r="B39" s="132">
        <v>83.358825636192279</v>
      </c>
      <c r="C39" s="132">
        <v>58.390659754948167</v>
      </c>
      <c r="D39" s="132">
        <v>189.75740810556081</v>
      </c>
      <c r="F39" s="59"/>
      <c r="G39" s="59"/>
      <c r="H39" s="59"/>
      <c r="I39" s="59"/>
      <c r="J39" s="59"/>
      <c r="M39" s="17"/>
      <c r="N39" s="17"/>
      <c r="O39" s="17"/>
      <c r="P39" s="17"/>
      <c r="R39" s="123"/>
      <c r="S39" s="10"/>
      <c r="T39" s="10"/>
    </row>
    <row r="40" spans="1:20" x14ac:dyDescent="0.35">
      <c r="B40" s="132">
        <v>77.434261194029858</v>
      </c>
      <c r="C40" s="132">
        <v>51.508014925373139</v>
      </c>
      <c r="D40" s="132">
        <v>114.99631529850747</v>
      </c>
      <c r="F40" s="127"/>
      <c r="G40" s="127"/>
      <c r="H40" s="127"/>
      <c r="I40" s="127"/>
      <c r="J40" s="127"/>
      <c r="M40" s="17"/>
      <c r="N40" s="17"/>
      <c r="O40" s="17"/>
      <c r="P40" s="17"/>
      <c r="R40" s="123"/>
      <c r="S40" s="10"/>
      <c r="T40" s="10"/>
    </row>
    <row r="41" spans="1:20" x14ac:dyDescent="0.35">
      <c r="A41">
        <v>2023</v>
      </c>
      <c r="B41" s="132">
        <v>52.158682568807343</v>
      </c>
      <c r="C41" s="132">
        <v>53.493722935779822</v>
      </c>
      <c r="D41" s="132">
        <v>98.299625688073405</v>
      </c>
      <c r="F41" s="127"/>
      <c r="G41" s="127"/>
      <c r="H41" s="127"/>
      <c r="I41" s="127"/>
      <c r="J41" s="127"/>
      <c r="M41" s="17"/>
      <c r="N41" s="17"/>
      <c r="O41" s="17"/>
      <c r="P41" s="17"/>
      <c r="S41" s="10"/>
      <c r="T41" s="10"/>
    </row>
    <row r="42" spans="1:20" x14ac:dyDescent="0.35">
      <c r="B42" s="132">
        <v>38.52867577413479</v>
      </c>
      <c r="C42" s="132">
        <v>62.352785063752279</v>
      </c>
      <c r="D42" s="132">
        <v>108.4266029143898</v>
      </c>
      <c r="F42" s="59"/>
      <c r="G42" s="59"/>
      <c r="H42" s="59"/>
      <c r="I42" s="127"/>
      <c r="J42" s="59"/>
      <c r="M42" s="17"/>
      <c r="N42" s="17"/>
      <c r="O42" s="17"/>
      <c r="P42" s="17"/>
      <c r="S42" s="10"/>
      <c r="T42" s="10"/>
    </row>
    <row r="43" spans="1:20" x14ac:dyDescent="0.35">
      <c r="B43" s="132">
        <v>49.047064400715563</v>
      </c>
      <c r="C43" s="132">
        <v>89.333844364937391</v>
      </c>
      <c r="D43" s="132">
        <v>123.91668515205725</v>
      </c>
      <c r="F43" s="59"/>
      <c r="G43" s="59"/>
      <c r="H43" s="59"/>
      <c r="I43" s="127"/>
      <c r="J43" s="59"/>
      <c r="M43" s="17"/>
      <c r="N43" s="17"/>
      <c r="O43" s="17"/>
      <c r="P43" s="17"/>
      <c r="S43" s="10"/>
      <c r="T43" s="10"/>
    </row>
    <row r="44" spans="1:20" x14ac:dyDescent="0.35">
      <c r="B44" s="132">
        <v>19.728587400177464</v>
      </c>
      <c r="C44" s="132">
        <v>74.935251109139315</v>
      </c>
      <c r="D44" s="132">
        <v>86.151680567879325</v>
      </c>
      <c r="F44" s="127"/>
      <c r="G44" s="127"/>
      <c r="H44" s="127"/>
      <c r="I44" s="127"/>
      <c r="J44" s="127"/>
      <c r="M44" s="17"/>
      <c r="N44" s="17"/>
      <c r="O44" s="17"/>
      <c r="P44" s="17"/>
      <c r="S44" s="10"/>
      <c r="T44" s="10"/>
    </row>
    <row r="45" spans="1:20" x14ac:dyDescent="0.35">
      <c r="A45">
        <v>2024</v>
      </c>
      <c r="B45" s="132">
        <v>30.119601045296172</v>
      </c>
      <c r="C45" s="132">
        <v>58.715278745644603</v>
      </c>
      <c r="D45" s="132">
        <v>87.742198606271771</v>
      </c>
      <c r="F45" s="127"/>
      <c r="G45" s="127"/>
      <c r="H45" s="127"/>
      <c r="I45" s="127"/>
      <c r="J45" s="127"/>
      <c r="M45" s="17"/>
      <c r="N45" s="17"/>
      <c r="O45" s="17"/>
      <c r="P45" s="17"/>
      <c r="S45" s="10"/>
      <c r="T45" s="10"/>
    </row>
    <row r="46" spans="1:20" x14ac:dyDescent="0.35">
      <c r="B46" s="132">
        <v>37.311</v>
      </c>
      <c r="C46" s="132">
        <v>77.180999999999997</v>
      </c>
      <c r="D46" s="132">
        <v>125.931</v>
      </c>
      <c r="F46" s="59"/>
      <c r="G46" s="59"/>
      <c r="H46" s="59"/>
      <c r="I46" s="127"/>
      <c r="J46" s="59"/>
      <c r="M46" s="17"/>
      <c r="N46" s="17"/>
      <c r="O46" s="17"/>
      <c r="P46" s="17"/>
      <c r="S46" s="10"/>
      <c r="T46" s="10"/>
    </row>
    <row r="47" spans="1:20" x14ac:dyDescent="0.35">
      <c r="B47" s="108"/>
    </row>
    <row r="48" spans="1:20" x14ac:dyDescent="0.35">
      <c r="A48" t="s">
        <v>154</v>
      </c>
      <c r="B48" s="136"/>
      <c r="M48" s="27"/>
      <c r="N48" s="27"/>
    </row>
  </sheetData>
  <conditionalFormatting sqref="A7 A15 A23 A31">
    <cfRule type="cellIs" dxfId="2" priority="1" stopIfTrue="1" operator="lessThan">
      <formula>0</formula>
    </cfRule>
  </conditionalFormatting>
  <conditionalFormatting sqref="A9 A17 A25 A33">
    <cfRule type="cellIs" dxfId="1" priority="2" stopIfTrue="1" operator="lessThan">
      <formula>0</formula>
    </cfRule>
  </conditionalFormatting>
  <conditionalFormatting sqref="A1">
    <cfRule type="cellIs" dxfId="0" priority="3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1. Quarterly change in GDP</vt:lpstr>
      <vt:lpstr>2. Growth rates agric &amp; other</vt:lpstr>
      <vt:lpstr>3. GDP by sector</vt:lpstr>
      <vt:lpstr>4. Manufacturing sales</vt:lpstr>
      <vt:lpstr>5. Manufacturing industry sales</vt:lpstr>
      <vt:lpstr>6. SA vehicle production</vt:lpstr>
      <vt:lpstr>Expenditure on GDP</vt:lpstr>
      <vt:lpstr>7. Empl trends and ratio</vt:lpstr>
      <vt:lpstr>8. Employment by sector</vt:lpstr>
      <vt:lpstr>9. Empl by mfg industry</vt:lpstr>
      <vt:lpstr>10. Employment in mfg and other</vt:lpstr>
      <vt:lpstr>11. Mining employment</vt:lpstr>
      <vt:lpstr>12. Freight tpt and electricity</vt:lpstr>
      <vt:lpstr>13. Exports, imports, BOT</vt:lpstr>
      <vt:lpstr>14&amp;16 Imports exports by sector</vt:lpstr>
      <vt:lpstr>15. Mining export unit prices</vt:lpstr>
      <vt:lpstr>Table 1. Trade by mfg industry</vt:lpstr>
      <vt:lpstr>17. Investment rate</vt:lpstr>
      <vt:lpstr>18. Long term inv rates</vt:lpstr>
      <vt:lpstr>19. Return on assets</vt:lpstr>
      <vt:lpstr>20. Mining and mfg profits</vt:lpstr>
      <vt:lpstr>'3. GDP by sector'!Print_Titles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Hector</dc:creator>
  <cp:lastModifiedBy>Neva Makgetla</cp:lastModifiedBy>
  <dcterms:created xsi:type="dcterms:W3CDTF">2024-08-22T12:26:35Z</dcterms:created>
  <dcterms:modified xsi:type="dcterms:W3CDTF">2024-12-04T17:06:58Z</dcterms:modified>
</cp:coreProperties>
</file>